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Test" sheetId="1" r:id="rId1"/>
    <sheet name="Daten1" sheetId="2" r:id="rId2"/>
  </sheets>
  <definedNames>
    <definedName name="_xlnm.Print_Area" localSheetId="0">'Test'!$A$1:$V$70</definedName>
  </definedNames>
  <calcPr fullCalcOnLoad="1"/>
</workbook>
</file>

<file path=xl/sharedStrings.xml><?xml version="1.0" encoding="utf-8"?>
<sst xmlns="http://schemas.openxmlformats.org/spreadsheetml/2006/main" count="95" uniqueCount="41">
  <si>
    <t>Lösung:</t>
  </si>
  <si>
    <t>Aufgabe 1:</t>
  </si>
  <si>
    <t>Für neue Zufallswerte</t>
  </si>
  <si>
    <t>F9 drücken</t>
  </si>
  <si>
    <t>Lsg 1</t>
  </si>
  <si>
    <t>Lsg 2</t>
  </si>
  <si>
    <t>a)</t>
  </si>
  <si>
    <t>b)</t>
  </si>
  <si>
    <t>c)</t>
  </si>
  <si>
    <t>d)</t>
  </si>
  <si>
    <t>e)</t>
  </si>
  <si>
    <t>f)</t>
  </si>
  <si>
    <t>Keine Lösung</t>
  </si>
  <si>
    <t>Lsg 3</t>
  </si>
  <si>
    <t>Lsg 4</t>
  </si>
  <si>
    <t>Berechne die Nullstellen der quadratischen Funktionen</t>
  </si>
  <si>
    <t>Lsg 5</t>
  </si>
  <si>
    <t>x</t>
  </si>
  <si>
    <t>p</t>
  </si>
  <si>
    <t>q</t>
  </si>
  <si>
    <t>g)</t>
  </si>
  <si>
    <t>Aufgabe 2:</t>
  </si>
  <si>
    <t xml:space="preserve">f '(x) = </t>
  </si>
  <si>
    <t>Die einzelnen Faktoren betrachten</t>
  </si>
  <si>
    <t>Bestimme die Ableitungsfunktion f '(x)</t>
  </si>
  <si>
    <t xml:space="preserve">Datum: </t>
  </si>
  <si>
    <t>h)</t>
  </si>
  <si>
    <t xml:space="preserve">Lösungen: </t>
  </si>
  <si>
    <t>Punkte:  _____ / ______</t>
  </si>
  <si>
    <t>Note: ________</t>
  </si>
  <si>
    <t>_____________</t>
  </si>
  <si>
    <t>Name: _______________________________________</t>
  </si>
  <si>
    <t>Lernkontrolle</t>
  </si>
  <si>
    <t>Aufgabe 3:</t>
  </si>
  <si>
    <r>
      <t xml:space="preserve">Bestimme, ob die Funktion punkt- oder achsensymmetrisch ist und gib das Verhalten gegen </t>
    </r>
    <r>
      <rPr>
        <sz val="10"/>
        <rFont val="Symbol"/>
        <family val="1"/>
      </rPr>
      <t>±</t>
    </r>
    <r>
      <rPr>
        <sz val="9"/>
        <rFont val="Arial"/>
        <family val="2"/>
      </rPr>
      <t xml:space="preserve"> Unendlich an.</t>
    </r>
    <r>
      <rPr>
        <sz val="10"/>
        <rFont val="Arial"/>
        <family val="2"/>
      </rPr>
      <t xml:space="preserve"> </t>
    </r>
  </si>
  <si>
    <t>¥</t>
  </si>
  <si>
    <t xml:space="preserve">lim f (x) für </t>
  </si>
  <si>
    <t>PS</t>
  </si>
  <si>
    <t>AS</t>
  </si>
  <si>
    <r>
      <rPr>
        <b/>
        <sz val="10"/>
        <rFont val="Calibri"/>
        <family val="2"/>
      </rPr>
      <t>x</t>
    </r>
    <r>
      <rPr>
        <b/>
        <sz val="10"/>
        <rFont val="Symbol"/>
        <family val="1"/>
      </rPr>
      <t xml:space="preserve"> ® ¥</t>
    </r>
  </si>
  <si>
    <r>
      <rPr>
        <b/>
        <sz val="10"/>
        <rFont val="Calibri"/>
        <family val="2"/>
      </rPr>
      <t>x</t>
    </r>
    <r>
      <rPr>
        <b/>
        <sz val="10"/>
        <rFont val="Symbol"/>
        <family val="1"/>
      </rPr>
      <t xml:space="preserve"> ® -¥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</si>
</sst>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5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11"/>
      <name val="Symbol"/>
      <family val="1"/>
    </font>
    <font>
      <b/>
      <sz val="10"/>
      <name val="Symbo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 quotePrefix="1">
      <alignment/>
    </xf>
    <xf numFmtId="14" fontId="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55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zoomScale="90" zoomScaleNormal="90" zoomScalePageLayoutView="0" workbookViewId="0" topLeftCell="A1">
      <selection activeCell="A1" sqref="A1:V1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7.8515625" style="0" customWidth="1"/>
    <col min="4" max="4" width="3.7109375" style="0" customWidth="1"/>
    <col min="5" max="5" width="2.28125" style="0" customWidth="1"/>
    <col min="6" max="6" width="2.8515625" style="0" customWidth="1"/>
    <col min="7" max="7" width="3.57421875" style="0" customWidth="1"/>
    <col min="8" max="8" width="2.57421875" style="0" customWidth="1"/>
    <col min="9" max="9" width="2.28125" style="0" customWidth="1"/>
    <col min="10" max="10" width="3.57421875" style="0" customWidth="1"/>
    <col min="11" max="11" width="13.8515625" style="0" customWidth="1"/>
    <col min="12" max="12" width="3.28125" style="0" customWidth="1"/>
    <col min="13" max="13" width="3.00390625" style="0" customWidth="1"/>
    <col min="14" max="14" width="5.8515625" style="0" customWidth="1"/>
    <col min="15" max="15" width="4.421875" style="0" customWidth="1"/>
    <col min="16" max="16" width="2.8515625" style="0" customWidth="1"/>
    <col min="17" max="17" width="3.00390625" style="0" customWidth="1"/>
    <col min="18" max="18" width="4.421875" style="0" customWidth="1"/>
    <col min="19" max="19" width="2.140625" style="0" bestFit="1" customWidth="1"/>
    <col min="20" max="20" width="2.421875" style="0" customWidth="1"/>
    <col min="21" max="21" width="3.28125" style="0" customWidth="1"/>
    <col min="22" max="22" width="6.28125" style="0" customWidth="1"/>
    <col min="24" max="38" width="11.57421875" style="10" customWidth="1"/>
  </cols>
  <sheetData>
    <row r="1" spans="1:38" s="1" customFormat="1" ht="2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4:38" s="1" customFormat="1" ht="15"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s="1" customFormat="1" ht="15">
      <c r="A3" s="1" t="s">
        <v>31</v>
      </c>
      <c r="O3" s="1" t="s">
        <v>25</v>
      </c>
      <c r="R3" s="14" t="s">
        <v>30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24:38" s="1" customFormat="1" ht="8.25" customHeight="1"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s="1" customFormat="1" ht="15">
      <c r="A5" s="1" t="s">
        <v>28</v>
      </c>
      <c r="D5" s="13"/>
      <c r="Q5" s="1" t="s">
        <v>29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ht="9" customHeight="1"/>
    <row r="7" spans="1:23" s="10" customFormat="1" ht="12.75">
      <c r="A7" s="3" t="s">
        <v>1</v>
      </c>
      <c r="B7"/>
      <c r="C7"/>
      <c r="D7"/>
      <c r="E7"/>
      <c r="F7"/>
      <c r="G7"/>
      <c r="H7"/>
      <c r="I7"/>
      <c r="J7"/>
      <c r="K7" s="4"/>
      <c r="L7" s="4"/>
      <c r="M7" s="3"/>
      <c r="N7"/>
      <c r="O7"/>
      <c r="P7"/>
      <c r="Q7"/>
      <c r="R7"/>
      <c r="S7"/>
      <c r="T7"/>
      <c r="U7"/>
      <c r="V7"/>
      <c r="W7"/>
    </row>
    <row r="8" spans="1:23" s="10" customFormat="1" ht="12.75">
      <c r="A8" s="5" t="s">
        <v>15</v>
      </c>
      <c r="B8"/>
      <c r="C8"/>
      <c r="D8"/>
      <c r="E8"/>
      <c r="F8"/>
      <c r="G8"/>
      <c r="H8"/>
      <c r="I8"/>
      <c r="J8"/>
      <c r="K8" s="4"/>
      <c r="L8" s="4"/>
      <c r="M8" s="3"/>
      <c r="N8"/>
      <c r="O8"/>
      <c r="P8"/>
      <c r="Q8"/>
      <c r="R8"/>
      <c r="S8"/>
      <c r="T8"/>
      <c r="U8"/>
      <c r="V8"/>
      <c r="W8"/>
    </row>
    <row r="9" spans="1:24" ht="6" customHeight="1">
      <c r="A9" s="6"/>
      <c r="K9" s="4"/>
      <c r="L9" s="4"/>
      <c r="X9" s="10" t="s">
        <v>2</v>
      </c>
    </row>
    <row r="10" spans="1:25" s="10" customFormat="1" ht="12.75">
      <c r="A10" s="6">
        <v>1</v>
      </c>
      <c r="B10" t="s">
        <v>6</v>
      </c>
      <c r="C10" t="str">
        <f>"f(x) = "&amp;VLOOKUP(A10,Daten1!$B$2:$N$40,2,FALSE)</f>
        <v>f(x) = (x - 3) · (x - 5)</v>
      </c>
      <c r="D10"/>
      <c r="E10"/>
      <c r="F10"/>
      <c r="G10"/>
      <c r="H10"/>
      <c r="I10"/>
      <c r="J10"/>
      <c r="K10" s="15">
        <v>2</v>
      </c>
      <c r="L10" s="5" t="s">
        <v>7</v>
      </c>
      <c r="M10" t="str">
        <f>"f(x) = "&amp;VLOOKUP(K10,Daten1!$B$2:$N$40,2,FALSE)</f>
        <v>f(x) = 4x² - 12</v>
      </c>
      <c r="S10"/>
      <c r="T10"/>
      <c r="U10"/>
      <c r="V10"/>
      <c r="W10"/>
      <c r="X10" s="20" t="s">
        <v>3</v>
      </c>
      <c r="Y10" s="20"/>
    </row>
    <row r="11" spans="1:12" ht="6" customHeight="1">
      <c r="A11" s="6">
        <f>A10</f>
        <v>1</v>
      </c>
      <c r="K11" s="4"/>
      <c r="L11" s="4"/>
    </row>
    <row r="12" spans="1:23" s="10" customFormat="1" ht="12.75">
      <c r="A12" s="6">
        <v>3</v>
      </c>
      <c r="B12" s="5" t="s">
        <v>8</v>
      </c>
      <c r="C12" t="str">
        <f>"f(x) = "&amp;VLOOKUP($A12,Daten1!$B$2:$N$40,2,FALSE)</f>
        <v>f(x) = -5x² + 35x</v>
      </c>
      <c r="D12"/>
      <c r="E12"/>
      <c r="F12"/>
      <c r="G12"/>
      <c r="H12"/>
      <c r="I12"/>
      <c r="J12"/>
      <c r="K12" s="15">
        <v>4</v>
      </c>
      <c r="L12" s="5" t="s">
        <v>9</v>
      </c>
      <c r="M12" t="str">
        <f>"f(x) = "&amp;VLOOKUP(K12,Daten1!$B$2:$N$40,2,FALSE)</f>
        <v>f(x) = x² - 10x + 25</v>
      </c>
      <c r="N12"/>
      <c r="O12"/>
      <c r="P12"/>
      <c r="Q12"/>
      <c r="R12"/>
      <c r="S12"/>
      <c r="T12"/>
      <c r="U12"/>
      <c r="V12"/>
      <c r="W12"/>
    </row>
    <row r="13" spans="1:12" ht="6" customHeight="1">
      <c r="A13" s="6"/>
      <c r="K13" s="4"/>
      <c r="L13" s="4"/>
    </row>
    <row r="14" spans="1:23" s="10" customFormat="1" ht="12.75">
      <c r="A14" s="6">
        <v>5</v>
      </c>
      <c r="B14" s="5" t="s">
        <v>10</v>
      </c>
      <c r="C14" t="str">
        <f>"f(x) = "&amp;VLOOKUP($A14,Daten1!$B$2:$N$40,2,FALSE)</f>
        <v>f(x) = x² + 6x + 9</v>
      </c>
      <c r="D14"/>
      <c r="E14"/>
      <c r="F14"/>
      <c r="G14"/>
      <c r="H14"/>
      <c r="I14"/>
      <c r="J14"/>
      <c r="K14" s="15">
        <v>6</v>
      </c>
      <c r="L14" s="5" t="s">
        <v>11</v>
      </c>
      <c r="M14" t="str">
        <f>"f(x) = "&amp;VLOOKUP(K14,Daten1!$B$2:$N$40,2,FALSE)</f>
        <v>f(x) = (x - 6) · (x - 5)</v>
      </c>
      <c r="N14"/>
      <c r="O14"/>
      <c r="P14"/>
      <c r="Q14"/>
      <c r="R14"/>
      <c r="S14"/>
      <c r="T14"/>
      <c r="U14"/>
      <c r="V14"/>
      <c r="W14"/>
    </row>
    <row r="15" spans="1:12" ht="6" customHeight="1">
      <c r="A15" s="6"/>
      <c r="K15" s="4"/>
      <c r="L15" s="4"/>
    </row>
    <row r="16" spans="1:23" s="10" customFormat="1" ht="12.75">
      <c r="A16" s="6">
        <v>7</v>
      </c>
      <c r="B16" s="5" t="s">
        <v>20</v>
      </c>
      <c r="C16" t="str">
        <f>"f(x) = "&amp;VLOOKUP($A16,Daten1!$B$2:$N$40,2,FALSE)</f>
        <v>f(x) = x² + 7x</v>
      </c>
      <c r="D16"/>
      <c r="E16"/>
      <c r="F16"/>
      <c r="G16"/>
      <c r="H16"/>
      <c r="I16"/>
      <c r="J16"/>
      <c r="K16" s="15">
        <v>8</v>
      </c>
      <c r="L16" s="5" t="s">
        <v>26</v>
      </c>
      <c r="M16" t="str">
        <f>"f(x) = "&amp;VLOOKUP(K16,Daten1!$B$2:$N$40,2,FALSE)</f>
        <v>f(x) = (x + 6) · (x - 5)</v>
      </c>
      <c r="N16"/>
      <c r="O16"/>
      <c r="P16"/>
      <c r="Q16"/>
      <c r="R16"/>
      <c r="S16"/>
      <c r="T16"/>
      <c r="U16"/>
      <c r="V16"/>
      <c r="W16"/>
    </row>
    <row r="17" spans="1:12" ht="6" customHeight="1">
      <c r="A17" s="6"/>
      <c r="K17" s="4"/>
      <c r="L17" s="4"/>
    </row>
    <row r="18" spans="1:12" ht="12.75">
      <c r="A18" s="3" t="s">
        <v>21</v>
      </c>
      <c r="K18" s="4"/>
      <c r="L18" s="4"/>
    </row>
    <row r="19" spans="1:12" ht="12.75">
      <c r="A19" s="5" t="s">
        <v>24</v>
      </c>
      <c r="K19" s="4"/>
      <c r="L19" s="4"/>
    </row>
    <row r="20" spans="1:38" ht="15">
      <c r="A20" s="6"/>
      <c r="B20" s="5" t="s">
        <v>6</v>
      </c>
      <c r="C20" s="8" t="str">
        <f>"f(x) = "&amp;X20&amp;"x"</f>
        <v>f(x) = 3x</v>
      </c>
      <c r="D20" s="9">
        <f>AA20</f>
        <v>-4</v>
      </c>
      <c r="F20" s="8"/>
      <c r="G20" s="9"/>
      <c r="J20" s="9"/>
      <c r="K20" s="4"/>
      <c r="L20" s="4"/>
      <c r="W20" s="11"/>
      <c r="X20" s="10">
        <f ca="1">ROUND(RAND()*3+2,0)</f>
        <v>3</v>
      </c>
      <c r="Y20" s="10">
        <f ca="1">ROUND(RAND()*3+2,0)</f>
        <v>4</v>
      </c>
      <c r="Z20" s="10">
        <f ca="1">ROUND(RAND()*3+2,0)</f>
        <v>2</v>
      </c>
      <c r="AA20" s="10">
        <f ca="1">(ABS((-1)^ROUND(RAND()*1,0)*ABS(AB20))+ROUND(RAND()*2+1,0))*(-1)^ROUND(RAND()*1,0)</f>
        <v>-4</v>
      </c>
      <c r="AB20" s="10">
        <f ca="1">(ABS((-1)^ROUND(RAND()*1,0)*ABS(AC20))+ROUND(RAND()*2+1,0))*(-1)^ROUND(RAND()*1,0)</f>
        <v>3</v>
      </c>
      <c r="AC20" s="10">
        <f ca="1">ROUND(RAND()*1+1,0)*(-1)^ROUND(RAND()*1+1,0)</f>
        <v>-1</v>
      </c>
      <c r="AD20" s="10" t="str">
        <f>IF(AE20=2,"+","-")</f>
        <v>+</v>
      </c>
      <c r="AE20" s="10">
        <f ca="1">ROUND(RAND()*1+2,0)</f>
        <v>2</v>
      </c>
      <c r="AF20" s="10" t="str">
        <f>IF(AG20=2,"+","-")</f>
        <v>+</v>
      </c>
      <c r="AG20" s="10">
        <f ca="1">ROUND(RAND()*1+2,0)</f>
        <v>2</v>
      </c>
      <c r="AH20" s="10" t="str">
        <f>IF(AB20&lt;0,IF(AD20="-","+","-"),AD20)</f>
        <v>+</v>
      </c>
      <c r="AI20" s="10" t="str">
        <f>IF(AC20&lt;0,IF(AF20="+","-","+"),AF20)</f>
        <v>-</v>
      </c>
      <c r="AL20"/>
    </row>
    <row r="21" spans="1:12" ht="6" customHeight="1">
      <c r="A21" s="6"/>
      <c r="K21" s="4"/>
      <c r="L21" s="4"/>
    </row>
    <row r="22" spans="1:38" ht="15">
      <c r="A22" s="6"/>
      <c r="B22" s="5" t="s">
        <v>7</v>
      </c>
      <c r="C22" s="8" t="str">
        <f>"f(x) = "&amp;X22&amp;"x"</f>
        <v>f(x) = 3x</v>
      </c>
      <c r="D22" s="9">
        <f>AA22</f>
        <v>-5</v>
      </c>
      <c r="E22" t="str">
        <f>AD22</f>
        <v>-</v>
      </c>
      <c r="F22" s="8" t="str">
        <f>Y22&amp;"x"</f>
        <v>3x</v>
      </c>
      <c r="G22" s="9">
        <f>AB22</f>
        <v>3</v>
      </c>
      <c r="J22" s="9"/>
      <c r="K22" s="4"/>
      <c r="L22" s="4"/>
      <c r="W22" s="11"/>
      <c r="X22" s="10">
        <f ca="1">ROUND(RAND()*3+2,0)</f>
        <v>3</v>
      </c>
      <c r="Y22" s="10">
        <f ca="1">ROUND(RAND()*3+2,0)</f>
        <v>3</v>
      </c>
      <c r="Z22" s="10">
        <f ca="1">ROUND(RAND()*3+2,0)</f>
        <v>4</v>
      </c>
      <c r="AA22" s="10">
        <f ca="1">(ABS((-1)^ROUND(RAND()*1,0)*ABS(AB22))+ROUND(RAND()*2+1,0))*(-1)^ROUND(RAND()*1,0)</f>
        <v>-5</v>
      </c>
      <c r="AB22" s="10">
        <f ca="1">(ABS((-1)^ROUND(RAND()*1,0)*ABS(AC22))+ROUND(RAND()*2+1,0))*(-1)^ROUND(RAND()*1,0)</f>
        <v>3</v>
      </c>
      <c r="AC22" s="10">
        <f ca="1">ROUND(RAND()*1+1,0)*(-1)^ROUND(RAND()*1+1,0)</f>
        <v>-1</v>
      </c>
      <c r="AD22" s="10" t="str">
        <f>IF(AE22=2,"+","-")</f>
        <v>-</v>
      </c>
      <c r="AE22" s="10">
        <f ca="1">ROUND(RAND()*1+2,0)</f>
        <v>3</v>
      </c>
      <c r="AF22" s="10" t="str">
        <f>IF(AG22=2,"+","-")</f>
        <v>-</v>
      </c>
      <c r="AG22" s="10">
        <f ca="1">ROUND(RAND()*1+2,0)</f>
        <v>3</v>
      </c>
      <c r="AH22" s="10" t="str">
        <f>IF(AB22&lt;0,IF(AD22="-","+","-"),AD22)</f>
        <v>-</v>
      </c>
      <c r="AI22" s="10" t="str">
        <f>IF(AC22&lt;0,IF(AF22="+","-","+"),AF22)</f>
        <v>+</v>
      </c>
      <c r="AL22"/>
    </row>
    <row r="23" spans="1:12" ht="6" customHeight="1">
      <c r="A23" s="6"/>
      <c r="K23" s="4"/>
      <c r="L23" s="4"/>
    </row>
    <row r="24" spans="1:38" ht="15">
      <c r="A24" s="6"/>
      <c r="B24" s="5" t="s">
        <v>8</v>
      </c>
      <c r="C24" s="8" t="str">
        <f>"f(x) = "&amp;X24&amp;"x"</f>
        <v>f(x) = 3x</v>
      </c>
      <c r="D24" s="9">
        <f>AA24</f>
        <v>-6</v>
      </c>
      <c r="E24" t="str">
        <f>AD24</f>
        <v>+</v>
      </c>
      <c r="F24" s="8" t="str">
        <f>Y24&amp;"x"</f>
        <v>3x</v>
      </c>
      <c r="G24" s="9">
        <f>AB24</f>
        <v>-4</v>
      </c>
      <c r="H24" t="str">
        <f>AF24</f>
        <v>-</v>
      </c>
      <c r="I24" t="str">
        <f>Z24&amp;"x"</f>
        <v>3x</v>
      </c>
      <c r="J24" s="9">
        <f>IF(AC24&lt;&gt;1,AC24,"")</f>
        <v>2</v>
      </c>
      <c r="K24" s="4"/>
      <c r="L24" s="4"/>
      <c r="W24" s="11"/>
      <c r="X24" s="10">
        <f ca="1">ROUND(RAND()*3+2,0)</f>
        <v>3</v>
      </c>
      <c r="Y24" s="10">
        <f ca="1">ROUND(RAND()*3+2,0)</f>
        <v>3</v>
      </c>
      <c r="Z24" s="10">
        <f ca="1">ROUND(RAND()*3+2,0)</f>
        <v>3</v>
      </c>
      <c r="AA24" s="10">
        <f ca="1">(ABS((-1)^ROUND(RAND()*1,0)*ABS(AB24))+ROUND(RAND()*2+1,0))*(-1)^ROUND(RAND()*1,0)</f>
        <v>-6</v>
      </c>
      <c r="AB24" s="10">
        <f ca="1">(ABS((-1)^ROUND(RAND()*1,0)*ABS(AC24))+ROUND(RAND()*2+1,0))*(-1)^ROUND(RAND()*1,0)</f>
        <v>-4</v>
      </c>
      <c r="AC24" s="10">
        <f ca="1">ROUND(RAND()*1+1,0)*(-1)^ROUND(RAND()*1+1,0)</f>
        <v>2</v>
      </c>
      <c r="AD24" s="10" t="str">
        <f>IF(AE24=2,"+","-")</f>
        <v>+</v>
      </c>
      <c r="AE24" s="10">
        <f ca="1">ROUND(RAND()*1+2,0)</f>
        <v>2</v>
      </c>
      <c r="AF24" s="10" t="str">
        <f>IF(AG24=2,"+","-")</f>
        <v>-</v>
      </c>
      <c r="AG24" s="10">
        <f ca="1">ROUND(RAND()*1+2,0)</f>
        <v>3</v>
      </c>
      <c r="AH24" s="10" t="str">
        <f>IF(AB24&lt;0,IF(AD24="-","+","-"),AD24)</f>
        <v>-</v>
      </c>
      <c r="AI24" s="10" t="str">
        <f>IF(AC24&lt;0,IF(AF24="+","-","+"),AF24)</f>
        <v>-</v>
      </c>
      <c r="AL24"/>
    </row>
    <row r="25" spans="1:12" ht="6" customHeight="1">
      <c r="A25" s="6"/>
      <c r="K25" s="4"/>
      <c r="L25" s="4"/>
    </row>
    <row r="26" spans="1:38" ht="15">
      <c r="A26" s="3" t="s">
        <v>33</v>
      </c>
      <c r="B26" s="5"/>
      <c r="C26" s="8"/>
      <c r="D26" s="9"/>
      <c r="F26" s="8"/>
      <c r="G26" s="9"/>
      <c r="J26" s="9"/>
      <c r="K26" s="4"/>
      <c r="L26" s="4"/>
      <c r="W26" s="11"/>
      <c r="AL26"/>
    </row>
    <row r="27" spans="1:38" ht="15">
      <c r="A27" s="5" t="s">
        <v>34</v>
      </c>
      <c r="B27" s="5"/>
      <c r="C27" s="8"/>
      <c r="D27" s="9"/>
      <c r="F27" s="8"/>
      <c r="G27" s="9"/>
      <c r="J27" s="9"/>
      <c r="K27" s="4"/>
      <c r="L27" s="4"/>
      <c r="W27" s="11"/>
      <c r="AL27"/>
    </row>
    <row r="28" spans="1:12" ht="6" customHeight="1">
      <c r="A28" s="6"/>
      <c r="K28" s="4"/>
      <c r="L28" s="4"/>
    </row>
    <row r="29" spans="1:49" ht="15">
      <c r="A29" s="6"/>
      <c r="B29" s="5" t="s">
        <v>6</v>
      </c>
      <c r="C29" s="8" t="str">
        <f>"f(x) = "&amp;Y29&amp;"x"</f>
        <v>f(x) = 3x</v>
      </c>
      <c r="D29" s="9">
        <f>AB29</f>
        <v>4</v>
      </c>
      <c r="E29" t="str">
        <f>AE29</f>
        <v>-</v>
      </c>
      <c r="F29" s="8" t="str">
        <f>Z29&amp;"x"</f>
        <v>5x</v>
      </c>
      <c r="G29" s="9">
        <f>AC29</f>
        <v>2</v>
      </c>
      <c r="J29" s="9"/>
      <c r="K29" s="22"/>
      <c r="N29" s="5" t="str">
        <f>B29</f>
        <v>a)</v>
      </c>
      <c r="W29" s="9">
        <f>IF(J29&lt;&gt;"",IF(OR(J29&gt;2,J29&lt;0),J29-1,""),"")</f>
      </c>
      <c r="X29" s="11"/>
      <c r="Y29" s="10">
        <f ca="1">ROUND(RAND()*3+2,0)</f>
        <v>3</v>
      </c>
      <c r="Z29" s="10">
        <f ca="1">ROUND(RAND()*3+2,0)</f>
        <v>5</v>
      </c>
      <c r="AA29" s="10">
        <f ca="1">ROUND(RAND()*3+2,0)</f>
        <v>4</v>
      </c>
      <c r="AB29" s="10">
        <f ca="1">(ABS((-1)^ROUND(RAND()*1,0)*ABS(AC29))+ROUND(RAND()*2+1,0))</f>
        <v>4</v>
      </c>
      <c r="AC29" s="10">
        <f ca="1">(ABS((-1)^ROUND(RAND()*1,0)*ABS(AD29))+ROUND(RAND()*2+1,0))</f>
        <v>2</v>
      </c>
      <c r="AD29" s="10">
        <f ca="1">ROUND(RAND()*1+1,0)</f>
        <v>1</v>
      </c>
      <c r="AE29" s="10" t="str">
        <f>IF(AF29=2,"+","-")</f>
        <v>-</v>
      </c>
      <c r="AF29" s="10">
        <f ca="1">ROUND(RAND()*1+2,0)</f>
        <v>3</v>
      </c>
      <c r="AG29" s="10" t="str">
        <f>IF(AH29=2,"+","-")</f>
        <v>+</v>
      </c>
      <c r="AH29" s="10">
        <f ca="1">ROUND(RAND()*1+2,0)</f>
        <v>2</v>
      </c>
      <c r="AI29" s="10" t="str">
        <f>IF(AC29&lt;0,IF(AE29="-","+","-"),AE29)</f>
        <v>-</v>
      </c>
      <c r="AJ29" s="10" t="str">
        <f>IF(AD29&lt;0,IF(AG29="+","-","+"),AG29)</f>
        <v>+</v>
      </c>
      <c r="AK29" s="10">
        <f>IF(AB29/2=ROUND(AB29/2,0),0,1)</f>
        <v>0</v>
      </c>
      <c r="AL29" s="10">
        <f>IF(AC29/2=ROUND(AC29/2,0),0,1)</f>
        <v>0</v>
      </c>
      <c r="AM29" s="10"/>
      <c r="AN29" s="10">
        <f>SUM(AK29:AM29)</f>
        <v>0</v>
      </c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12" ht="6" customHeight="1">
      <c r="A30" s="6"/>
      <c r="K30" s="4"/>
      <c r="L30" s="4"/>
    </row>
    <row r="31" spans="1:49" ht="15">
      <c r="A31" s="6"/>
      <c r="B31" s="5" t="s">
        <v>7</v>
      </c>
      <c r="C31" s="8" t="str">
        <f>"f(x) = "&amp;Y31&amp;"x"</f>
        <v>f(x) = 4x</v>
      </c>
      <c r="D31" s="9">
        <f>AB31</f>
        <v>6</v>
      </c>
      <c r="E31" t="str">
        <f>AE31</f>
        <v>-</v>
      </c>
      <c r="F31" s="8" t="str">
        <f>Z31&amp;"x"</f>
        <v>4x</v>
      </c>
      <c r="G31" s="9">
        <f>AC31</f>
        <v>4</v>
      </c>
      <c r="H31" t="str">
        <f>AG31</f>
        <v>-</v>
      </c>
      <c r="I31" t="str">
        <f>AA31&amp;"x"</f>
        <v>5x</v>
      </c>
      <c r="J31" s="9">
        <f>IF(AD31&lt;&gt;1,AD31,"")</f>
      </c>
      <c r="K31" s="22"/>
      <c r="N31" s="5" t="str">
        <f>B31</f>
        <v>b)</v>
      </c>
      <c r="W31" s="9">
        <f>IF(J31&lt;&gt;"",IF(OR(J31&gt;2,J31&lt;0),J31-1,""),"")</f>
      </c>
      <c r="X31" s="11"/>
      <c r="Y31" s="10">
        <f ca="1">ROUND(RAND()*3+2,0)</f>
        <v>4</v>
      </c>
      <c r="Z31" s="10">
        <f ca="1">ROUND(RAND()*3+2,0)</f>
        <v>4</v>
      </c>
      <c r="AA31" s="10">
        <f ca="1">ROUND(RAND()*3+2,0)</f>
        <v>5</v>
      </c>
      <c r="AB31" s="10">
        <f ca="1">(ABS((-1)^ROUND(RAND()*1,0)*ABS(AC31))+ROUND(RAND()*2+1,0))</f>
        <v>6</v>
      </c>
      <c r="AC31" s="10">
        <f ca="1">(ABS((-1)^ROUND(RAND()*1,0)*ABS(AD31))+ROUND(RAND()*2+1,0))</f>
        <v>4</v>
      </c>
      <c r="AD31" s="10">
        <f ca="1">ROUND(RAND()*1+1,0)</f>
        <v>1</v>
      </c>
      <c r="AE31" s="10" t="str">
        <f>IF(AF31=2,"+","-")</f>
        <v>-</v>
      </c>
      <c r="AF31" s="10">
        <f ca="1">ROUND(RAND()*1+2,0)</f>
        <v>3</v>
      </c>
      <c r="AG31" s="10" t="str">
        <f>IF(AH31=2,"+","-")</f>
        <v>-</v>
      </c>
      <c r="AH31" s="10">
        <f ca="1">ROUND(RAND()*1+2,0)</f>
        <v>3</v>
      </c>
      <c r="AI31" s="10" t="str">
        <f>IF(AC31&lt;0,IF(AE31="-","+","-"),AE31)</f>
        <v>-</v>
      </c>
      <c r="AJ31" s="10" t="str">
        <f>IF(AD31&lt;0,IF(AG31="+","-","+"),AG31)</f>
        <v>-</v>
      </c>
      <c r="AK31" s="10">
        <f>IF(AB31/2=ROUND(AB31/2,0),0,1)</f>
        <v>0</v>
      </c>
      <c r="AL31" s="10">
        <f>IF(AC31/2=ROUND(AC31/2,0),0,1)</f>
        <v>0</v>
      </c>
      <c r="AM31" s="10">
        <f>IF(AD31/2=ROUND(AD31/2,0),0,1)</f>
        <v>1</v>
      </c>
      <c r="AN31" s="10">
        <f>SUM(AK31:AM31)</f>
        <v>1</v>
      </c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12" ht="6" customHeight="1">
      <c r="A32" s="6"/>
      <c r="K32" s="4"/>
      <c r="L32" s="4"/>
    </row>
    <row r="33" spans="1:49" ht="15">
      <c r="A33" s="6"/>
      <c r="B33" s="5" t="s">
        <v>8</v>
      </c>
      <c r="C33" s="8" t="str">
        <f>"f(x) = "&amp;Y33&amp;"x"</f>
        <v>f(x) = 5x</v>
      </c>
      <c r="D33" s="9">
        <f>AB33</f>
        <v>5</v>
      </c>
      <c r="E33" t="str">
        <f>AE33</f>
        <v>-</v>
      </c>
      <c r="F33" s="8" t="str">
        <f>Z33&amp;"x"</f>
        <v>3x</v>
      </c>
      <c r="G33" s="9">
        <f>AC33</f>
        <v>4</v>
      </c>
      <c r="H33" t="str">
        <f>AG33</f>
        <v>-</v>
      </c>
      <c r="I33" t="str">
        <f>AA33&amp;"x"</f>
        <v>2x</v>
      </c>
      <c r="J33" s="9">
        <f>IF(AD33&lt;&gt;1,AD33,"")</f>
      </c>
      <c r="K33" s="22"/>
      <c r="N33" s="5" t="str">
        <f>B33</f>
        <v>c)</v>
      </c>
      <c r="W33" s="9">
        <f>IF(J33&lt;&gt;"",IF(OR(J33&gt;2,J33&lt;0),J33-1,""),"")</f>
      </c>
      <c r="X33" s="11"/>
      <c r="Y33" s="10">
        <f ca="1">ROUND(RAND()*3+2,0)</f>
        <v>5</v>
      </c>
      <c r="Z33" s="10">
        <f ca="1">ROUND(RAND()*3+2,0)</f>
        <v>3</v>
      </c>
      <c r="AA33" s="10">
        <f ca="1">ROUND(RAND()*3+2,0)</f>
        <v>2</v>
      </c>
      <c r="AB33" s="10">
        <f ca="1">(ABS((-1)^ROUND(RAND()*1,0)*ABS(AC33))+ROUND(RAND()*2+1,0))</f>
        <v>5</v>
      </c>
      <c r="AC33" s="10">
        <f ca="1">(ABS((-1)^ROUND(RAND()*1,0)*ABS(AD33))+ROUND(RAND()*2+1,0))</f>
        <v>4</v>
      </c>
      <c r="AD33" s="10">
        <f ca="1">ROUND(RAND()*1+1,0)</f>
        <v>1</v>
      </c>
      <c r="AE33" s="10" t="str">
        <f>IF(AF33=2,"+","-")</f>
        <v>-</v>
      </c>
      <c r="AF33" s="10">
        <f ca="1">ROUND(RAND()*1+2,0)</f>
        <v>3</v>
      </c>
      <c r="AG33" s="10" t="str">
        <f>IF(AH33=2,"+","-")</f>
        <v>-</v>
      </c>
      <c r="AH33" s="10">
        <f ca="1">ROUND(RAND()*1+2,0)</f>
        <v>3</v>
      </c>
      <c r="AI33" s="10" t="str">
        <f>IF(AC33&lt;0,IF(AE33="-","+","-"),AE33)</f>
        <v>-</v>
      </c>
      <c r="AJ33" s="10" t="str">
        <f>IF(AD33&lt;0,IF(AG33="+","-","+"),AG33)</f>
        <v>-</v>
      </c>
      <c r="AK33" s="10">
        <f>IF(AB33/2=ROUND(AB33/2,0),0,1)</f>
        <v>1</v>
      </c>
      <c r="AL33" s="10">
        <f>IF(AC33/2=ROUND(AC33/2,0),0,1)</f>
        <v>0</v>
      </c>
      <c r="AM33" s="10">
        <f>IF(AD33/2=ROUND(AD33/2,0),0,1)</f>
        <v>1</v>
      </c>
      <c r="AN33" s="10">
        <f>SUM(AK33:AM33)</f>
        <v>2</v>
      </c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12" ht="6" customHeight="1">
      <c r="A34" s="6"/>
      <c r="K34" s="4"/>
      <c r="L34" s="4"/>
    </row>
    <row r="35" spans="1:49" ht="15">
      <c r="A35" s="6"/>
      <c r="B35" s="5" t="s">
        <v>9</v>
      </c>
      <c r="C35" s="8" t="str">
        <f>"f(x) = "&amp;Y35&amp;"x"</f>
        <v>f(x) = 3x</v>
      </c>
      <c r="D35" s="9">
        <f>AB35</f>
        <v>7</v>
      </c>
      <c r="E35" t="str">
        <f>AE35</f>
        <v>-</v>
      </c>
      <c r="F35" s="8" t="str">
        <f>Z35&amp;"x"</f>
        <v>2x</v>
      </c>
      <c r="G35" s="9">
        <f>AC35</f>
        <v>4</v>
      </c>
      <c r="H35" t="str">
        <f>AG35</f>
        <v>-</v>
      </c>
      <c r="I35" t="str">
        <f>AA35&amp;"x"</f>
        <v>4x</v>
      </c>
      <c r="J35" s="9">
        <f>IF(AD35&lt;&gt;1,AD35,"")</f>
        <v>2</v>
      </c>
      <c r="K35" s="22"/>
      <c r="N35" s="5" t="str">
        <f>B35</f>
        <v>d)</v>
      </c>
      <c r="W35" s="9">
        <f>IF(J35&lt;&gt;"",IF(OR(J35&gt;2,J35&lt;0),J35-1,""),"")</f>
      </c>
      <c r="X35" s="11"/>
      <c r="Y35" s="10">
        <f ca="1">ROUND(RAND()*3+2,0)</f>
        <v>3</v>
      </c>
      <c r="Z35" s="10">
        <f ca="1">ROUND(RAND()*3+2,0)</f>
        <v>2</v>
      </c>
      <c r="AA35" s="10">
        <f ca="1">ROUND(RAND()*3+2,0)</f>
        <v>4</v>
      </c>
      <c r="AB35" s="10">
        <f ca="1">(ABS((-1)^ROUND(RAND()*1,0)*ABS(AC35))+ROUND(RAND()*2+1,0))</f>
        <v>7</v>
      </c>
      <c r="AC35" s="10">
        <f ca="1">(ABS((-1)^ROUND(RAND()*1,0)*ABS(AD35))+ROUND(RAND()*2+1,0))</f>
        <v>4</v>
      </c>
      <c r="AD35" s="10">
        <f ca="1">ROUND(RAND()*1+1,0)</f>
        <v>2</v>
      </c>
      <c r="AE35" s="10" t="str">
        <f>IF(AF35=2,"+","-")</f>
        <v>-</v>
      </c>
      <c r="AF35" s="10">
        <f ca="1">ROUND(RAND()*1+2,0)</f>
        <v>3</v>
      </c>
      <c r="AG35" s="10" t="str">
        <f>IF(AH35=2,"+","-")</f>
        <v>-</v>
      </c>
      <c r="AH35" s="10">
        <f ca="1">ROUND(RAND()*1+2,0)</f>
        <v>3</v>
      </c>
      <c r="AI35" s="10" t="str">
        <f>IF(AC35&lt;0,IF(AE35="-","+","-"),AE35)</f>
        <v>-</v>
      </c>
      <c r="AJ35" s="10" t="str">
        <f>IF(AD35&lt;0,IF(AG35="+","-","+"),AG35)</f>
        <v>-</v>
      </c>
      <c r="AK35" s="10">
        <f>IF(AB35/2=ROUND(AB35/2,0),0,1)</f>
        <v>1</v>
      </c>
      <c r="AL35" s="10">
        <f>IF(AC35/2=ROUND(AC35/2,0),0,1)</f>
        <v>0</v>
      </c>
      <c r="AM35" s="10">
        <f>IF(AD35/2=ROUND(AD35/2,0),0,1)</f>
        <v>0</v>
      </c>
      <c r="AN35" s="10">
        <f>SUM(AK35:AM35)</f>
        <v>1</v>
      </c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22" ht="6" customHeight="1" thickBo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12" ht="6" customHeight="1">
      <c r="A37" s="6"/>
      <c r="K37" s="4"/>
      <c r="L37" s="4"/>
    </row>
    <row r="38" spans="1:12" ht="12.75">
      <c r="A38" s="3" t="s">
        <v>1</v>
      </c>
      <c r="K38" s="3" t="s">
        <v>27</v>
      </c>
      <c r="L38" s="4"/>
    </row>
    <row r="39" spans="1:14" ht="12.75">
      <c r="A39" s="10">
        <v>1</v>
      </c>
      <c r="B39" t="str">
        <f>B10</f>
        <v>a)</v>
      </c>
      <c r="C39" t="str">
        <f>IF(VLOOKUP($A39,Daten1!$B$2:$P$40,9,FALSE)&lt;&gt;0,VLOOKUP($A39,Daten1!$B$2:$P$40,9,FALSE),"")</f>
        <v>(x - 3) · (x - 5) = 0</v>
      </c>
      <c r="K39" s="4"/>
      <c r="L39" s="10">
        <v>2</v>
      </c>
      <c r="M39" s="5" t="s">
        <v>7</v>
      </c>
      <c r="N39" t="str">
        <f>IF(VLOOKUP($L39,Daten1!$B$2:$P$40,9,FALSE)&lt;&gt;0,VLOOKUP($L39,Daten1!$B$2:$P$40,9,FALSE),"")</f>
        <v>4x² - 12 = 0   | +12</v>
      </c>
    </row>
    <row r="40" spans="1:14" ht="12.75">
      <c r="A40" s="10"/>
      <c r="C40" t="str">
        <f>IF(VLOOKUP($A39,Daten1!$B$2:$P$40,10,FALSE)&lt;&gt;0,VLOOKUP($A39,Daten1!$B$2:$P$40,10,FALSE),"")</f>
        <v>Die einzelnen Faktoren betrachten</v>
      </c>
      <c r="K40" s="4"/>
      <c r="L40" s="10"/>
      <c r="N40" t="str">
        <f>IF(VLOOKUP($L39,Daten1!$B$2:$P$40,10,FALSE)&lt;&gt;0,VLOOKUP($L39,Daten1!$B$2:$P$40,10,FALSE),"")</f>
        <v>4x² = 12  |:4</v>
      </c>
    </row>
    <row r="41" spans="1:14" ht="12.75">
      <c r="A41" s="10"/>
      <c r="C41" t="str">
        <f>IF(VLOOKUP($A39,Daten1!$B$2:$P$40,11,FALSE)&lt;&gt;0,VLOOKUP($A39,Daten1!$B$2:$P$40,11,FALSE),"")</f>
        <v>x = 3 oder x = 5</v>
      </c>
      <c r="K41" s="4"/>
      <c r="L41" s="10"/>
      <c r="N41" t="str">
        <f>IF(VLOOKUP($L39,Daten1!$B$2:$P$40,11,FALSE)&lt;&gt;0,VLOOKUP($L39,Daten1!$B$2:$P$40,11,FALSE),"")</f>
        <v>x² = 3  | √</v>
      </c>
    </row>
    <row r="42" spans="1:14" ht="12.75">
      <c r="A42" s="10"/>
      <c r="C42">
        <f>IF(VLOOKUP($A39,Daten1!$B$2:$P$40,12,FALSE)&lt;&gt;0,VLOOKUP($A39,Daten1!$B$2:$P$40,12,FALSE),"")</f>
      </c>
      <c r="K42" s="4"/>
      <c r="L42" s="10"/>
      <c r="N42" t="str">
        <f>IF(VLOOKUP($L39,Daten1!$B$2:$P$40,12,FALSE)&lt;&gt;0,VLOOKUP($L39,Daten1!$B$2:$P$40,12,FALSE),"")</f>
        <v>x = √3 oder x = -√3</v>
      </c>
    </row>
    <row r="43" spans="1:14" ht="12.75">
      <c r="A43" s="10"/>
      <c r="C43">
        <f>IF(VLOOKUP($A39,Daten1!$B$2:$P$40,13,FALSE)&lt;&gt;0,VLOOKUP($A39,Daten1!$B$2:$P$40,13,FALSE),"")</f>
      </c>
      <c r="K43" s="4"/>
      <c r="L43" s="10"/>
      <c r="N43">
        <f>IF(VLOOKUP($L39,Daten1!$B$2:$P$40,13,FALSE)&lt;&gt;0,VLOOKUP($L39,Daten1!$B$2:$P$40,13,FALSE),"")</f>
      </c>
    </row>
    <row r="44" spans="1:14" ht="12.75">
      <c r="A44" s="10"/>
      <c r="C44">
        <f>IF(VLOOKUP($A39,Daten1!$B$2:$P$40,14,FALSE)&lt;&gt;0,VLOOKUP($A39,Daten1!$B$2:$P$40,14,FALSE),"")</f>
      </c>
      <c r="K44" s="4"/>
      <c r="L44" s="10"/>
      <c r="N44">
        <f>IF(VLOOKUP($L39,Daten1!$B$2:$P$40,14,FALSE)&lt;&gt;0,VLOOKUP($L39,Daten1!$B$2:$P$40,14,FALSE),"")</f>
      </c>
    </row>
    <row r="45" spans="1:14" ht="12.75">
      <c r="A45" s="10">
        <v>3</v>
      </c>
      <c r="B45" s="5" t="s">
        <v>8</v>
      </c>
      <c r="C45" t="str">
        <f>IF(VLOOKUP($A45,Daten1!$B$2:$P$40,9,FALSE)&lt;&gt;0,VLOOKUP($A45,Daten1!$B$2:$P$40,9,FALSE),"")</f>
        <v>-5x² + 35x = 0   | ·(-1)</v>
      </c>
      <c r="K45" s="4"/>
      <c r="L45" s="10">
        <v>4</v>
      </c>
      <c r="M45" s="5" t="s">
        <v>9</v>
      </c>
      <c r="N45" t="str">
        <f>IF(VLOOKUP($L45,Daten1!$B$2:$P$40,9,FALSE)&lt;&gt;0,VLOOKUP($L45,Daten1!$B$2:$P$40,9,FALSE),"")</f>
        <v>x² - 10x + 25 = 0   -&gt; PQ-Formel</v>
      </c>
    </row>
    <row r="46" spans="1:14" ht="12.75">
      <c r="A46" s="10"/>
      <c r="C46" t="str">
        <f>IF(VLOOKUP($A45,Daten1!$B$2:$P$40,10,FALSE)&lt;&gt;0,VLOOKUP($A45,Daten1!$B$2:$P$40,10,FALSE),"")</f>
        <v>5x² - 35x = 0   | x ausklammern</v>
      </c>
      <c r="K46" s="4"/>
      <c r="L46" s="10"/>
      <c r="N46" t="str">
        <f>IF(VLOOKUP($L45,Daten1!$B$2:$P$40,10,FALSE)&lt;&gt;0,VLOOKUP($L45,Daten1!$B$2:$P$40,10,FALSE),"")</f>
        <v>x = 5 ± √(25-25)</v>
      </c>
    </row>
    <row r="47" spans="1:14" ht="12.75">
      <c r="A47" s="10"/>
      <c r="C47" t="str">
        <f>IF(VLOOKUP($A45,Daten1!$B$2:$P$40,11,FALSE)&lt;&gt;0,VLOOKUP($A45,Daten1!$B$2:$P$40,11,FALSE),"")</f>
        <v>x · (5x - 35) = 0</v>
      </c>
      <c r="K47" s="4"/>
      <c r="L47" s="10"/>
      <c r="N47" t="str">
        <f>IF(VLOOKUP($L45,Daten1!$B$2:$P$40,11,FALSE)&lt;&gt;0,VLOOKUP($L45,Daten1!$B$2:$P$40,11,FALSE),"")</f>
        <v>x = 5 ± √(0)</v>
      </c>
    </row>
    <row r="48" spans="1:14" ht="12.75">
      <c r="A48" s="10"/>
      <c r="C48" t="str">
        <f>IF(VLOOKUP($A45,Daten1!$B$2:$P$40,12,FALSE)&lt;&gt;0,VLOOKUP($A45,Daten1!$B$2:$P$40,12,FALSE),"")</f>
        <v>x = 0 oder 5x - 35 = 0   | +35</v>
      </c>
      <c r="K48" s="4"/>
      <c r="L48" s="10"/>
      <c r="N48" t="str">
        <f>IF(VLOOKUP($L45,Daten1!$B$2:$P$40,12,FALSE)&lt;&gt;0,VLOOKUP($L45,Daten1!$B$2:$P$40,12,FALSE),"")</f>
        <v>x = 5 ± 0</v>
      </c>
    </row>
    <row r="49" spans="1:14" ht="12.75">
      <c r="A49" s="10"/>
      <c r="C49" t="str">
        <f>IF(VLOOKUP($A45,Daten1!$B$2:$P$40,13,FALSE)&lt;&gt;0,VLOOKUP($A45,Daten1!$B$2:$P$40,13,FALSE),"")</f>
        <v>x = 0 oder 5x = 35   | :5</v>
      </c>
      <c r="K49" s="4"/>
      <c r="L49" s="10"/>
      <c r="N49" t="str">
        <f>IF(VLOOKUP($L45,Daten1!$B$2:$P$40,13,FALSE)&lt;&gt;0,VLOOKUP($L45,Daten1!$B$2:$P$40,13,FALSE),"")</f>
        <v>x = 5</v>
      </c>
    </row>
    <row r="50" spans="1:14" ht="12.75">
      <c r="A50" s="10"/>
      <c r="K50" s="4"/>
      <c r="L50" s="10"/>
      <c r="N50">
        <f>IF(VLOOKUP($L45,Daten1!$B$2:$P$40,14,FALSE)&lt;&gt;0,VLOOKUP($L45,Daten1!$B$2:$P$40,14,FALSE),"")</f>
      </c>
    </row>
    <row r="51" spans="1:14" ht="12.75">
      <c r="A51" s="10">
        <v>5</v>
      </c>
      <c r="B51" s="5" t="s">
        <v>10</v>
      </c>
      <c r="C51" t="str">
        <f>IF(VLOOKUP($A51,Daten1!$B$2:$P$40,9,FALSE)&lt;&gt;0,VLOOKUP($A51,Daten1!$B$2:$P$40,9,FALSE),"")</f>
        <v>x² + 6x + 9 = 0   -&gt; PQ-Formel</v>
      </c>
      <c r="K51" s="4"/>
      <c r="L51" s="10">
        <v>6</v>
      </c>
      <c r="M51" s="5" t="s">
        <v>11</v>
      </c>
      <c r="N51" t="str">
        <f>IF(VLOOKUP($L51,Daten1!$B$2:$P$40,9,FALSE)&lt;&gt;0,VLOOKUP($L51,Daten1!$B$2:$P$40,9,FALSE),"")</f>
        <v>(x - 6) · (x - 5) = 0</v>
      </c>
    </row>
    <row r="52" spans="1:14" ht="12.75">
      <c r="A52" s="10"/>
      <c r="C52" t="str">
        <f>IF(VLOOKUP($A51,Daten1!$B$2:$P$40,10,FALSE)&lt;&gt;0,VLOOKUP($A51,Daten1!$B$2:$P$40,10,FALSE),"")</f>
        <v>x = -3 ± √(9-9)</v>
      </c>
      <c r="K52" s="4"/>
      <c r="L52" s="10"/>
      <c r="N52" t="str">
        <f>IF(VLOOKUP($L51,Daten1!$B$2:$P$40,10,FALSE)&lt;&gt;0,VLOOKUP($L51,Daten1!$B$2:$P$40,10,FALSE),"")</f>
        <v>Die einzelnen Faktoren betrachten</v>
      </c>
    </row>
    <row r="53" spans="1:14" ht="12.75">
      <c r="A53" s="10"/>
      <c r="C53" t="str">
        <f>IF(VLOOKUP($A51,Daten1!$B$2:$P$40,11,FALSE)&lt;&gt;0,VLOOKUP($A51,Daten1!$B$2:$P$40,11,FALSE),"")</f>
        <v>x = -3 ± 0</v>
      </c>
      <c r="K53" s="4"/>
      <c r="L53" s="10"/>
      <c r="N53" t="str">
        <f>IF(VLOOKUP($L51,Daten1!$B$2:$P$40,11,FALSE)&lt;&gt;0,VLOOKUP($L51,Daten1!$B$2:$P$40,11,FALSE),"")</f>
        <v>x = 6 oder x = 5</v>
      </c>
    </row>
    <row r="54" spans="1:14" ht="12.75">
      <c r="A54" s="10"/>
      <c r="C54" t="str">
        <f>IF(VLOOKUP($A51,Daten1!$B$2:$P$40,12,FALSE)&lt;&gt;0,VLOOKUP($A51,Daten1!$B$2:$P$40,12,FALSE),"")</f>
        <v>x = -3</v>
      </c>
      <c r="K54" s="4"/>
      <c r="L54" s="10"/>
      <c r="N54">
        <f>IF(VLOOKUP($L51,Daten1!$B$2:$P$40,12,FALSE)&lt;&gt;0,VLOOKUP($L51,Daten1!$B$2:$P$40,12,FALSE),"")</f>
      </c>
    </row>
    <row r="55" spans="1:14" ht="12.75">
      <c r="A55" s="10"/>
      <c r="C55">
        <f>IF(VLOOKUP($A51,Daten1!$B$2:$P$40,13,FALSE)&lt;&gt;0,VLOOKUP($A51,Daten1!$B$2:$P$40,13,FALSE),"")</f>
      </c>
      <c r="K55" s="4"/>
      <c r="L55" s="10"/>
      <c r="N55">
        <f>IF(VLOOKUP($L51,Daten1!$B$2:$P$40,13,FALSE)&lt;&gt;0,VLOOKUP($L51,Daten1!$B$2:$P$40,13,FALSE),"")</f>
      </c>
    </row>
    <row r="56" spans="1:14" ht="12.75">
      <c r="A56" s="10"/>
      <c r="C56">
        <f>IF(VLOOKUP($A51,Daten1!$B$2:$P$40,14,FALSE)&lt;&gt;0,VLOOKUP($A51,Daten1!$B$2:$P$40,14,FALSE),"")</f>
      </c>
      <c r="K56" s="4"/>
      <c r="L56" s="10"/>
      <c r="N56">
        <f>IF(VLOOKUP($L51,Daten1!$B$2:$P$40,14,FALSE)&lt;&gt;0,VLOOKUP($L51,Daten1!$B$2:$P$40,14,FALSE),"")</f>
      </c>
    </row>
    <row r="57" spans="1:14" ht="12.75">
      <c r="A57" s="10">
        <v>7</v>
      </c>
      <c r="B57" s="5" t="s">
        <v>20</v>
      </c>
      <c r="C57" t="str">
        <f>IF(VLOOKUP($A57,Daten1!$B$2:$P$40,9,FALSE)&lt;&gt;0,VLOOKUP($A57,Daten1!$B$2:$P$40,9,FALSE),"")</f>
        <v>x² + 7x = 0   | x ausklammern</v>
      </c>
      <c r="K57" s="4"/>
      <c r="L57" s="10">
        <v>8</v>
      </c>
      <c r="M57" s="5" t="s">
        <v>26</v>
      </c>
      <c r="N57" t="str">
        <f>IF(VLOOKUP($L57,Daten1!$B$2:$P$40,9,FALSE)&lt;&gt;0,VLOOKUP($L57,Daten1!$B$2:$P$40,9,FALSE),"")</f>
        <v>(x + 6) · (x - 5) = 0</v>
      </c>
    </row>
    <row r="58" spans="1:14" ht="12.75">
      <c r="A58" s="10"/>
      <c r="C58" t="str">
        <f>IF(VLOOKUP($A57,Daten1!$B$2:$P$40,10,FALSE)&lt;&gt;0,VLOOKUP($A57,Daten1!$B$2:$P$40,10,FALSE),"")</f>
        <v>x · (x + 7) = 0</v>
      </c>
      <c r="K58" s="4"/>
      <c r="L58" s="10"/>
      <c r="N58" t="str">
        <f>IF(VLOOKUP($L57,Daten1!$B$2:$P$40,10,FALSE)&lt;&gt;0,VLOOKUP($L57,Daten1!$B$2:$P$40,10,FALSE),"")</f>
        <v>Die einzelnen Faktoren betrachten</v>
      </c>
    </row>
    <row r="59" spans="1:14" ht="12.75">
      <c r="A59" s="10"/>
      <c r="C59" t="str">
        <f>IF(VLOOKUP($A57,Daten1!$B$2:$P$40,11,FALSE)&lt;&gt;0,VLOOKUP($A57,Daten1!$B$2:$P$40,11,FALSE),"")</f>
        <v>x = 0 oder x + 7 = 0   | -7</v>
      </c>
      <c r="K59" s="4"/>
      <c r="L59" s="10"/>
      <c r="N59" t="str">
        <f>IF(VLOOKUP($L57,Daten1!$B$2:$P$40,11,FALSE)&lt;&gt;0,VLOOKUP($L57,Daten1!$B$2:$P$40,11,FALSE),"")</f>
        <v>x = - 6 oder x = 5</v>
      </c>
    </row>
    <row r="60" spans="1:14" ht="12.75">
      <c r="A60" s="10"/>
      <c r="C60" t="str">
        <f>IF(VLOOKUP($A57,Daten1!$B$2:$P$40,12,FALSE)&lt;&gt;0,VLOOKUP($A57,Daten1!$B$2:$P$40,12,FALSE),"")</f>
        <v>x = 0 oder x = - 7</v>
      </c>
      <c r="K60" s="4"/>
      <c r="L60" s="10"/>
      <c r="N60">
        <f>IF(VLOOKUP($L57,Daten1!$B$2:$P$40,12,FALSE)&lt;&gt;0,VLOOKUP($L57,Daten1!$B$2:$P$40,12,FALSE),"")</f>
      </c>
    </row>
    <row r="61" spans="1:14" ht="12.75">
      <c r="A61" s="10"/>
      <c r="C61">
        <f>IF(VLOOKUP($A57,Daten1!$B$2:$P$40,13,FALSE)&lt;&gt;0,VLOOKUP($A57,Daten1!$B$2:$P$40,13,FALSE),"")</f>
      </c>
      <c r="K61" s="4"/>
      <c r="L61" s="10"/>
      <c r="N61">
        <f>IF(VLOOKUP($L57,Daten1!$B$2:$P$40,13,FALSE)&lt;&gt;0,VLOOKUP($L57,Daten1!$B$2:$P$40,13,FALSE),"")</f>
      </c>
    </row>
    <row r="62" spans="1:14" ht="12.75">
      <c r="A62" s="19"/>
      <c r="C62">
        <f>IF(VLOOKUP($A57,Daten1!$B$2:$P$40,14,FALSE)&lt;&gt;0,VLOOKUP($A57,Daten1!$B$2:$P$40,14,FALSE),"")</f>
      </c>
      <c r="K62" s="4"/>
      <c r="L62" s="10"/>
      <c r="N62">
        <f>IF(VLOOKUP($L57,Daten1!$B$2:$P$40,14,FALSE)&lt;&gt;0,VLOOKUP($L57,Daten1!$B$2:$P$40,14,FALSE),"")</f>
      </c>
    </row>
    <row r="63" spans="1:12" ht="12.75">
      <c r="A63" s="3" t="s">
        <v>21</v>
      </c>
      <c r="K63" s="4"/>
      <c r="L63" s="4"/>
    </row>
    <row r="64" spans="2:22" ht="15">
      <c r="B64" s="5" t="str">
        <f>B20</f>
        <v>a)</v>
      </c>
      <c r="C64" s="18" t="s">
        <v>22</v>
      </c>
      <c r="D64" s="8" t="str">
        <f>X20*AA20&amp;"x"</f>
        <v>-12x</v>
      </c>
      <c r="E64" s="9">
        <f>D20-1</f>
        <v>-5</v>
      </c>
      <c r="G64" s="8"/>
      <c r="H64" s="9"/>
      <c r="J64" s="8"/>
      <c r="K64" s="9">
        <f>IF(J20&lt;&gt;"",IF(OR(J20&gt;2,J20&lt;0),J20-1,""),"")</f>
      </c>
      <c r="M64" s="5" t="str">
        <f>B22</f>
        <v>b)</v>
      </c>
      <c r="N64" s="5" t="s">
        <v>22</v>
      </c>
      <c r="O64" s="8" t="str">
        <f>X22*AA22&amp;"x"</f>
        <v>-15x</v>
      </c>
      <c r="P64" s="9">
        <f>D22-1</f>
        <v>-6</v>
      </c>
      <c r="Q64" t="str">
        <f>AH22</f>
        <v>-</v>
      </c>
      <c r="R64" s="8" t="str">
        <f>ABS(Y22*AB22)&amp;"x"</f>
        <v>9x</v>
      </c>
      <c r="S64" s="9">
        <f>IF(G22-1=1,"",G22-1)</f>
        <v>2</v>
      </c>
      <c r="U64" s="8"/>
      <c r="V64" s="9">
        <f>IF(J22&lt;&gt;"",IF(OR(J22&gt;2,J22&lt;0),J22-1,""),"")</f>
      </c>
    </row>
    <row r="65" spans="2:22" ht="15">
      <c r="B65" s="5" t="str">
        <f>B24</f>
        <v>c)</v>
      </c>
      <c r="C65" s="18" t="s">
        <v>22</v>
      </c>
      <c r="D65" s="8" t="str">
        <f>X24*AA24&amp;"x"</f>
        <v>-18x</v>
      </c>
      <c r="E65" s="9">
        <f>D24-1</f>
        <v>-7</v>
      </c>
      <c r="F65" t="str">
        <f>AH24</f>
        <v>-</v>
      </c>
      <c r="G65" s="8" t="str">
        <f>ABS(Y24*AB24)&amp;"x"</f>
        <v>12x</v>
      </c>
      <c r="H65" s="9">
        <f>IF(G24-1=1,"",G24-1)</f>
        <v>-5</v>
      </c>
      <c r="I65" t="str">
        <f>AI24</f>
        <v>-</v>
      </c>
      <c r="J65" s="8" t="str">
        <f>IF(J24="",ABS(Z24*AC24),ABS(Z24*AC24)&amp;"x")</f>
        <v>6x</v>
      </c>
      <c r="K65" s="9">
        <f>IF(J24&lt;&gt;"",IF(OR(J24&gt;2,J24&lt;0),J24-1,""),"")</f>
      </c>
      <c r="M65" s="5"/>
      <c r="N65" s="5"/>
      <c r="O65" s="8"/>
      <c r="P65" s="9"/>
      <c r="R65" s="8"/>
      <c r="S65" s="9"/>
      <c r="U65" s="8"/>
      <c r="V65" s="9"/>
    </row>
    <row r="66" spans="1:12" ht="6" customHeight="1">
      <c r="A66" s="6"/>
      <c r="K66" s="4"/>
      <c r="L66" s="4"/>
    </row>
    <row r="67" spans="1:21" ht="12.75">
      <c r="A67" s="3" t="s">
        <v>33</v>
      </c>
      <c r="F67" s="26" t="s">
        <v>36</v>
      </c>
      <c r="G67" s="26"/>
      <c r="H67" s="26"/>
      <c r="I67" s="26"/>
      <c r="J67" s="26"/>
      <c r="K67" s="4"/>
      <c r="Q67" s="26" t="s">
        <v>36</v>
      </c>
      <c r="R67" s="26"/>
      <c r="S67" s="26"/>
      <c r="T67" s="26"/>
      <c r="U67" s="26"/>
    </row>
    <row r="68" spans="1:21" ht="13.5">
      <c r="A68" s="3"/>
      <c r="C68" s="27" t="s">
        <v>37</v>
      </c>
      <c r="D68" s="27" t="s">
        <v>38</v>
      </c>
      <c r="F68" s="28" t="s">
        <v>39</v>
      </c>
      <c r="G68" s="29"/>
      <c r="H68" s="28" t="s">
        <v>40</v>
      </c>
      <c r="I68" s="29"/>
      <c r="J68" s="29"/>
      <c r="K68" s="4"/>
      <c r="N68" s="27" t="s">
        <v>37</v>
      </c>
      <c r="O68" s="27" t="s">
        <v>38</v>
      </c>
      <c r="Q68" s="28" t="s">
        <v>39</v>
      </c>
      <c r="R68" s="29"/>
      <c r="S68" s="28" t="s">
        <v>40</v>
      </c>
      <c r="T68" s="29"/>
      <c r="U68" s="29"/>
    </row>
    <row r="69" spans="2:21" ht="15">
      <c r="B69" s="5" t="s">
        <v>6</v>
      </c>
      <c r="C69" s="23">
        <f>IF(AN29=2,"PS","")</f>
      </c>
      <c r="D69" s="24" t="str">
        <f>IF(AN29=0,"AS","")</f>
        <v>AS</v>
      </c>
      <c r="E69" s="9"/>
      <c r="F69" s="25" t="s">
        <v>35</v>
      </c>
      <c r="G69" s="25"/>
      <c r="H69" s="25" t="str">
        <f>IF(AB29/2=ROUND(AB29/2,0),"¥","- ¥")</f>
        <v>¥</v>
      </c>
      <c r="I69" s="25"/>
      <c r="J69" s="25"/>
      <c r="K69" s="4"/>
      <c r="M69" s="5" t="s">
        <v>7</v>
      </c>
      <c r="N69" s="23">
        <f>IF(AN31=3,"PS","")</f>
      </c>
      <c r="O69" s="24">
        <f>IF(AN31=0,"AS","")</f>
      </c>
      <c r="P69" s="9"/>
      <c r="Q69" s="30" t="s">
        <v>35</v>
      </c>
      <c r="R69" s="32"/>
      <c r="S69" s="30" t="str">
        <f>IF(AB31/2=ROUND(AB31/2,0),"¥","- ¥")</f>
        <v>¥</v>
      </c>
      <c r="T69" s="31"/>
      <c r="U69" s="32"/>
    </row>
    <row r="70" spans="2:21" ht="15">
      <c r="B70" s="5" t="s">
        <v>8</v>
      </c>
      <c r="C70" s="23">
        <f>IF(AN33=3,"PS","")</f>
      </c>
      <c r="D70" s="24">
        <f>IF(AN33=0,"AS","")</f>
      </c>
      <c r="E70" s="9"/>
      <c r="F70" s="25" t="s">
        <v>35</v>
      </c>
      <c r="G70" s="25"/>
      <c r="H70" s="25" t="str">
        <f>IF(AB33/2=ROUND(AB33/2,0),"¥","- ¥")</f>
        <v>- ¥</v>
      </c>
      <c r="I70" s="25"/>
      <c r="J70" s="25"/>
      <c r="K70" s="4"/>
      <c r="M70" s="5" t="s">
        <v>9</v>
      </c>
      <c r="N70" s="23">
        <f>IF(AN35=3,"PS","")</f>
      </c>
      <c r="O70" s="24">
        <f>IF(AN35=0,"AS","")</f>
      </c>
      <c r="P70" s="9"/>
      <c r="Q70" s="25" t="s">
        <v>35</v>
      </c>
      <c r="R70" s="25"/>
      <c r="S70" s="25" t="str">
        <f>IF(AB35/2=ROUND(AB35/2,0),"¥","- ¥")</f>
        <v>- ¥</v>
      </c>
      <c r="T70" s="25"/>
      <c r="U70" s="25"/>
    </row>
    <row r="71" ht="12.75"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</sheetData>
  <sheetProtection/>
  <mergeCells count="16">
    <mergeCell ref="F70:G70"/>
    <mergeCell ref="H70:J70"/>
    <mergeCell ref="Q70:R70"/>
    <mergeCell ref="S70:U70"/>
    <mergeCell ref="Q67:U67"/>
    <mergeCell ref="Q68:R68"/>
    <mergeCell ref="S68:U68"/>
    <mergeCell ref="F68:G68"/>
    <mergeCell ref="H68:J68"/>
    <mergeCell ref="X10:Y10"/>
    <mergeCell ref="A1:V1"/>
    <mergeCell ref="F69:G69"/>
    <mergeCell ref="H69:J69"/>
    <mergeCell ref="Q69:R69"/>
    <mergeCell ref="S69:U69"/>
    <mergeCell ref="F67:J67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99"/>
  <sheetViews>
    <sheetView zoomScalePageLayoutView="0" workbookViewId="0" topLeftCell="H14">
      <selection activeCell="L39" sqref="L39"/>
    </sheetView>
  </sheetViews>
  <sheetFormatPr defaultColWidth="11.421875" defaultRowHeight="12.75"/>
  <cols>
    <col min="3" max="3" width="35.00390625" style="0" customWidth="1"/>
    <col min="4" max="4" width="17.140625" style="0" customWidth="1"/>
    <col min="8" max="9" width="18.00390625" style="0" customWidth="1"/>
    <col min="10" max="10" width="21.00390625" style="0" customWidth="1"/>
    <col min="11" max="12" width="37.00390625" style="0" customWidth="1"/>
    <col min="13" max="13" width="25.28125" style="0" customWidth="1"/>
    <col min="14" max="14" width="33.00390625" style="0" bestFit="1" customWidth="1"/>
    <col min="15" max="15" width="15.421875" style="0" bestFit="1" customWidth="1"/>
  </cols>
  <sheetData>
    <row r="1" spans="3:15" ht="12.75">
      <c r="C1">
        <f ca="1">ROUND(RAND()*($B$1-1)+0.5,0)</f>
        <v>0</v>
      </c>
      <c r="J1" t="s">
        <v>0</v>
      </c>
      <c r="K1" t="s">
        <v>4</v>
      </c>
      <c r="L1" t="s">
        <v>5</v>
      </c>
      <c r="M1" t="s">
        <v>13</v>
      </c>
      <c r="N1" t="s">
        <v>14</v>
      </c>
      <c r="O1" t="s">
        <v>16</v>
      </c>
    </row>
    <row r="2" spans="2:22" ht="15">
      <c r="B2">
        <f>RANK(T2,$T$2:$T$40)</f>
        <v>25</v>
      </c>
      <c r="C2" t="str">
        <f>D2&amp;"x² + "&amp;E2</f>
        <v>4x² + 28</v>
      </c>
      <c r="D2">
        <f ca="1">ROUND(RAND()*3+2,0)</f>
        <v>4</v>
      </c>
      <c r="E2">
        <f ca="1">VLOOKUP(ROUND(RAND()*5+1,0),$Q$3:$R$7,2)*D2</f>
        <v>28</v>
      </c>
      <c r="F2">
        <f aca="true" ca="1" t="shared" si="0" ref="F2:G5">ROUND(RAND()*5+1,0)</f>
        <v>3</v>
      </c>
      <c r="G2">
        <f ca="1" t="shared" si="0"/>
        <v>4</v>
      </c>
      <c r="J2" t="str">
        <f>C2&amp;" = 0   | -"&amp;E2</f>
        <v>4x² + 28 = 0   | -28</v>
      </c>
      <c r="K2" t="str">
        <f>D2&amp;"x² = -"&amp;E2&amp;"  |:"&amp;D2</f>
        <v>4x² = -28  |:4</v>
      </c>
      <c r="L2" t="str">
        <f>"x² = -"&amp;E2/D2&amp;"  | √"</f>
        <v>x² = -7  | √</v>
      </c>
      <c r="M2" t="s">
        <v>12</v>
      </c>
      <c r="N2">
        <v>0</v>
      </c>
      <c r="O2">
        <v>0</v>
      </c>
      <c r="Q2" s="2"/>
      <c r="T2">
        <f ca="1">RAND()</f>
        <v>0.3938878254347208</v>
      </c>
      <c r="V2" t="str">
        <f>M2</f>
        <v>Keine Lösung</v>
      </c>
    </row>
    <row r="3" spans="2:22" ht="15">
      <c r="B3">
        <f aca="true" t="shared" si="1" ref="B3:B40">RANK(T3,$T$2:$T$40)</f>
        <v>37</v>
      </c>
      <c r="C3" t="str">
        <f>D3&amp;"x² - "&amp;E3</f>
        <v>2x² - 4</v>
      </c>
      <c r="D3">
        <f ca="1">ROUND(RAND()*3+2,0)</f>
        <v>2</v>
      </c>
      <c r="E3">
        <f ca="1">VLOOKUP(ROUND(RAND()*5+1,0),$Q$3:$R$7,2)*D3</f>
        <v>4</v>
      </c>
      <c r="F3">
        <f ca="1" t="shared" si="0"/>
        <v>3</v>
      </c>
      <c r="G3">
        <f ca="1" t="shared" si="0"/>
        <v>5</v>
      </c>
      <c r="J3" t="str">
        <f>C3&amp;" = 0   | +"&amp;E3</f>
        <v>2x² - 4 = 0   | +4</v>
      </c>
      <c r="K3" t="str">
        <f>D3&amp;"x² = "&amp;E3&amp;"  |:"&amp;D3</f>
        <v>2x² = 4  |:2</v>
      </c>
      <c r="L3" t="str">
        <f>"x² = "&amp;E3/D3&amp;"  | √"</f>
        <v>x² = 2  | √</v>
      </c>
      <c r="M3" t="str">
        <f>"x = √"&amp;E3/D3&amp;" oder x = -√"&amp;E3/D3</f>
        <v>x = √2 oder x = -√2</v>
      </c>
      <c r="N3">
        <v>0</v>
      </c>
      <c r="O3">
        <v>0</v>
      </c>
      <c r="P3" t="s">
        <v>17</v>
      </c>
      <c r="Q3" s="2">
        <v>1</v>
      </c>
      <c r="R3">
        <v>2</v>
      </c>
      <c r="T3">
        <f aca="true" ca="1" t="shared" si="2" ref="T3:T40">RAND()</f>
        <v>0.08569966310661536</v>
      </c>
      <c r="V3" t="str">
        <f>M3</f>
        <v>x = √2 oder x = -√2</v>
      </c>
    </row>
    <row r="4" spans="2:22" ht="15">
      <c r="B4">
        <f t="shared" si="1"/>
        <v>28</v>
      </c>
      <c r="C4" t="str">
        <f>D4&amp;"x² + "&amp;E4&amp;"x"</f>
        <v>3x² + 15x</v>
      </c>
      <c r="D4">
        <f ca="1">ROUND(RAND()*3+2,0)</f>
        <v>3</v>
      </c>
      <c r="E4">
        <f ca="1">VLOOKUP(ROUND(RAND()*5+1,0),$Q$3:$R$7,2)*D4</f>
        <v>15</v>
      </c>
      <c r="F4">
        <f ca="1" t="shared" si="0"/>
        <v>6</v>
      </c>
      <c r="G4">
        <f ca="1" t="shared" si="0"/>
        <v>5</v>
      </c>
      <c r="J4" t="str">
        <f>C4&amp;" = 0   | x ausklammern"</f>
        <v>3x² + 15x = 0   | x ausklammern</v>
      </c>
      <c r="K4" t="str">
        <f>"x · ("&amp;D4&amp;"x + "&amp;E4&amp;") = 0"</f>
        <v>x · (3x + 15) = 0</v>
      </c>
      <c r="L4" t="str">
        <f>"x = 0 oder "&amp;$D4&amp;"x + "&amp;$E4&amp;" = 0   | -"&amp;$E4</f>
        <v>x = 0 oder 3x + 15 = 0   | -15</v>
      </c>
      <c r="M4" t="str">
        <f>"x = 0 oder "&amp;$D4&amp;"x = - "&amp;$E4&amp;"   | :"&amp;$D4</f>
        <v>x = 0 oder 3x = - 15   | :3</v>
      </c>
      <c r="N4" t="str">
        <f>"x = 0 oder "&amp;"x = -"&amp;$E4/$D4</f>
        <v>x = 0 oder x = -5</v>
      </c>
      <c r="O4">
        <v>0</v>
      </c>
      <c r="P4" t="s">
        <v>17</v>
      </c>
      <c r="Q4" s="2">
        <v>2</v>
      </c>
      <c r="R4">
        <v>3</v>
      </c>
      <c r="T4">
        <f ca="1" t="shared" si="2"/>
        <v>0.3629502900058248</v>
      </c>
      <c r="V4" t="str">
        <f>N4</f>
        <v>x = 0 oder x = -5</v>
      </c>
    </row>
    <row r="5" spans="2:22" ht="15">
      <c r="B5">
        <f t="shared" si="1"/>
        <v>34</v>
      </c>
      <c r="C5" t="str">
        <f>D5&amp;"x² - "&amp;E5&amp;"x"</f>
        <v>5x² - 30x</v>
      </c>
      <c r="D5">
        <f ca="1">ROUND(RAND()*3+2,0)</f>
        <v>5</v>
      </c>
      <c r="E5">
        <f ca="1">VLOOKUP(ROUND(RAND()*5+1,0),$Q$3:$R$7,2)*D5</f>
        <v>30</v>
      </c>
      <c r="F5">
        <f ca="1" t="shared" si="0"/>
        <v>2</v>
      </c>
      <c r="G5">
        <f ca="1" t="shared" si="0"/>
        <v>4</v>
      </c>
      <c r="J5" t="str">
        <f>C5&amp;" = 0   | x ausklammern"</f>
        <v>5x² - 30x = 0   | x ausklammern</v>
      </c>
      <c r="K5" t="str">
        <f>"x · ("&amp;D5&amp;"x - "&amp;E5&amp;") = 0"</f>
        <v>x · (5x - 30) = 0</v>
      </c>
      <c r="L5" t="str">
        <f>"x = 0 oder "&amp;$D5&amp;"x - "&amp;$E5&amp;" = 0   | -"&amp;$E5</f>
        <v>x = 0 oder 5x - 30 = 0   | -30</v>
      </c>
      <c r="M5" t="str">
        <f>"x = 0 oder "&amp;$D5&amp;"x = "&amp;$E5&amp;"   | :"&amp;$D5</f>
        <v>x = 0 oder 5x = 30   | :5</v>
      </c>
      <c r="N5" t="str">
        <f>"x = 0 oder "&amp;"x = "&amp;$E5/$D5</f>
        <v>x = 0 oder x = 6</v>
      </c>
      <c r="O5">
        <v>0</v>
      </c>
      <c r="P5" t="s">
        <v>17</v>
      </c>
      <c r="Q5" s="2">
        <v>3</v>
      </c>
      <c r="R5">
        <v>5</v>
      </c>
      <c r="T5">
        <f ca="1" t="shared" si="2"/>
        <v>0.22036259839387728</v>
      </c>
      <c r="V5" t="str">
        <f>N5</f>
        <v>x = 0 oder x = 6</v>
      </c>
    </row>
    <row r="6" spans="2:22" ht="15">
      <c r="B6">
        <f t="shared" si="1"/>
        <v>23</v>
      </c>
      <c r="C6" t="str">
        <f>"x² + "&amp;D6&amp;"x + "&amp;E6</f>
        <v>x² + 11x + 30</v>
      </c>
      <c r="D6">
        <f>F6+G6</f>
        <v>11</v>
      </c>
      <c r="E6">
        <f>F6*G6</f>
        <v>30</v>
      </c>
      <c r="F6">
        <f aca="true" ca="1" t="shared" si="3" ref="F6:G21">ROUND(RAND()*5+1,0)</f>
        <v>6</v>
      </c>
      <c r="G6">
        <f aca="true" ca="1" t="shared" si="4" ref="G6:G11">ROUND(RAND()*5+2,0)</f>
        <v>5</v>
      </c>
      <c r="H6">
        <f aca="true" t="shared" si="5" ref="H6:H11">D6/2</f>
        <v>5.5</v>
      </c>
      <c r="I6">
        <f aca="true" t="shared" si="6" ref="I6:I11">H6*H6</f>
        <v>30.25</v>
      </c>
      <c r="J6" t="str">
        <f aca="true" t="shared" si="7" ref="J6:J11">C6&amp;" = 0   -&gt; PQ-Formel"</f>
        <v>x² + 11x + 30 = 0   -&gt; PQ-Formel</v>
      </c>
      <c r="K6" t="str">
        <f>"x = -"&amp;D6/2&amp;" ± √("&amp;(D6/2)^2&amp;"-"&amp;E6&amp;")"</f>
        <v>x = -5,5 ± √(30,25-30)</v>
      </c>
      <c r="L6" t="str">
        <f>"x = -"&amp;D6/2&amp;" ± √("&amp;(D6/2)^2-E6&amp;")"</f>
        <v>x = -5,5 ± √(0,25)</v>
      </c>
      <c r="M6" t="str">
        <f>"x = -"&amp;D6/2&amp;" ± "&amp;SQRT((D6/2)^2-E6)</f>
        <v>x = -5,5 ± 0,5</v>
      </c>
      <c r="N6" t="str">
        <f>IF($E6&lt;&gt;$I6,"x = "&amp;SQRT($I6-$E6)-$H6&amp;" oder x = "&amp;-SQRT($I6-$E6)-$H6,"x = -"&amp;D6/2)</f>
        <v>x = -5 oder x = -6</v>
      </c>
      <c r="P6" t="s">
        <v>17</v>
      </c>
      <c r="Q6" s="2">
        <v>4</v>
      </c>
      <c r="R6">
        <v>6</v>
      </c>
      <c r="T6">
        <f ca="1" t="shared" si="2"/>
        <v>0.4043267690520356</v>
      </c>
      <c r="V6" t="str">
        <f>N6</f>
        <v>x = -5 oder x = -6</v>
      </c>
    </row>
    <row r="7" spans="2:22" ht="15">
      <c r="B7">
        <f t="shared" si="1"/>
        <v>39</v>
      </c>
      <c r="C7" t="str">
        <f>"x² - "&amp;D7&amp;"x + "&amp;E7</f>
        <v>x² - 8x + 16</v>
      </c>
      <c r="D7">
        <f>F7+G7</f>
        <v>8</v>
      </c>
      <c r="E7">
        <f>F7*G7</f>
        <v>16</v>
      </c>
      <c r="F7">
        <f ca="1" t="shared" si="3"/>
        <v>4</v>
      </c>
      <c r="G7">
        <f ca="1" t="shared" si="4"/>
        <v>4</v>
      </c>
      <c r="H7">
        <f t="shared" si="5"/>
        <v>4</v>
      </c>
      <c r="I7">
        <f t="shared" si="6"/>
        <v>16</v>
      </c>
      <c r="J7" t="str">
        <f t="shared" si="7"/>
        <v>x² - 8x + 16 = 0   -&gt; PQ-Formel</v>
      </c>
      <c r="K7" t="str">
        <f>"x = "&amp;D7/2&amp;" ± √("&amp;(D7/2)^2&amp;"-"&amp;E7&amp;")"</f>
        <v>x = 4 ± √(16-16)</v>
      </c>
      <c r="L7" t="str">
        <f>"x = "&amp;D7/2&amp;" ± √("&amp;(D7/2)^2-E7&amp;")"</f>
        <v>x = 4 ± √(0)</v>
      </c>
      <c r="M7" t="str">
        <f>"x = "&amp;D7/2&amp;" ± "&amp;SQRT((D7/2)^2-E7)</f>
        <v>x = 4 ± 0</v>
      </c>
      <c r="N7" t="str">
        <f>IF($E7&lt;&gt;$I7,"x = "&amp;SQRT($I7-$E7)-$H7&amp;" oder x = "&amp;-SQRT($I7-$E7)-$H7,"x = "&amp;D7/2)</f>
        <v>x = 4</v>
      </c>
      <c r="P7" t="s">
        <v>17</v>
      </c>
      <c r="Q7" s="2">
        <v>5</v>
      </c>
      <c r="R7">
        <v>7</v>
      </c>
      <c r="T7">
        <f ca="1" t="shared" si="2"/>
        <v>0.03233404786384719</v>
      </c>
      <c r="V7" t="str">
        <f>N7</f>
        <v>x = 4</v>
      </c>
    </row>
    <row r="8" spans="2:22" ht="15">
      <c r="B8">
        <f t="shared" si="1"/>
        <v>24</v>
      </c>
      <c r="C8" t="str">
        <f>"x² + "&amp;D8&amp;"x + "&amp;E8</f>
        <v>x² + 6x + 10</v>
      </c>
      <c r="D8">
        <f>F8+G8</f>
        <v>6</v>
      </c>
      <c r="E8">
        <f ca="1">I8+ROUND(RAND()*5+1,0)</f>
        <v>10</v>
      </c>
      <c r="F8">
        <f ca="1" t="shared" si="3"/>
        <v>2</v>
      </c>
      <c r="G8">
        <f ca="1" t="shared" si="4"/>
        <v>4</v>
      </c>
      <c r="H8">
        <f t="shared" si="5"/>
        <v>3</v>
      </c>
      <c r="I8">
        <f t="shared" si="6"/>
        <v>9</v>
      </c>
      <c r="J8" t="str">
        <f t="shared" si="7"/>
        <v>x² + 6x + 10 = 0   -&gt; PQ-Formel</v>
      </c>
      <c r="K8" t="str">
        <f>"x = -"&amp;D8/2&amp;" ± √("&amp;(D8/2)^2&amp;"-"&amp;E8&amp;")"</f>
        <v>x = -3 ± √(9-10)</v>
      </c>
      <c r="L8" t="str">
        <f>"x = "&amp;D8/2&amp;" ± √("&amp;(D8/2)^2-E8&amp;")"</f>
        <v>x = 3 ± √(-1)</v>
      </c>
      <c r="M8" t="str">
        <f>"Keine Lösung"</f>
        <v>Keine Lösung</v>
      </c>
      <c r="Q8" s="2"/>
      <c r="T8">
        <f ca="1" t="shared" si="2"/>
        <v>0.3986364996798326</v>
      </c>
      <c r="V8" t="str">
        <f>M8</f>
        <v>Keine Lösung</v>
      </c>
    </row>
    <row r="9" spans="2:22" ht="15">
      <c r="B9">
        <f t="shared" si="1"/>
        <v>17</v>
      </c>
      <c r="C9" t="str">
        <f>"x² - "&amp;D9&amp;"x + "&amp;E9</f>
        <v>x² - 8x + 21</v>
      </c>
      <c r="D9">
        <f>F9+G9</f>
        <v>8</v>
      </c>
      <c r="E9">
        <f ca="1">I9+ROUND(RAND()*5+1,0)</f>
        <v>21</v>
      </c>
      <c r="F9">
        <f ca="1" t="shared" si="3"/>
        <v>3</v>
      </c>
      <c r="G9">
        <f ca="1" t="shared" si="4"/>
        <v>5</v>
      </c>
      <c r="H9">
        <f t="shared" si="5"/>
        <v>4</v>
      </c>
      <c r="I9">
        <f t="shared" si="6"/>
        <v>16</v>
      </c>
      <c r="J9" t="str">
        <f t="shared" si="7"/>
        <v>x² - 8x + 21 = 0   -&gt; PQ-Formel</v>
      </c>
      <c r="K9" t="str">
        <f>"x = "&amp;D9/2&amp;" ± √("&amp;(D9/2)^2&amp;"-"&amp;E9&amp;")"</f>
        <v>x = 4 ± √(16-21)</v>
      </c>
      <c r="L9" t="str">
        <f>"x = -"&amp;D9/2&amp;" ± √("&amp;(D9/2)^2-E9&amp;")"</f>
        <v>x = -4 ± √(-5)</v>
      </c>
      <c r="M9" t="str">
        <f>"Keine Lösung"</f>
        <v>Keine Lösung</v>
      </c>
      <c r="Q9" s="2"/>
      <c r="T9">
        <f ca="1" t="shared" si="2"/>
        <v>0.5472899572903158</v>
      </c>
      <c r="V9" t="str">
        <f>M9</f>
        <v>Keine Lösung</v>
      </c>
    </row>
    <row r="10" spans="2:22" ht="15">
      <c r="B10">
        <f t="shared" si="1"/>
        <v>5</v>
      </c>
      <c r="C10" t="str">
        <f>"x² + "&amp;D10&amp;"x + "&amp;E10</f>
        <v>x² + 6x + 9</v>
      </c>
      <c r="D10">
        <f>2*G10</f>
        <v>6</v>
      </c>
      <c r="E10">
        <f>G10^2</f>
        <v>9</v>
      </c>
      <c r="F10">
        <f ca="1" t="shared" si="3"/>
        <v>5</v>
      </c>
      <c r="G10">
        <f ca="1" t="shared" si="4"/>
        <v>3</v>
      </c>
      <c r="H10">
        <f t="shared" si="5"/>
        <v>3</v>
      </c>
      <c r="I10">
        <f t="shared" si="6"/>
        <v>9</v>
      </c>
      <c r="J10" t="str">
        <f t="shared" si="7"/>
        <v>x² + 6x + 9 = 0   -&gt; PQ-Formel</v>
      </c>
      <c r="K10" t="str">
        <f>"x = -"&amp;D10/2&amp;" ± √("&amp;(D10/2)^2&amp;"-"&amp;E10&amp;")"</f>
        <v>x = -3 ± √(9-9)</v>
      </c>
      <c r="L10" t="str">
        <f>"x = -"&amp;D10/2&amp;" ± 0"</f>
        <v>x = -3 ± 0</v>
      </c>
      <c r="M10" t="str">
        <f>IF($E10&lt;&gt;$I10,"x + "&amp;$H10&amp;" = "&amp;SQRT($I10-$E10)&amp;"  |-"&amp;$H10&amp;" oder x + "&amp;$H10&amp;" = -"&amp;SQRT($I10-$E10)&amp;"  |-"&amp;$H10,"x = "&amp;-$H10)</f>
        <v>x = -3</v>
      </c>
      <c r="O10">
        <f>IF($E10&lt;&gt;$I10,"x = "&amp;SQRT($I10-$E10)-$H10&amp;" oder x = "&amp;-SQRT($I10-$E10)-$H10,"")</f>
      </c>
      <c r="Q10" s="2"/>
      <c r="T10">
        <f ca="1" t="shared" si="2"/>
        <v>0.9164067457713286</v>
      </c>
      <c r="V10" t="str">
        <f>M10</f>
        <v>x = -3</v>
      </c>
    </row>
    <row r="11" spans="2:22" ht="15.75" customHeight="1">
      <c r="B11">
        <f t="shared" si="1"/>
        <v>16</v>
      </c>
      <c r="C11" t="str">
        <f>"x² - "&amp;D11&amp;"x + "&amp;E11</f>
        <v>x² - 12x + 36</v>
      </c>
      <c r="D11">
        <f>2*G11</f>
        <v>12</v>
      </c>
      <c r="E11">
        <f>G11^2</f>
        <v>36</v>
      </c>
      <c r="F11">
        <f ca="1" t="shared" si="3"/>
        <v>4</v>
      </c>
      <c r="G11">
        <f ca="1" t="shared" si="4"/>
        <v>6</v>
      </c>
      <c r="H11">
        <f t="shared" si="5"/>
        <v>6</v>
      </c>
      <c r="I11">
        <f t="shared" si="6"/>
        <v>36</v>
      </c>
      <c r="J11" t="str">
        <f t="shared" si="7"/>
        <v>x² - 12x + 36 = 0   -&gt; PQ-Formel</v>
      </c>
      <c r="K11" t="str">
        <f>"x = "&amp;D11/2&amp;" ± √("&amp;(D11/2)^2&amp;"-"&amp;E11&amp;")"</f>
        <v>x = 6 ± √(36-36)</v>
      </c>
      <c r="L11" t="str">
        <f>"x = "&amp;D11/2&amp;" ± 0"</f>
        <v>x = 6 ± 0</v>
      </c>
      <c r="M11" t="str">
        <f>IF($E11&lt;&gt;$I11,"x - "&amp;$H11&amp;" = "&amp;SQRT($I11-$E11)&amp;"  |+"&amp;$H11&amp;" oder x - "&amp;$H11&amp;" = -"&amp;SQRT($I11-$E11)&amp;"  |+"&amp;$H11,"x = "&amp;$H11)</f>
        <v>x = 6</v>
      </c>
      <c r="O11">
        <f>IF($E11&lt;&gt;$I11,"x = "&amp;SQRT($I11-$E11)+$H11&amp;" oder x = "&amp;-SQRT($I11-$E11)+$H11,"")</f>
      </c>
      <c r="Q11" s="2"/>
      <c r="T11">
        <f ca="1" t="shared" si="2"/>
        <v>0.5535069241514817</v>
      </c>
      <c r="V11" t="str">
        <f>M11</f>
        <v>x = 6</v>
      </c>
    </row>
    <row r="12" spans="2:22" ht="15.75" customHeight="1">
      <c r="B12">
        <f t="shared" si="1"/>
        <v>7</v>
      </c>
      <c r="C12" t="str">
        <f>"x² + "&amp;E12&amp;"x"</f>
        <v>x² + 7x</v>
      </c>
      <c r="D12">
        <v>1</v>
      </c>
      <c r="E12">
        <f ca="1">VLOOKUP(ROUND(RAND()*5+1,0),$Q$3:$R$7,2)*D12</f>
        <v>7</v>
      </c>
      <c r="F12">
        <f ca="1" t="shared" si="3"/>
        <v>3</v>
      </c>
      <c r="G12">
        <f ca="1">ROUND(RAND()*5+1,0)</f>
        <v>5</v>
      </c>
      <c r="J12" t="str">
        <f>C12&amp;" = 0   | x ausklammern"</f>
        <v>x² + 7x = 0   | x ausklammern</v>
      </c>
      <c r="K12" t="str">
        <f>"x · ("&amp;"x + "&amp;E12&amp;") = 0"</f>
        <v>x · (x + 7) = 0</v>
      </c>
      <c r="L12" t="str">
        <f>"x = 0 oder "&amp;"x + "&amp;$E12&amp;" = 0   | -"&amp;$E12</f>
        <v>x = 0 oder x + 7 = 0   | -7</v>
      </c>
      <c r="M12" t="str">
        <f>"x = 0 oder "&amp;"x = - "&amp;$E12</f>
        <v>x = 0 oder x = - 7</v>
      </c>
      <c r="O12">
        <v>0</v>
      </c>
      <c r="Q12" s="2"/>
      <c r="T12">
        <f ca="1" t="shared" si="2"/>
        <v>0.8869593252948678</v>
      </c>
      <c r="V12" t="str">
        <f>M12</f>
        <v>x = 0 oder x = - 7</v>
      </c>
    </row>
    <row r="13" spans="2:22" ht="15.75" customHeight="1">
      <c r="B13">
        <f t="shared" si="1"/>
        <v>32</v>
      </c>
      <c r="C13" t="str">
        <f>-$D13&amp;"x² + "&amp;$E13&amp;"x"</f>
        <v>-5x² + 25x</v>
      </c>
      <c r="D13">
        <f ca="1">ROUND(RAND()*3+2,0)</f>
        <v>5</v>
      </c>
      <c r="E13">
        <f ca="1">VLOOKUP(ROUND(RAND()*5+1,0),$Q$3:$R$7,2)*D13</f>
        <v>25</v>
      </c>
      <c r="F13">
        <f ca="1" t="shared" si="3"/>
        <v>2</v>
      </c>
      <c r="G13">
        <f ca="1">ROUND(RAND()*5+1,0)</f>
        <v>6</v>
      </c>
      <c r="J13" t="str">
        <f>C13&amp;" = 0   | ·(-1)"</f>
        <v>-5x² + 25x = 0   | ·(-1)</v>
      </c>
      <c r="K13" t="str">
        <f>$D13&amp;"x² - "&amp;$E13&amp;"x = 0   | x ausklammern"</f>
        <v>5x² - 25x = 0   | x ausklammern</v>
      </c>
      <c r="L13" t="str">
        <f>"x · ("&amp;D13&amp;"x - "&amp;E13&amp;") = 0"</f>
        <v>x · (5x - 25) = 0</v>
      </c>
      <c r="M13" t="str">
        <f>"x = 0 oder "&amp;$D13&amp;"x - "&amp;$E13&amp;" = 0   | +"&amp;$E13</f>
        <v>x = 0 oder 5x - 25 = 0   | +25</v>
      </c>
      <c r="N13" t="str">
        <f>"x = 0 oder "&amp;$D13&amp;"x = "&amp;$E13&amp;"   | :"&amp;$D13</f>
        <v>x = 0 oder 5x = 25   | :5</v>
      </c>
      <c r="O13" t="str">
        <f>"x = 0 oder "&amp;"x = "&amp;$E13/$D13</f>
        <v>x = 0 oder x = 5</v>
      </c>
      <c r="Q13" s="2"/>
      <c r="T13">
        <f ca="1" t="shared" si="2"/>
        <v>0.28528325602108684</v>
      </c>
      <c r="V13" t="str">
        <f>O13</f>
        <v>x = 0 oder x = 5</v>
      </c>
    </row>
    <row r="14" spans="2:22" ht="15.75" customHeight="1">
      <c r="B14">
        <f t="shared" si="1"/>
        <v>9</v>
      </c>
      <c r="C14" t="str">
        <f>"x² - "&amp;E14</f>
        <v>x² - 9</v>
      </c>
      <c r="D14">
        <f ca="1">ROUND(RAND()*3+2,0)</f>
        <v>4</v>
      </c>
      <c r="E14">
        <f>F14^2</f>
        <v>9</v>
      </c>
      <c r="F14">
        <f ca="1" t="shared" si="3"/>
        <v>3</v>
      </c>
      <c r="G14">
        <f ca="1">ROUND(RAND()*5+1,0)</f>
        <v>5</v>
      </c>
      <c r="J14" t="str">
        <f>C14&amp;" = 0   | +"&amp;E14</f>
        <v>x² - 9 = 0   | +9</v>
      </c>
      <c r="K14" t="str">
        <f>"x² = "&amp;$E14&amp;"  | √"</f>
        <v>x² = 9  | √</v>
      </c>
      <c r="L14" t="str">
        <f>"x = "&amp;$F14&amp;" oder x = -"&amp;$F14</f>
        <v>x = 3 oder x = -3</v>
      </c>
      <c r="N14">
        <v>0</v>
      </c>
      <c r="O14">
        <v>0</v>
      </c>
      <c r="Q14" s="2"/>
      <c r="T14">
        <f ca="1" t="shared" si="2"/>
        <v>0.833176487108335</v>
      </c>
      <c r="V14" t="str">
        <f>L14</f>
        <v>x = 3 oder x = -3</v>
      </c>
    </row>
    <row r="15" spans="2:22" ht="15.75" customHeight="1">
      <c r="B15">
        <f t="shared" si="1"/>
        <v>15</v>
      </c>
      <c r="C15" t="str">
        <f>"(x + "&amp;F15&amp;") · (x - "&amp;G15&amp;")"</f>
        <v>(x + 1) · (x - 5)</v>
      </c>
      <c r="D15">
        <f ca="1">ROUND(RAND()*3+2,0)</f>
        <v>2</v>
      </c>
      <c r="E15">
        <f>F15^2</f>
        <v>1</v>
      </c>
      <c r="F15">
        <f ca="1" t="shared" si="3"/>
        <v>1</v>
      </c>
      <c r="G15">
        <f ca="1">ROUND(RAND()*5+1,0)</f>
        <v>5</v>
      </c>
      <c r="J15" t="str">
        <f>C15&amp;" = 0"</f>
        <v>(x + 1) · (x - 5) = 0</v>
      </c>
      <c r="K15" t="s">
        <v>23</v>
      </c>
      <c r="L15" t="str">
        <f>"x = - "&amp;$F15&amp;" oder x = "&amp;G15</f>
        <v>x = - 1 oder x = 5</v>
      </c>
      <c r="Q15" s="2"/>
      <c r="T15">
        <f ca="1" t="shared" si="2"/>
        <v>0.6197929784082559</v>
      </c>
      <c r="V15" t="str">
        <f>L15</f>
        <v>x = - 1 oder x = 5</v>
      </c>
    </row>
    <row r="16" spans="2:22" ht="15.75" customHeight="1">
      <c r="B16">
        <f t="shared" si="1"/>
        <v>1</v>
      </c>
      <c r="C16" t="str">
        <f>"(x - "&amp;F16&amp;") · (x - "&amp;G16&amp;")"</f>
        <v>(x - 3) · (x - 5)</v>
      </c>
      <c r="D16">
        <f ca="1">ROUND(RAND()*3+2,0)</f>
        <v>3</v>
      </c>
      <c r="E16">
        <f>F16^2</f>
        <v>9</v>
      </c>
      <c r="F16">
        <f ca="1" t="shared" si="3"/>
        <v>3</v>
      </c>
      <c r="G16">
        <f ca="1">ROUND(RAND()*5+1,0)</f>
        <v>5</v>
      </c>
      <c r="J16" t="str">
        <f>C16&amp;" = 0"</f>
        <v>(x - 3) · (x - 5) = 0</v>
      </c>
      <c r="K16" t="s">
        <v>23</v>
      </c>
      <c r="L16" t="str">
        <f>"x = "&amp;$F16&amp;" oder x = "&amp;G16</f>
        <v>x = 3 oder x = 5</v>
      </c>
      <c r="Q16" s="2"/>
      <c r="T16">
        <f ca="1" t="shared" si="2"/>
        <v>0.9628916729208354</v>
      </c>
      <c r="V16" t="str">
        <f>L16</f>
        <v>x = 3 oder x = 5</v>
      </c>
    </row>
    <row r="17" spans="2:22" ht="15.75" customHeight="1">
      <c r="B17">
        <f t="shared" si="1"/>
        <v>21</v>
      </c>
      <c r="C17" t="str">
        <f>U17&amp;"x² + "&amp;U17*D17&amp;"x + "&amp;U17*E17</f>
        <v>2x² + 16x + 30</v>
      </c>
      <c r="D17">
        <f>F17+G17</f>
        <v>8</v>
      </c>
      <c r="E17">
        <f>F17*G17</f>
        <v>15</v>
      </c>
      <c r="F17">
        <f ca="1" t="shared" si="3"/>
        <v>5</v>
      </c>
      <c r="G17">
        <f ca="1">ROUND(RAND()*5+2,0)</f>
        <v>3</v>
      </c>
      <c r="H17">
        <f>D17/2</f>
        <v>4</v>
      </c>
      <c r="I17">
        <f>H17*H17</f>
        <v>16</v>
      </c>
      <c r="J17" t="str">
        <f>C17&amp;" = 0   | :"&amp;U17</f>
        <v>2x² + 16x + 30 = 0   | :2</v>
      </c>
      <c r="K17" t="str">
        <f>"x² + "&amp;D17&amp;"x + "&amp;E17&amp;" = 0 -&gt; PQ-Formel"</f>
        <v>x² + 8x + 15 = 0 -&gt; PQ-Formel</v>
      </c>
      <c r="L17" t="str">
        <f>"x = -"&amp;D17/2&amp;" ± √("&amp;(D17/2)^2&amp;"-"&amp;E17&amp;")"</f>
        <v>x = -4 ± √(16-15)</v>
      </c>
      <c r="M17" t="str">
        <f>"x = -"&amp;D17/2&amp;" ± √("&amp;(D17/2)^2-E17&amp;")"</f>
        <v>x = -4 ± √(1)</v>
      </c>
      <c r="N17" t="str">
        <f>"x = -"&amp;D17/2&amp;" ± "&amp;SQRT((D17/2)^2-E17)</f>
        <v>x = -4 ± 1</v>
      </c>
      <c r="O17" t="str">
        <f>IF($E17&lt;&gt;$I17,"x = "&amp;SQRT($I17-$E17)-$H17&amp;" oder x = "&amp;-SQRT($I17-$E17)-$H17,"x = -"&amp;D17/2)</f>
        <v>x = -3 oder x = -5</v>
      </c>
      <c r="P17" t="s">
        <v>17</v>
      </c>
      <c r="Q17" s="2"/>
      <c r="T17">
        <f ca="1" t="shared" si="2"/>
        <v>0.445040527423632</v>
      </c>
      <c r="U17">
        <f ca="1">ROUND(RAND()*3+2,0)</f>
        <v>2</v>
      </c>
      <c r="V17" t="str">
        <f>O17</f>
        <v>x = -3 oder x = -5</v>
      </c>
    </row>
    <row r="18" spans="2:22" ht="15.75" customHeight="1">
      <c r="B18">
        <f t="shared" si="1"/>
        <v>19</v>
      </c>
      <c r="C18" t="str">
        <f>U18&amp;"x² + "&amp;U18*D18&amp;"x + "&amp;U18*E18</f>
        <v>3x² + 33x + 84</v>
      </c>
      <c r="D18">
        <f>F18+G18</f>
        <v>11</v>
      </c>
      <c r="E18">
        <f>F18*G18</f>
        <v>28</v>
      </c>
      <c r="F18">
        <f ca="1" t="shared" si="3"/>
        <v>4</v>
      </c>
      <c r="G18">
        <f ca="1">ROUND(RAND()*5+2,0)</f>
        <v>7</v>
      </c>
      <c r="H18">
        <f>D18/2</f>
        <v>5.5</v>
      </c>
      <c r="I18">
        <f>H18*H18</f>
        <v>30.25</v>
      </c>
      <c r="J18" t="str">
        <f>C18&amp;" = 0   | :"&amp;U18</f>
        <v>3x² + 33x + 84 = 0   | :3</v>
      </c>
      <c r="K18" t="str">
        <f>"x² + "&amp;D18&amp;"x + "&amp;E18&amp;" = 0  -&gt; PQ-Formel"</f>
        <v>x² + 11x + 28 = 0  -&gt; PQ-Formel</v>
      </c>
      <c r="L18" t="str">
        <f>"x = -"&amp;D18/2&amp;" ± √("&amp;(D18/2)^2&amp;"-"&amp;E18&amp;")"</f>
        <v>x = -5,5 ± √(30,25-28)</v>
      </c>
      <c r="M18" t="str">
        <f>"x = -"&amp;D18/2&amp;" ± √("&amp;(D18/2)^2-E18&amp;")"</f>
        <v>x = -5,5 ± √(2,25)</v>
      </c>
      <c r="N18" t="str">
        <f>"x = -"&amp;D18/2&amp;" ± "&amp;SQRT((D18/2)^2-E18)</f>
        <v>x = -5,5 ± 1,5</v>
      </c>
      <c r="O18" t="str">
        <f>IF($E18&lt;&gt;$I18,"x = "&amp;SQRT($I18-$E18)-$H18&amp;" oder x = "&amp;-SQRT($I18-$E18)-$H18,"x = -"&amp;D18/2)</f>
        <v>x = -4 oder x = -7</v>
      </c>
      <c r="P18" t="s">
        <v>17</v>
      </c>
      <c r="Q18" s="2"/>
      <c r="T18">
        <f ca="1" t="shared" si="2"/>
        <v>0.4967557683407223</v>
      </c>
      <c r="U18">
        <f ca="1">ROUND(RAND()*3+2,0)</f>
        <v>3</v>
      </c>
      <c r="V18" t="str">
        <f>O18</f>
        <v>x = -4 oder x = -7</v>
      </c>
    </row>
    <row r="19" spans="2:22" ht="15.75" customHeight="1">
      <c r="B19">
        <f t="shared" si="1"/>
        <v>12</v>
      </c>
      <c r="C19" t="str">
        <f>"("&amp;D19&amp;"x + "&amp;D19*F19&amp;") · (x - "&amp;G19&amp;")"</f>
        <v>(4x + 24) · (x - 1)</v>
      </c>
      <c r="D19">
        <f aca="true" ca="1" t="shared" si="8" ref="D19:D24">ROUND(RAND()*3+2,0)</f>
        <v>4</v>
      </c>
      <c r="E19">
        <f>F19^2</f>
        <v>36</v>
      </c>
      <c r="F19">
        <f ca="1" t="shared" si="3"/>
        <v>6</v>
      </c>
      <c r="G19">
        <f ca="1">ROUND(RAND()*5+1,0)</f>
        <v>1</v>
      </c>
      <c r="J19" t="str">
        <f>C19&amp;" = 0"</f>
        <v>(4x + 24) · (x - 1) = 0</v>
      </c>
      <c r="K19" t="s">
        <v>23</v>
      </c>
      <c r="L19" t="str">
        <f>"("&amp;D19&amp;"x + "&amp;D19*F19&amp;") = 0 | - "&amp;D19*F19&amp;" oder (x - "&amp;G19&amp;") = 0"</f>
        <v>(4x + 24) = 0 | - 24 oder (x - 1) = 0</v>
      </c>
      <c r="M19" t="str">
        <f>D19&amp;"x = -"&amp;D19*F19&amp;" |:"&amp;D19&amp;" oder  x - "&amp;G19&amp;" = 0"</f>
        <v>4x = -24 |:4 oder  x - 1 = 0</v>
      </c>
      <c r="N19" t="str">
        <f>"x = - "&amp;$F19&amp;" oder x = "&amp;G19</f>
        <v>x = - 6 oder x = 1</v>
      </c>
      <c r="Q19" s="2"/>
      <c r="T19">
        <f ca="1" t="shared" si="2"/>
        <v>0.6907777836748022</v>
      </c>
      <c r="V19" t="str">
        <f>N19</f>
        <v>x = - 6 oder x = 1</v>
      </c>
    </row>
    <row r="20" spans="2:22" ht="15.75" customHeight="1">
      <c r="B20">
        <f t="shared" si="1"/>
        <v>18</v>
      </c>
      <c r="C20" t="str">
        <f>"("&amp;D20&amp;"x + "&amp;D20*F20&amp;") · ("&amp;H20&amp;"x - "&amp;H20*G20&amp;")"</f>
        <v>(3x + 12) · (4x - 20)</v>
      </c>
      <c r="D20">
        <f ca="1" t="shared" si="8"/>
        <v>3</v>
      </c>
      <c r="E20">
        <f>F20^2</f>
        <v>16</v>
      </c>
      <c r="F20">
        <f ca="1" t="shared" si="3"/>
        <v>4</v>
      </c>
      <c r="G20">
        <f ca="1">ROUND(RAND()*5+1,0)</f>
        <v>5</v>
      </c>
      <c r="H20">
        <f ca="1">ROUND(RAND()*3+2,0)</f>
        <v>4</v>
      </c>
      <c r="J20" t="str">
        <f>C20&amp;" = 0"</f>
        <v>(3x + 12) · (4x - 20) = 0</v>
      </c>
      <c r="K20" t="s">
        <v>23</v>
      </c>
      <c r="L20" t="str">
        <f>"("&amp;D20&amp;"x + "&amp;D20*F20&amp;") = 0 | - "&amp;D20*F20&amp;" oder ("&amp;H20&amp;"x - "&amp;H20*G20&amp;") = 0 | + "&amp;H20*G20</f>
        <v>(3x + 12) = 0 | - 12 oder (4x - 20) = 0 | + 20</v>
      </c>
      <c r="M20" t="str">
        <f>D20&amp;"x = - "&amp;D20*F20&amp;" |:"&amp;D20&amp;" oder "&amp;H20&amp;"x = "&amp;H20*G20&amp;" |:"&amp;H20</f>
        <v>3x = - 12 |:3 oder 4x = 20 |:4</v>
      </c>
      <c r="N20" t="str">
        <f>"x = - "&amp;$F20&amp;" oder x = "&amp;G20</f>
        <v>x = - 4 oder x = 5</v>
      </c>
      <c r="Q20" s="2"/>
      <c r="T20">
        <f ca="1" t="shared" si="2"/>
        <v>0.525895611095587</v>
      </c>
      <c r="V20" t="str">
        <f>N20</f>
        <v>x = - 4 oder x = 5</v>
      </c>
    </row>
    <row r="21" spans="2:22" ht="15">
      <c r="B21">
        <f t="shared" si="1"/>
        <v>36</v>
      </c>
      <c r="C21" t="str">
        <f>D21&amp;"x² + "&amp;E21</f>
        <v>4x² + 24</v>
      </c>
      <c r="D21">
        <f ca="1" t="shared" si="8"/>
        <v>4</v>
      </c>
      <c r="E21">
        <f ca="1">VLOOKUP(ROUND(RAND()*5+1,0),$Q$3:$R$7,2)*D21</f>
        <v>24</v>
      </c>
      <c r="F21">
        <f ca="1" t="shared" si="3"/>
        <v>2</v>
      </c>
      <c r="G21">
        <f ca="1" t="shared" si="3"/>
        <v>3</v>
      </c>
      <c r="J21" t="str">
        <f>C21&amp;" = 0   | -"&amp;E21</f>
        <v>4x² + 24 = 0   | -24</v>
      </c>
      <c r="K21" t="str">
        <f>D21&amp;"x² = -"&amp;E21&amp;"  |:"&amp;D21</f>
        <v>4x² = -24  |:4</v>
      </c>
      <c r="L21" t="str">
        <f>"x² = -"&amp;E21/D21&amp;"  | √"</f>
        <v>x² = -6  | √</v>
      </c>
      <c r="M21" t="s">
        <v>12</v>
      </c>
      <c r="N21">
        <v>0</v>
      </c>
      <c r="O21">
        <v>0</v>
      </c>
      <c r="Q21" s="2"/>
      <c r="T21">
        <f ca="1">RAND()</f>
        <v>0.09061897966876997</v>
      </c>
      <c r="V21" t="str">
        <f>M21</f>
        <v>Keine Lösung</v>
      </c>
    </row>
    <row r="22" spans="2:22" ht="15">
      <c r="B22">
        <f t="shared" si="1"/>
        <v>2</v>
      </c>
      <c r="C22" t="str">
        <f>D22&amp;"x² - "&amp;E22</f>
        <v>4x² - 12</v>
      </c>
      <c r="D22">
        <f ca="1" t="shared" si="8"/>
        <v>4</v>
      </c>
      <c r="E22">
        <f ca="1">VLOOKUP(ROUND(RAND()*5+1,0),$Q$3:$R$7,2)*D22</f>
        <v>12</v>
      </c>
      <c r="F22">
        <f aca="true" ca="1" t="shared" si="9" ref="F22:G37">ROUND(RAND()*5+1,0)</f>
        <v>3</v>
      </c>
      <c r="G22">
        <f ca="1" t="shared" si="9"/>
        <v>3</v>
      </c>
      <c r="J22" t="str">
        <f>C22&amp;" = 0   | +"&amp;E22</f>
        <v>4x² - 12 = 0   | +12</v>
      </c>
      <c r="K22" t="str">
        <f>D22&amp;"x² = "&amp;E22&amp;"  |:"&amp;D22</f>
        <v>4x² = 12  |:4</v>
      </c>
      <c r="L22" t="str">
        <f>"x² = "&amp;E22/D22&amp;"  | √"</f>
        <v>x² = 3  | √</v>
      </c>
      <c r="M22" t="str">
        <f>"x = √"&amp;E22/D22&amp;" oder x = -√"&amp;E22/D22</f>
        <v>x = √3 oder x = -√3</v>
      </c>
      <c r="N22">
        <v>0</v>
      </c>
      <c r="O22">
        <v>0</v>
      </c>
      <c r="P22" t="s">
        <v>17</v>
      </c>
      <c r="Q22" s="2">
        <v>1</v>
      </c>
      <c r="R22">
        <v>2</v>
      </c>
      <c r="T22">
        <f ca="1" t="shared" si="2"/>
        <v>0.9516075966227612</v>
      </c>
      <c r="V22" t="str">
        <f>M22</f>
        <v>x = √3 oder x = -√3</v>
      </c>
    </row>
    <row r="23" spans="2:22" ht="15">
      <c r="B23">
        <f t="shared" si="1"/>
        <v>35</v>
      </c>
      <c r="C23" t="str">
        <f>D23&amp;"x² + "&amp;E23&amp;"x"</f>
        <v>4x² + 8x</v>
      </c>
      <c r="D23">
        <f ca="1" t="shared" si="8"/>
        <v>4</v>
      </c>
      <c r="E23">
        <f ca="1">VLOOKUP(ROUND(RAND()*5+1,0),$Q$3:$R$7,2)*D23</f>
        <v>8</v>
      </c>
      <c r="F23">
        <f ca="1" t="shared" si="9"/>
        <v>1</v>
      </c>
      <c r="G23">
        <f ca="1" t="shared" si="9"/>
        <v>4</v>
      </c>
      <c r="J23" t="str">
        <f>C23&amp;" = 0   | x ausklammern"</f>
        <v>4x² + 8x = 0   | x ausklammern</v>
      </c>
      <c r="K23" t="str">
        <f>"x · ("&amp;D23&amp;"x + "&amp;E23&amp;") = 0"</f>
        <v>x · (4x + 8) = 0</v>
      </c>
      <c r="L23" t="str">
        <f>"x = 0 oder "&amp;$D23&amp;"x + "&amp;$E23&amp;" = 0   | -"&amp;$E23</f>
        <v>x = 0 oder 4x + 8 = 0   | -8</v>
      </c>
      <c r="M23" t="str">
        <f>"x = 0 oder "&amp;$D23&amp;"x = - "&amp;$E23&amp;"   | :"&amp;$D23</f>
        <v>x = 0 oder 4x = - 8   | :4</v>
      </c>
      <c r="N23" t="str">
        <f>"x = 0 oder "&amp;"x = -"&amp;$E23/$D23</f>
        <v>x = 0 oder x = -2</v>
      </c>
      <c r="O23">
        <v>0</v>
      </c>
      <c r="P23" t="s">
        <v>17</v>
      </c>
      <c r="Q23" s="2">
        <v>2</v>
      </c>
      <c r="R23">
        <v>3</v>
      </c>
      <c r="T23">
        <f ca="1" t="shared" si="2"/>
        <v>0.09325526545522422</v>
      </c>
      <c r="V23" t="str">
        <f>N23</f>
        <v>x = 0 oder x = -2</v>
      </c>
    </row>
    <row r="24" spans="2:22" ht="15">
      <c r="B24">
        <f t="shared" si="1"/>
        <v>38</v>
      </c>
      <c r="C24" t="str">
        <f>D24&amp;"x² - "&amp;E24&amp;"x"</f>
        <v>2x² - 12x</v>
      </c>
      <c r="D24">
        <f ca="1" t="shared" si="8"/>
        <v>2</v>
      </c>
      <c r="E24">
        <f ca="1">VLOOKUP(ROUND(RAND()*5+1,0),$Q$3:$R$7,2)*D24</f>
        <v>12</v>
      </c>
      <c r="F24">
        <f ca="1" t="shared" si="9"/>
        <v>1</v>
      </c>
      <c r="G24">
        <f ca="1" t="shared" si="9"/>
        <v>2</v>
      </c>
      <c r="J24" t="str">
        <f>C24&amp;" = 0   | x ausklammern"</f>
        <v>2x² - 12x = 0   | x ausklammern</v>
      </c>
      <c r="K24" t="str">
        <f>"x · ("&amp;D24&amp;"x - "&amp;E24&amp;") = 0"</f>
        <v>x · (2x - 12) = 0</v>
      </c>
      <c r="L24" t="str">
        <f>"x = 0 oder "&amp;$D24&amp;"x - "&amp;$E24&amp;" = 0   | -"&amp;$E24</f>
        <v>x = 0 oder 2x - 12 = 0   | -12</v>
      </c>
      <c r="M24" t="str">
        <f>"x = 0 oder "&amp;$D24&amp;"x = "&amp;$E24&amp;"   | :"&amp;$D24</f>
        <v>x = 0 oder 2x = 12   | :2</v>
      </c>
      <c r="N24" t="str">
        <f>"x = 0 oder "&amp;"x = "&amp;$E24/$D24</f>
        <v>x = 0 oder x = 6</v>
      </c>
      <c r="O24">
        <v>0</v>
      </c>
      <c r="P24" t="s">
        <v>17</v>
      </c>
      <c r="Q24" s="2">
        <v>3</v>
      </c>
      <c r="R24">
        <v>5</v>
      </c>
      <c r="T24">
        <f ca="1" t="shared" si="2"/>
        <v>0.04915483323629721</v>
      </c>
      <c r="V24" t="str">
        <f>N24</f>
        <v>x = 0 oder x = 6</v>
      </c>
    </row>
    <row r="25" spans="2:22" ht="15">
      <c r="B25">
        <f t="shared" si="1"/>
        <v>31</v>
      </c>
      <c r="C25" t="str">
        <f>"x² + "&amp;D25&amp;"x + "&amp;E25</f>
        <v>x² + 6x + 9</v>
      </c>
      <c r="D25">
        <f>F25+G25</f>
        <v>6</v>
      </c>
      <c r="E25">
        <f>F25*G25</f>
        <v>9</v>
      </c>
      <c r="F25">
        <f ca="1" t="shared" si="9"/>
        <v>3</v>
      </c>
      <c r="G25">
        <f aca="true" ca="1" t="shared" si="10" ref="G25:G30">ROUND(RAND()*5+2,0)</f>
        <v>3</v>
      </c>
      <c r="H25">
        <f aca="true" t="shared" si="11" ref="H25:H30">D25/2</f>
        <v>3</v>
      </c>
      <c r="I25">
        <f aca="true" t="shared" si="12" ref="I25:I30">H25*H25</f>
        <v>9</v>
      </c>
      <c r="J25" t="str">
        <f aca="true" t="shared" si="13" ref="J25:J30">C25&amp;" = 0   -&gt; PQ-Formel"</f>
        <v>x² + 6x + 9 = 0   -&gt; PQ-Formel</v>
      </c>
      <c r="K25" t="str">
        <f>"x = -"&amp;D25/2&amp;" ± √("&amp;(D25/2)^2&amp;"-"&amp;E25&amp;")"</f>
        <v>x = -3 ± √(9-9)</v>
      </c>
      <c r="L25" t="str">
        <f>"x = -"&amp;D25/2&amp;" ± √("&amp;(D25/2)^2-E25&amp;")"</f>
        <v>x = -3 ± √(0)</v>
      </c>
      <c r="M25" t="str">
        <f>"x = -"&amp;D25/2&amp;" ± "&amp;SQRT((D25/2)^2-E25)</f>
        <v>x = -3 ± 0</v>
      </c>
      <c r="N25" t="str">
        <f>IF($E25&lt;&gt;$I25,"x = "&amp;SQRT($I25-$E25)-$H25&amp;" oder x = "&amp;-SQRT($I25-$E25)-$H25,"x = -"&amp;D25/2)</f>
        <v>x = -3</v>
      </c>
      <c r="P25" t="s">
        <v>17</v>
      </c>
      <c r="Q25" s="2">
        <v>4</v>
      </c>
      <c r="R25">
        <v>6</v>
      </c>
      <c r="T25">
        <f ca="1" t="shared" si="2"/>
        <v>0.3003529982262514</v>
      </c>
      <c r="V25" t="str">
        <f>N25</f>
        <v>x = -3</v>
      </c>
    </row>
    <row r="26" spans="2:22" ht="15">
      <c r="B26">
        <f t="shared" si="1"/>
        <v>4</v>
      </c>
      <c r="C26" t="str">
        <f>"x² - "&amp;D26&amp;"x + "&amp;E26</f>
        <v>x² - 10x + 25</v>
      </c>
      <c r="D26">
        <f>F26+G26</f>
        <v>10</v>
      </c>
      <c r="E26">
        <f>F26*G26</f>
        <v>25</v>
      </c>
      <c r="F26">
        <f ca="1" t="shared" si="9"/>
        <v>5</v>
      </c>
      <c r="G26">
        <f ca="1" t="shared" si="10"/>
        <v>5</v>
      </c>
      <c r="H26">
        <f t="shared" si="11"/>
        <v>5</v>
      </c>
      <c r="I26">
        <f t="shared" si="12"/>
        <v>25</v>
      </c>
      <c r="J26" t="str">
        <f t="shared" si="13"/>
        <v>x² - 10x + 25 = 0   -&gt; PQ-Formel</v>
      </c>
      <c r="K26" t="str">
        <f>"x = "&amp;D26/2&amp;" ± √("&amp;(D26/2)^2&amp;"-"&amp;E26&amp;")"</f>
        <v>x = 5 ± √(25-25)</v>
      </c>
      <c r="L26" t="str">
        <f>"x = "&amp;D26/2&amp;" ± √("&amp;(D26/2)^2-E26&amp;")"</f>
        <v>x = 5 ± √(0)</v>
      </c>
      <c r="M26" t="str">
        <f>"x = "&amp;D26/2&amp;" ± "&amp;SQRT((D26/2)^2-E26)</f>
        <v>x = 5 ± 0</v>
      </c>
      <c r="N26" t="str">
        <f>IF($E26&lt;&gt;$I26,"x = "&amp;SQRT($I26-$E26)-$H26&amp;" oder x = "&amp;-SQRT($I26-$E26)-$H26,"x = "&amp;D26/2)</f>
        <v>x = 5</v>
      </c>
      <c r="P26" t="s">
        <v>17</v>
      </c>
      <c r="Q26" s="2">
        <v>5</v>
      </c>
      <c r="R26">
        <v>7</v>
      </c>
      <c r="T26">
        <f ca="1" t="shared" si="2"/>
        <v>0.9202079226680963</v>
      </c>
      <c r="V26" t="str">
        <f>N26</f>
        <v>x = 5</v>
      </c>
    </row>
    <row r="27" spans="2:22" ht="15">
      <c r="B27">
        <f t="shared" si="1"/>
        <v>14</v>
      </c>
      <c r="C27" t="str">
        <f>"x² + "&amp;D27&amp;"x + "&amp;E27</f>
        <v>x² + 11x + 34,25</v>
      </c>
      <c r="D27">
        <f>F27+G27</f>
        <v>11</v>
      </c>
      <c r="E27">
        <f ca="1">I27+ROUND(RAND()*5+1,0)</f>
        <v>34.25</v>
      </c>
      <c r="F27">
        <f ca="1" t="shared" si="9"/>
        <v>6</v>
      </c>
      <c r="G27">
        <f ca="1" t="shared" si="10"/>
        <v>5</v>
      </c>
      <c r="H27">
        <f t="shared" si="11"/>
        <v>5.5</v>
      </c>
      <c r="I27">
        <f t="shared" si="12"/>
        <v>30.25</v>
      </c>
      <c r="J27" t="str">
        <f t="shared" si="13"/>
        <v>x² + 11x + 34,25 = 0   -&gt; PQ-Formel</v>
      </c>
      <c r="K27" t="str">
        <f>"x = -"&amp;D27/2&amp;" ± √("&amp;(D27/2)^2&amp;"-"&amp;E27&amp;")"</f>
        <v>x = -5,5 ± √(30,25-34,25)</v>
      </c>
      <c r="L27" t="str">
        <f>"x = "&amp;D27/2&amp;" ± √("&amp;(D27/2)^2-E27&amp;")"</f>
        <v>x = 5,5 ± √(-4)</v>
      </c>
      <c r="M27" t="str">
        <f>"Keine Lösung"</f>
        <v>Keine Lösung</v>
      </c>
      <c r="Q27" s="2"/>
      <c r="T27">
        <f ca="1" t="shared" si="2"/>
        <v>0.6406156243150748</v>
      </c>
      <c r="V27" t="str">
        <f>M27</f>
        <v>Keine Lösung</v>
      </c>
    </row>
    <row r="28" spans="2:22" ht="15">
      <c r="B28">
        <f t="shared" si="1"/>
        <v>10</v>
      </c>
      <c r="C28" t="str">
        <f>"x² - "&amp;D28&amp;"x + "&amp;E28</f>
        <v>x² - 6x + 11</v>
      </c>
      <c r="D28">
        <f>F28+G28</f>
        <v>6</v>
      </c>
      <c r="E28">
        <f ca="1">I28+ROUND(RAND()*5+1,0)</f>
        <v>11</v>
      </c>
      <c r="F28">
        <f ca="1" t="shared" si="9"/>
        <v>4</v>
      </c>
      <c r="G28">
        <f ca="1" t="shared" si="10"/>
        <v>2</v>
      </c>
      <c r="H28">
        <f t="shared" si="11"/>
        <v>3</v>
      </c>
      <c r="I28">
        <f t="shared" si="12"/>
        <v>9</v>
      </c>
      <c r="J28" t="str">
        <f t="shared" si="13"/>
        <v>x² - 6x + 11 = 0   -&gt; PQ-Formel</v>
      </c>
      <c r="K28" t="str">
        <f>"x = "&amp;D28/2&amp;" ± √("&amp;(D28/2)^2&amp;"-"&amp;E28&amp;")"</f>
        <v>x = 3 ± √(9-11)</v>
      </c>
      <c r="L28" t="str">
        <f>"x = -"&amp;D28/2&amp;" ± √("&amp;(D28/2)^2-E28&amp;")"</f>
        <v>x = -3 ± √(-2)</v>
      </c>
      <c r="M28" t="str">
        <f>"Keine Lösung"</f>
        <v>Keine Lösung</v>
      </c>
      <c r="Q28" s="2"/>
      <c r="T28">
        <f ca="1" t="shared" si="2"/>
        <v>0.7652418128240027</v>
      </c>
      <c r="V28" t="str">
        <f>M28</f>
        <v>Keine Lösung</v>
      </c>
    </row>
    <row r="29" spans="2:22" ht="15">
      <c r="B29">
        <f t="shared" si="1"/>
        <v>33</v>
      </c>
      <c r="C29" t="str">
        <f>"x² + "&amp;D29&amp;"x + "&amp;E29</f>
        <v>x² + 14x + 49</v>
      </c>
      <c r="D29">
        <f>2*G29</f>
        <v>14</v>
      </c>
      <c r="E29">
        <f>G29^2</f>
        <v>49</v>
      </c>
      <c r="F29">
        <f ca="1" t="shared" si="9"/>
        <v>3</v>
      </c>
      <c r="G29">
        <f ca="1" t="shared" si="10"/>
        <v>7</v>
      </c>
      <c r="H29">
        <f t="shared" si="11"/>
        <v>7</v>
      </c>
      <c r="I29">
        <f t="shared" si="12"/>
        <v>49</v>
      </c>
      <c r="J29" t="str">
        <f t="shared" si="13"/>
        <v>x² + 14x + 49 = 0   -&gt; PQ-Formel</v>
      </c>
      <c r="K29" t="str">
        <f>"x = -"&amp;D29/2&amp;" ± √("&amp;(D29/2)^2&amp;"-"&amp;E29&amp;")"</f>
        <v>x = -7 ± √(49-49)</v>
      </c>
      <c r="L29" t="str">
        <f>"x = -"&amp;D29/2&amp;" ± 0"</f>
        <v>x = -7 ± 0</v>
      </c>
      <c r="M29" t="str">
        <f>IF($E29&lt;&gt;$I29,"x + "&amp;$H29&amp;" = "&amp;SQRT($I29-$E29)&amp;"  |-"&amp;$H29&amp;" oder x + "&amp;$H29&amp;" = -"&amp;SQRT($I29-$E29)&amp;"  |-"&amp;$H29,"x = "&amp;-$H29)</f>
        <v>x = -7</v>
      </c>
      <c r="O29">
        <f>IF($E29&lt;&gt;$I29,"x = "&amp;SQRT($I29-$E29)-$H29&amp;" oder x = "&amp;-SQRT($I29-$E29)-$H29,"")</f>
      </c>
      <c r="Q29" s="2"/>
      <c r="T29">
        <f ca="1" t="shared" si="2"/>
        <v>0.24741828633498708</v>
      </c>
      <c r="V29" t="str">
        <f>M29</f>
        <v>x = -7</v>
      </c>
    </row>
    <row r="30" spans="2:22" ht="15.75" customHeight="1">
      <c r="B30">
        <f t="shared" si="1"/>
        <v>29</v>
      </c>
      <c r="C30" t="str">
        <f>"x² - "&amp;D30&amp;"x + "&amp;E30</f>
        <v>x² - 10x + 25</v>
      </c>
      <c r="D30">
        <f>2*G30</f>
        <v>10</v>
      </c>
      <c r="E30">
        <f>G30^2</f>
        <v>25</v>
      </c>
      <c r="F30">
        <f ca="1" t="shared" si="9"/>
        <v>5</v>
      </c>
      <c r="G30">
        <f ca="1" t="shared" si="10"/>
        <v>5</v>
      </c>
      <c r="H30">
        <f t="shared" si="11"/>
        <v>5</v>
      </c>
      <c r="I30">
        <f t="shared" si="12"/>
        <v>25</v>
      </c>
      <c r="J30" t="str">
        <f t="shared" si="13"/>
        <v>x² - 10x + 25 = 0   -&gt; PQ-Formel</v>
      </c>
      <c r="K30" t="str">
        <f>"x = "&amp;D30/2&amp;" ± √("&amp;(D30/2)^2&amp;"-"&amp;E30&amp;")"</f>
        <v>x = 5 ± √(25-25)</v>
      </c>
      <c r="L30" t="str">
        <f>"x = "&amp;D30/2&amp;" ± 0"</f>
        <v>x = 5 ± 0</v>
      </c>
      <c r="M30" t="str">
        <f>IF($E30&lt;&gt;$I30,"x - "&amp;$H30&amp;" = "&amp;SQRT($I30-$E30)&amp;"  |+"&amp;$H30&amp;" oder x - "&amp;$H30&amp;" = -"&amp;SQRT($I30-$E30)&amp;"  |+"&amp;$H30,"x = "&amp;$H30)</f>
        <v>x = 5</v>
      </c>
      <c r="O30">
        <f>IF($E30&lt;&gt;$I30,"x = "&amp;SQRT($I30-$E30)+$H30&amp;" oder x = "&amp;-SQRT($I30-$E30)+$H30,"")</f>
      </c>
      <c r="Q30" s="2"/>
      <c r="T30">
        <f ca="1" t="shared" si="2"/>
        <v>0.3207970991164234</v>
      </c>
      <c r="V30" t="str">
        <f>M30</f>
        <v>x = 5</v>
      </c>
    </row>
    <row r="31" spans="2:22" ht="15.75" customHeight="1">
      <c r="B31">
        <f t="shared" si="1"/>
        <v>11</v>
      </c>
      <c r="C31" t="str">
        <f>"x² + "&amp;E31&amp;"x"</f>
        <v>x² + 7x</v>
      </c>
      <c r="D31">
        <v>1</v>
      </c>
      <c r="E31">
        <f ca="1">VLOOKUP(ROUND(RAND()*5+1,0),$Q$3:$R$7,2)*D31</f>
        <v>7</v>
      </c>
      <c r="F31">
        <f ca="1" t="shared" si="9"/>
        <v>1</v>
      </c>
      <c r="G31">
        <f ca="1">ROUND(RAND()*5+1,0)</f>
        <v>4</v>
      </c>
      <c r="J31" t="str">
        <f>C31&amp;" = 0   | x ausklammern"</f>
        <v>x² + 7x = 0   | x ausklammern</v>
      </c>
      <c r="K31" t="str">
        <f>"x · ("&amp;"x + "&amp;E31&amp;") = 0"</f>
        <v>x · (x + 7) = 0</v>
      </c>
      <c r="L31" t="str">
        <f>"x = 0 oder "&amp;"x + "&amp;$E31&amp;" = 0   | -"&amp;$E31</f>
        <v>x = 0 oder x + 7 = 0   | -7</v>
      </c>
      <c r="M31" t="str">
        <f>"x = 0 oder "&amp;"x = - "&amp;$E31</f>
        <v>x = 0 oder x = - 7</v>
      </c>
      <c r="O31">
        <v>0</v>
      </c>
      <c r="Q31" s="2"/>
      <c r="T31">
        <f ca="1" t="shared" si="2"/>
        <v>0.7402134687268015</v>
      </c>
      <c r="V31" t="str">
        <f>M31</f>
        <v>x = 0 oder x = - 7</v>
      </c>
    </row>
    <row r="32" spans="2:22" ht="15.75" customHeight="1">
      <c r="B32">
        <f t="shared" si="1"/>
        <v>3</v>
      </c>
      <c r="C32" t="str">
        <f>-$D32&amp;"x² + "&amp;$E32&amp;"x"</f>
        <v>-5x² + 35x</v>
      </c>
      <c r="D32">
        <f ca="1">ROUND(RAND()*3+2,0)</f>
        <v>5</v>
      </c>
      <c r="E32">
        <f ca="1">VLOOKUP(ROUND(RAND()*5+1,0),$Q$3:$R$7,2)*D32</f>
        <v>35</v>
      </c>
      <c r="F32">
        <f ca="1" t="shared" si="9"/>
        <v>5</v>
      </c>
      <c r="G32">
        <f ca="1">ROUND(RAND()*5+1,0)</f>
        <v>5</v>
      </c>
      <c r="J32" t="str">
        <f>C32&amp;" = 0   | ·(-1)"</f>
        <v>-5x² + 35x = 0   | ·(-1)</v>
      </c>
      <c r="K32" t="str">
        <f>$D32&amp;"x² - "&amp;$E32&amp;"x = 0   | x ausklammern"</f>
        <v>5x² - 35x = 0   | x ausklammern</v>
      </c>
      <c r="L32" t="str">
        <f>"x · ("&amp;D32&amp;"x - "&amp;E32&amp;") = 0"</f>
        <v>x · (5x - 35) = 0</v>
      </c>
      <c r="M32" t="str">
        <f>"x = 0 oder "&amp;$D32&amp;"x - "&amp;$E32&amp;" = 0   | +"&amp;$E32</f>
        <v>x = 0 oder 5x - 35 = 0   | +35</v>
      </c>
      <c r="N32" t="str">
        <f>"x = 0 oder "&amp;$D32&amp;"x = "&amp;$E32&amp;"   | :"&amp;$D32</f>
        <v>x = 0 oder 5x = 35   | :5</v>
      </c>
      <c r="O32" t="str">
        <f>"x = 0 oder "&amp;"x = "&amp;$E32/$D32</f>
        <v>x = 0 oder x = 7</v>
      </c>
      <c r="Q32" s="2"/>
      <c r="T32">
        <f ca="1" t="shared" si="2"/>
        <v>0.932611623317218</v>
      </c>
      <c r="V32" t="str">
        <f>O32</f>
        <v>x = 0 oder x = 7</v>
      </c>
    </row>
    <row r="33" spans="2:22" ht="15.75" customHeight="1">
      <c r="B33">
        <f t="shared" si="1"/>
        <v>13</v>
      </c>
      <c r="C33" t="str">
        <f>"x² - "&amp;E33</f>
        <v>x² - 4</v>
      </c>
      <c r="D33">
        <f ca="1">ROUND(RAND()*3+2,0)</f>
        <v>2</v>
      </c>
      <c r="E33">
        <f>F33^2</f>
        <v>4</v>
      </c>
      <c r="F33">
        <f ca="1" t="shared" si="9"/>
        <v>2</v>
      </c>
      <c r="G33">
        <f ca="1">ROUND(RAND()*5+1,0)</f>
        <v>5</v>
      </c>
      <c r="J33" t="str">
        <f>C33&amp;" = 0   | +"&amp;E33</f>
        <v>x² - 4 = 0   | +4</v>
      </c>
      <c r="K33" t="str">
        <f>"x² = "&amp;$E33&amp;"  | √"</f>
        <v>x² = 4  | √</v>
      </c>
      <c r="L33" t="str">
        <f>"x = "&amp;$F33&amp;" oder x = -"&amp;$F33</f>
        <v>x = 2 oder x = -2</v>
      </c>
      <c r="N33">
        <v>0</v>
      </c>
      <c r="O33">
        <v>0</v>
      </c>
      <c r="Q33" s="2"/>
      <c r="T33">
        <f ca="1" t="shared" si="2"/>
        <v>0.6804892105186653</v>
      </c>
      <c r="V33" t="str">
        <f>L33</f>
        <v>x = 2 oder x = -2</v>
      </c>
    </row>
    <row r="34" spans="2:22" ht="15.75" customHeight="1">
      <c r="B34">
        <f t="shared" si="1"/>
        <v>8</v>
      </c>
      <c r="C34" t="str">
        <f>"(x + "&amp;F34&amp;") · (x - "&amp;G34&amp;")"</f>
        <v>(x + 6) · (x - 5)</v>
      </c>
      <c r="D34">
        <f ca="1">ROUND(RAND()*3+2,0)</f>
        <v>3</v>
      </c>
      <c r="E34">
        <f>F34^2</f>
        <v>36</v>
      </c>
      <c r="F34">
        <f ca="1" t="shared" si="9"/>
        <v>6</v>
      </c>
      <c r="G34">
        <f ca="1">ROUND(RAND()*5+1,0)</f>
        <v>5</v>
      </c>
      <c r="J34" t="str">
        <f>C34&amp;" = 0"</f>
        <v>(x + 6) · (x - 5) = 0</v>
      </c>
      <c r="K34" t="s">
        <v>23</v>
      </c>
      <c r="L34" t="str">
        <f>"x = - "&amp;$F34&amp;" oder x = "&amp;G34</f>
        <v>x = - 6 oder x = 5</v>
      </c>
      <c r="Q34" s="2"/>
      <c r="T34">
        <f ca="1" t="shared" si="2"/>
        <v>0.8863936125162682</v>
      </c>
      <c r="V34" t="str">
        <f>L34</f>
        <v>x = - 6 oder x = 5</v>
      </c>
    </row>
    <row r="35" spans="2:22" ht="15.75" customHeight="1">
      <c r="B35">
        <f t="shared" si="1"/>
        <v>6</v>
      </c>
      <c r="C35" t="str">
        <f>"(x - "&amp;F35&amp;") · (x - "&amp;G35&amp;")"</f>
        <v>(x - 6) · (x - 5)</v>
      </c>
      <c r="D35">
        <f ca="1">ROUND(RAND()*3+2,0)</f>
        <v>4</v>
      </c>
      <c r="E35">
        <f>F35^2</f>
        <v>36</v>
      </c>
      <c r="F35">
        <f ca="1" t="shared" si="9"/>
        <v>6</v>
      </c>
      <c r="G35">
        <f ca="1">ROUND(RAND()*5+1,0)</f>
        <v>5</v>
      </c>
      <c r="J35" t="str">
        <f>C35&amp;" = 0"</f>
        <v>(x - 6) · (x - 5) = 0</v>
      </c>
      <c r="K35" t="s">
        <v>23</v>
      </c>
      <c r="L35" t="str">
        <f>"x = "&amp;$F35&amp;" oder x = "&amp;G35</f>
        <v>x = 6 oder x = 5</v>
      </c>
      <c r="Q35" s="2"/>
      <c r="T35">
        <f ca="1" t="shared" si="2"/>
        <v>0.9040396856706733</v>
      </c>
      <c r="V35" t="str">
        <f>L35</f>
        <v>x = 6 oder x = 5</v>
      </c>
    </row>
    <row r="36" spans="2:22" ht="15.75" customHeight="1">
      <c r="B36">
        <f t="shared" si="1"/>
        <v>27</v>
      </c>
      <c r="C36" t="str">
        <f>U36&amp;"x² + "&amp;U36*D36&amp;"x + "&amp;U36*E36</f>
        <v>4x² + 36x + 56</v>
      </c>
      <c r="D36">
        <f>F36+G36</f>
        <v>9</v>
      </c>
      <c r="E36">
        <f>F36*G36</f>
        <v>14</v>
      </c>
      <c r="F36">
        <f ca="1" t="shared" si="9"/>
        <v>2</v>
      </c>
      <c r="G36">
        <f ca="1">ROUND(RAND()*5+2,0)</f>
        <v>7</v>
      </c>
      <c r="H36">
        <f>D36/2</f>
        <v>4.5</v>
      </c>
      <c r="I36">
        <f>H36*H36</f>
        <v>20.25</v>
      </c>
      <c r="J36" t="str">
        <f>C36&amp;" = 0   | :"&amp;U36</f>
        <v>4x² + 36x + 56 = 0   | :4</v>
      </c>
      <c r="K36" t="str">
        <f>"x² + "&amp;D36&amp;"x + "&amp;E36&amp;" = 0 -&gt; PQ-Formel"</f>
        <v>x² + 9x + 14 = 0 -&gt; PQ-Formel</v>
      </c>
      <c r="L36" t="str">
        <f>"x = -"&amp;D36/2&amp;" ± √("&amp;(D36/2)^2&amp;"-"&amp;E36&amp;")"</f>
        <v>x = -4,5 ± √(20,25-14)</v>
      </c>
      <c r="M36" t="str">
        <f>"x = -"&amp;D36/2&amp;" ± √("&amp;(D36/2)^2-E36&amp;")"</f>
        <v>x = -4,5 ± √(6,25)</v>
      </c>
      <c r="N36" t="str">
        <f>"x = -"&amp;D36/2&amp;" ± "&amp;SQRT((D36/2)^2-E36)</f>
        <v>x = -4,5 ± 2,5</v>
      </c>
      <c r="O36" t="str">
        <f>IF($E36&lt;&gt;$I36,"x = "&amp;SQRT($I36-$E36)-$H36&amp;" oder x = "&amp;-SQRT($I36-$E36)-$H36,"x = -"&amp;D36/2)</f>
        <v>x = -2 oder x = -7</v>
      </c>
      <c r="P36" t="s">
        <v>17</v>
      </c>
      <c r="Q36" s="2"/>
      <c r="T36">
        <f ca="1" t="shared" si="2"/>
        <v>0.36484794796073383</v>
      </c>
      <c r="U36">
        <f ca="1">ROUND(RAND()*3+2,0)</f>
        <v>4</v>
      </c>
      <c r="V36" t="str">
        <f>O36</f>
        <v>x = -2 oder x = -7</v>
      </c>
    </row>
    <row r="37" spans="2:22" ht="15.75" customHeight="1">
      <c r="B37">
        <f t="shared" si="1"/>
        <v>30</v>
      </c>
      <c r="C37" t="str">
        <f>U37&amp;"x² + "&amp;U37*D37&amp;"x + "&amp;U37*E37</f>
        <v>5x² + 35x + 60</v>
      </c>
      <c r="D37">
        <f>F37+G37</f>
        <v>7</v>
      </c>
      <c r="E37">
        <f>F37*G37</f>
        <v>12</v>
      </c>
      <c r="F37">
        <f ca="1" t="shared" si="9"/>
        <v>3</v>
      </c>
      <c r="G37">
        <f ca="1">ROUND(RAND()*5+2,0)</f>
        <v>4</v>
      </c>
      <c r="H37">
        <f>D37/2</f>
        <v>3.5</v>
      </c>
      <c r="I37">
        <f>H37*H37</f>
        <v>12.25</v>
      </c>
      <c r="J37" t="str">
        <f>C37&amp;" = 0   | :"&amp;U37</f>
        <v>5x² + 35x + 60 = 0   | :5</v>
      </c>
      <c r="K37" t="str">
        <f>"x² + "&amp;D37&amp;"x + "&amp;E37&amp;" = 0  -&gt; PQ-Formel"</f>
        <v>x² + 7x + 12 = 0  -&gt; PQ-Formel</v>
      </c>
      <c r="L37" t="str">
        <f>"x = -"&amp;D37/2&amp;" ± √("&amp;(D37/2)^2&amp;"-"&amp;E37&amp;")"</f>
        <v>x = -3,5 ± √(12,25-12)</v>
      </c>
      <c r="M37" t="str">
        <f>"x = -"&amp;D37/2&amp;" ± √("&amp;(D37/2)^2-E37&amp;")"</f>
        <v>x = -3,5 ± √(0,25)</v>
      </c>
      <c r="N37" t="str">
        <f>"x = -"&amp;D37/2&amp;" ± "&amp;SQRT((D37/2)^2-E37)</f>
        <v>x = -3,5 ± 0,5</v>
      </c>
      <c r="O37" t="str">
        <f>IF($E37&lt;&gt;$I37,"x = "&amp;SQRT($I37-$E37)-$H37&amp;" oder x = "&amp;-SQRT($I37-$E37)-$H37,"x = -"&amp;D37/2)</f>
        <v>x = -3 oder x = -4</v>
      </c>
      <c r="P37" t="s">
        <v>17</v>
      </c>
      <c r="Q37" s="2"/>
      <c r="T37">
        <f ca="1" t="shared" si="2"/>
        <v>0.30631546542149213</v>
      </c>
      <c r="U37">
        <f ca="1">ROUND(RAND()*3+2,0)</f>
        <v>5</v>
      </c>
      <c r="V37" t="str">
        <f>O37</f>
        <v>x = -3 oder x = -4</v>
      </c>
    </row>
    <row r="38" spans="2:22" ht="15.75" customHeight="1">
      <c r="B38">
        <f t="shared" si="1"/>
        <v>20</v>
      </c>
      <c r="C38" t="str">
        <f>"("&amp;D38&amp;"x + "&amp;D38*F38&amp;") · (x - "&amp;G38&amp;")"</f>
        <v>(4x + 8) · (x - 2)</v>
      </c>
      <c r="D38">
        <f ca="1">ROUND(RAND()*3+2,0)</f>
        <v>4</v>
      </c>
      <c r="E38">
        <f>F38^2</f>
        <v>4</v>
      </c>
      <c r="F38">
        <f aca="true" ca="1" t="shared" si="14" ref="F38:G40">ROUND(RAND()*5+1,0)</f>
        <v>2</v>
      </c>
      <c r="G38">
        <f ca="1" t="shared" si="14"/>
        <v>2</v>
      </c>
      <c r="J38" t="str">
        <f>C38&amp;" = 0"</f>
        <v>(4x + 8) · (x - 2) = 0</v>
      </c>
      <c r="K38" t="s">
        <v>23</v>
      </c>
      <c r="L38" t="str">
        <f>"("&amp;D38&amp;"x + "&amp;D38*F38&amp;") = 0 | - "&amp;D38*F38&amp;" oder (x - "&amp;G38&amp;") = 0"</f>
        <v>(4x + 8) = 0 | - 8 oder (x - 2) = 0</v>
      </c>
      <c r="M38" t="str">
        <f>D38&amp;"x = -"&amp;D38*F38&amp;" |:"&amp;D38&amp;" oder  x - "&amp;G38&amp;" = 0"</f>
        <v>4x = -8 |:4 oder  x - 2 = 0</v>
      </c>
      <c r="N38" t="str">
        <f>"x = - "&amp;$F38&amp;" oder x = "&amp;G38</f>
        <v>x = - 2 oder x = 2</v>
      </c>
      <c r="Q38" s="2"/>
      <c r="T38">
        <f ca="1" t="shared" si="2"/>
        <v>0.487807328880278</v>
      </c>
      <c r="V38" t="str">
        <f>M38</f>
        <v>4x = -8 |:4 oder  x - 2 = 0</v>
      </c>
    </row>
    <row r="39" spans="2:22" ht="15.75" customHeight="1">
      <c r="B39">
        <f t="shared" si="1"/>
        <v>22</v>
      </c>
      <c r="C39" t="str">
        <f>"("&amp;D39&amp;"x + "&amp;D39*F39&amp;") · ("&amp;H39&amp;"x - "&amp;H39*G39&amp;")"</f>
        <v>(5x + 15) · (3x - 9)</v>
      </c>
      <c r="D39">
        <f ca="1">ROUND(RAND()*3+2,0)</f>
        <v>5</v>
      </c>
      <c r="E39">
        <f>F39^2</f>
        <v>9</v>
      </c>
      <c r="F39">
        <f ca="1" t="shared" si="14"/>
        <v>3</v>
      </c>
      <c r="G39">
        <f ca="1" t="shared" si="14"/>
        <v>3</v>
      </c>
      <c r="H39">
        <f ca="1">ROUND(RAND()*3+2,0)</f>
        <v>3</v>
      </c>
      <c r="J39" t="str">
        <f>C39&amp;" = 0"</f>
        <v>(5x + 15) · (3x - 9) = 0</v>
      </c>
      <c r="K39" t="s">
        <v>23</v>
      </c>
      <c r="L39" t="str">
        <f>"("&amp;D39&amp;"x + "&amp;D39*F39&amp;") = 0 | - "&amp;D39*F39&amp;" oder ("&amp;H39&amp;"x - "&amp;H39*G39&amp;") = 0 | + "&amp;H39*G39</f>
        <v>(5x + 15) = 0 | - 15 oder (3x - 9) = 0 | + 9</v>
      </c>
      <c r="M39" t="str">
        <f>D39&amp;"x = - "&amp;D39*F39&amp;" |:"&amp;D39&amp;" oder "&amp;H39&amp;"x = "&amp;H39*G39&amp;" |:"&amp;H39</f>
        <v>5x = - 15 |:5 oder 3x = 9 |:3</v>
      </c>
      <c r="N39" t="str">
        <f>"x = - "&amp;$F39&amp;" oder x = "&amp;G39</f>
        <v>x = - 3 oder x = 3</v>
      </c>
      <c r="Q39" s="2"/>
      <c r="T39">
        <f ca="1" t="shared" si="2"/>
        <v>0.4419848602988462</v>
      </c>
      <c r="V39" t="str">
        <f>M39</f>
        <v>5x = - 15 |:5 oder 3x = 9 |:3</v>
      </c>
    </row>
    <row r="40" spans="2:22" ht="15.75" customHeight="1">
      <c r="B40">
        <f t="shared" si="1"/>
        <v>26</v>
      </c>
      <c r="C40" t="str">
        <f>"("&amp;D40&amp;"x + "&amp;D40*F40&amp;") · ("&amp;H40&amp;"x - "&amp;H40*G40&amp;")"</f>
        <v>(2x + 6) · (2x - 8)</v>
      </c>
      <c r="D40">
        <f ca="1">ROUND(RAND()*3+2,0)</f>
        <v>2</v>
      </c>
      <c r="E40">
        <f>F40^2</f>
        <v>9</v>
      </c>
      <c r="F40">
        <f ca="1" t="shared" si="14"/>
        <v>3</v>
      </c>
      <c r="G40">
        <f ca="1" t="shared" si="14"/>
        <v>4</v>
      </c>
      <c r="H40">
        <f ca="1">ROUND(RAND()*3+2,0)</f>
        <v>2</v>
      </c>
      <c r="J40" t="str">
        <f>C40&amp;" = 0"</f>
        <v>(2x + 6) · (2x - 8) = 0</v>
      </c>
      <c r="K40" t="s">
        <v>23</v>
      </c>
      <c r="L40" t="str">
        <f>"("&amp;D40&amp;"x + "&amp;D40*F40&amp;") = 0 | - "&amp;D40*F40&amp;" oder ("&amp;H40&amp;"x - "&amp;H40*G40&amp;") = 0 | + "&amp;H40*G40</f>
        <v>(2x + 6) = 0 | - 6 oder (2x - 8) = 0 | + 8</v>
      </c>
      <c r="M40" t="str">
        <f>D40&amp;"x = - "&amp;D40*F40&amp;" |:"&amp;D40&amp;" oder "&amp;H40&amp;"x = "&amp;H40*G40&amp;" |:"&amp;H40</f>
        <v>2x = - 6 |:2 oder 2x = 8 |:2</v>
      </c>
      <c r="N40" t="str">
        <f>"x = - "&amp;$F40&amp;" oder x = "&amp;G40</f>
        <v>x = - 3 oder x = 4</v>
      </c>
      <c r="Q40" s="2"/>
      <c r="T40">
        <f ca="1" t="shared" si="2"/>
        <v>0.3755228102928341</v>
      </c>
      <c r="V40" t="str">
        <f>M40</f>
        <v>2x = - 6 |:2 oder 2x = 8 |:2</v>
      </c>
    </row>
    <row r="41" ht="15.75" customHeight="1">
      <c r="Q41" s="2"/>
    </row>
    <row r="42" ht="15">
      <c r="Q42" s="2"/>
    </row>
    <row r="43" spans="2:17" ht="15">
      <c r="B43" t="s">
        <v>18</v>
      </c>
      <c r="C43" t="s">
        <v>19</v>
      </c>
      <c r="Q43" s="2"/>
    </row>
    <row r="44" spans="2:17" ht="15">
      <c r="B44">
        <v>6</v>
      </c>
      <c r="C44">
        <v>9</v>
      </c>
      <c r="D44">
        <f>-(B44/2)+SQRT((B44/2)^2-C44)</f>
        <v>-3</v>
      </c>
      <c r="E44" s="7"/>
      <c r="F44" s="7"/>
      <c r="G44" s="7"/>
      <c r="Q44" s="2"/>
    </row>
    <row r="45" spans="2:17" ht="15">
      <c r="B45">
        <f>B44</f>
        <v>6</v>
      </c>
      <c r="C45">
        <f>C44</f>
        <v>9</v>
      </c>
      <c r="D45">
        <f>-(B45/2)-SQRT((B45/2)^2-C45)</f>
        <v>-3</v>
      </c>
      <c r="Q45" s="2"/>
    </row>
    <row r="46" spans="5:17" ht="15">
      <c r="E46" s="7"/>
      <c r="F46" s="7"/>
      <c r="G46" s="7"/>
      <c r="Q46" s="2"/>
    </row>
    <row r="47" spans="2:17" ht="15">
      <c r="B47" t="s">
        <v>17</v>
      </c>
      <c r="C47">
        <v>3</v>
      </c>
      <c r="E47">
        <f>2*C47</f>
        <v>6</v>
      </c>
      <c r="F47">
        <f>C47^2</f>
        <v>9</v>
      </c>
      <c r="Q47" s="2"/>
    </row>
    <row r="48" spans="5:17" ht="15">
      <c r="E48" s="7"/>
      <c r="F48" s="7"/>
      <c r="G48" s="7"/>
      <c r="Q48" s="2"/>
    </row>
    <row r="49" ht="15">
      <c r="Q49" s="2"/>
    </row>
    <row r="50" spans="5:17" ht="15">
      <c r="E50" s="7"/>
      <c r="F50" s="7"/>
      <c r="G50" s="7"/>
      <c r="Q50" s="2"/>
    </row>
    <row r="51" ht="15">
      <c r="Q51" s="2"/>
    </row>
    <row r="52" spans="5:7" ht="12.75">
      <c r="E52" s="7"/>
      <c r="F52" s="7"/>
      <c r="G52" s="7"/>
    </row>
    <row r="53" spans="3:4" ht="15">
      <c r="C53" s="1"/>
      <c r="D5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  <row r="67" spans="3:4" ht="15">
      <c r="C67" s="1"/>
      <c r="D67" s="1"/>
    </row>
    <row r="68" spans="3:4" ht="15">
      <c r="C68" s="1"/>
      <c r="D68" s="1"/>
    </row>
    <row r="69" spans="3:4" ht="15">
      <c r="C69" s="1"/>
      <c r="D69" s="1"/>
    </row>
    <row r="70" ht="15">
      <c r="D70" s="1"/>
    </row>
    <row r="71" spans="3:4" ht="15">
      <c r="C71" s="2"/>
      <c r="D71" s="1"/>
    </row>
    <row r="72" ht="15">
      <c r="D72" s="1"/>
    </row>
    <row r="73" spans="3:4" ht="15">
      <c r="C73" s="1"/>
      <c r="D73" s="1"/>
    </row>
    <row r="74" spans="3:4" ht="15">
      <c r="C74" s="1"/>
      <c r="D74" s="1"/>
    </row>
    <row r="75" spans="3:4" ht="15">
      <c r="C75" s="1"/>
      <c r="D75" s="1"/>
    </row>
    <row r="76" spans="3:4" ht="15">
      <c r="C76" s="1"/>
      <c r="D76" s="1"/>
    </row>
    <row r="77" spans="3:4" ht="15">
      <c r="C77" s="1"/>
      <c r="D77" s="1"/>
    </row>
    <row r="78" spans="3:4" ht="15">
      <c r="C78" s="1"/>
      <c r="D78" s="1"/>
    </row>
    <row r="79" spans="3:4" ht="15">
      <c r="C79" s="1"/>
      <c r="D79" s="1"/>
    </row>
    <row r="80" ht="15">
      <c r="D80" s="1"/>
    </row>
    <row r="81" spans="3:4" ht="15">
      <c r="C81" s="2"/>
      <c r="D81" s="1"/>
    </row>
    <row r="83" spans="3:4" ht="15">
      <c r="C83" s="1"/>
      <c r="D83" s="1"/>
    </row>
    <row r="84" spans="3:4" ht="15">
      <c r="C84" s="1"/>
      <c r="D84" s="1"/>
    </row>
    <row r="85" spans="3:4" ht="15">
      <c r="C85" s="1"/>
      <c r="D85" s="1"/>
    </row>
    <row r="86" spans="3:4" ht="15">
      <c r="C86" s="1"/>
      <c r="D86" s="1"/>
    </row>
    <row r="87" spans="3:4" ht="15">
      <c r="C87" s="1"/>
      <c r="D87" s="1"/>
    </row>
    <row r="88" spans="3:4" ht="15">
      <c r="C88" s="1"/>
      <c r="D88" s="1"/>
    </row>
    <row r="89" spans="3:4" ht="15">
      <c r="C89" s="1"/>
      <c r="D89" s="1"/>
    </row>
    <row r="91" ht="15">
      <c r="C91" s="2"/>
    </row>
    <row r="93" spans="3:4" ht="15">
      <c r="C93" s="1"/>
      <c r="D93" s="1"/>
    </row>
    <row r="94" spans="3:4" ht="15">
      <c r="C94" s="1"/>
      <c r="D94" s="1"/>
    </row>
    <row r="95" spans="3:4" ht="15">
      <c r="C95" s="1"/>
      <c r="D95" s="1"/>
    </row>
    <row r="96" spans="3:4" ht="15">
      <c r="C96" s="1"/>
      <c r="D96" s="1"/>
    </row>
    <row r="97" spans="3:4" ht="15">
      <c r="C97" s="1"/>
      <c r="D97" s="1"/>
    </row>
    <row r="98" spans="3:4" ht="15">
      <c r="C98" s="1"/>
      <c r="D98" s="1"/>
    </row>
    <row r="99" spans="3:4" ht="15">
      <c r="C99" s="1"/>
      <c r="D99" s="1"/>
    </row>
    <row r="101" ht="15">
      <c r="C101" s="2"/>
    </row>
    <row r="103" spans="3:4" ht="15">
      <c r="C103" s="1"/>
      <c r="D103" s="1"/>
    </row>
    <row r="104" spans="3:4" ht="15">
      <c r="C104" s="1"/>
      <c r="D104" s="1"/>
    </row>
    <row r="105" spans="3:4" ht="15">
      <c r="C105" s="1"/>
      <c r="D105" s="1"/>
    </row>
    <row r="106" spans="3:4" ht="15">
      <c r="C106" s="1"/>
      <c r="D106" s="1"/>
    </row>
    <row r="107" spans="3:4" ht="15">
      <c r="C107" s="1"/>
      <c r="D107" s="1"/>
    </row>
    <row r="108" spans="3:4" ht="15">
      <c r="C108" s="1"/>
      <c r="D108" s="1"/>
    </row>
    <row r="109" spans="3:4" ht="15">
      <c r="C109" s="1"/>
      <c r="D109" s="1"/>
    </row>
    <row r="111" ht="15">
      <c r="C111" s="2"/>
    </row>
    <row r="113" spans="3:4" ht="15">
      <c r="C113" s="1"/>
      <c r="D113" s="1"/>
    </row>
    <row r="114" spans="3:4" ht="15">
      <c r="C114" s="1"/>
      <c r="D114" s="1"/>
    </row>
    <row r="115" spans="3:4" ht="15">
      <c r="C115" s="1"/>
      <c r="D115" s="1"/>
    </row>
    <row r="116" spans="3:4" ht="15">
      <c r="C116" s="1"/>
      <c r="D116" s="1"/>
    </row>
    <row r="117" spans="3:4" ht="15">
      <c r="C117" s="1"/>
      <c r="D117" s="1"/>
    </row>
    <row r="118" spans="3:4" ht="15">
      <c r="C118" s="1"/>
      <c r="D118" s="1"/>
    </row>
    <row r="119" spans="3:4" ht="15">
      <c r="C119" s="1"/>
      <c r="D119" s="1"/>
    </row>
    <row r="121" ht="15">
      <c r="C121" s="2"/>
    </row>
    <row r="123" spans="3:4" ht="15">
      <c r="C123" s="1"/>
      <c r="D123" s="1"/>
    </row>
    <row r="124" spans="3:4" ht="15">
      <c r="C124" s="1"/>
      <c r="D124" s="1"/>
    </row>
    <row r="125" spans="3:4" ht="15">
      <c r="C125" s="1"/>
      <c r="D125" s="1"/>
    </row>
    <row r="126" spans="3:4" ht="15">
      <c r="C126" s="1"/>
      <c r="D126" s="1"/>
    </row>
    <row r="127" spans="3:4" ht="15">
      <c r="C127" s="1"/>
      <c r="D127" s="1"/>
    </row>
    <row r="128" spans="3:4" ht="15">
      <c r="C128" s="1"/>
      <c r="D128" s="1"/>
    </row>
    <row r="129" spans="3:4" ht="15">
      <c r="C129" s="1"/>
      <c r="D129" s="1"/>
    </row>
    <row r="131" ht="15">
      <c r="C131" s="2"/>
    </row>
    <row r="133" spans="3:4" ht="15">
      <c r="C133" s="1"/>
      <c r="D133" s="1"/>
    </row>
    <row r="134" spans="3:4" ht="15">
      <c r="C134" s="1"/>
      <c r="D134" s="1"/>
    </row>
    <row r="135" spans="3:4" ht="15">
      <c r="C135" s="1"/>
      <c r="D135" s="1"/>
    </row>
    <row r="136" spans="3:4" ht="15">
      <c r="C136" s="1"/>
      <c r="D136" s="1"/>
    </row>
    <row r="137" spans="3:4" ht="15">
      <c r="C137" s="1"/>
      <c r="D137" s="1"/>
    </row>
    <row r="138" spans="3:4" ht="15">
      <c r="C138" s="1"/>
      <c r="D138" s="1"/>
    </row>
    <row r="139" spans="3:4" ht="15">
      <c r="C139" s="1"/>
      <c r="D139" s="1"/>
    </row>
    <row r="143" spans="3:4" ht="15">
      <c r="C143" s="1"/>
      <c r="D143" s="1"/>
    </row>
    <row r="144" spans="3:4" ht="15">
      <c r="C144" s="1"/>
      <c r="D144" s="1"/>
    </row>
    <row r="145" spans="3:4" ht="15">
      <c r="C145" s="1"/>
      <c r="D145" s="1"/>
    </row>
    <row r="146" spans="3:4" ht="15">
      <c r="C146" s="1"/>
      <c r="D146" s="1"/>
    </row>
    <row r="147" spans="3:4" ht="15">
      <c r="C147" s="1"/>
      <c r="D147" s="1"/>
    </row>
    <row r="148" spans="3:4" ht="15">
      <c r="C148" s="1"/>
      <c r="D148" s="1"/>
    </row>
    <row r="149" spans="3:4" ht="15">
      <c r="C149" s="1"/>
      <c r="D149" s="1"/>
    </row>
    <row r="153" spans="3:4" ht="15">
      <c r="C153" s="1"/>
      <c r="D153" s="1"/>
    </row>
    <row r="154" spans="3:4" ht="15">
      <c r="C154" s="1"/>
      <c r="D154" s="1"/>
    </row>
    <row r="155" spans="3:4" ht="15">
      <c r="C155" s="1"/>
      <c r="D155" s="1"/>
    </row>
    <row r="156" spans="3:4" ht="15">
      <c r="C156" s="1"/>
      <c r="D156" s="1"/>
    </row>
    <row r="157" spans="3:4" ht="15">
      <c r="C157" s="1"/>
      <c r="D157" s="1"/>
    </row>
    <row r="158" spans="3:4" ht="15">
      <c r="C158" s="1"/>
      <c r="D158" s="1"/>
    </row>
    <row r="159" spans="3:4" ht="15">
      <c r="C159" s="1"/>
      <c r="D159" s="1"/>
    </row>
    <row r="163" spans="3:4" ht="15">
      <c r="C163" s="1"/>
      <c r="D163" s="1"/>
    </row>
    <row r="164" spans="3:4" ht="15">
      <c r="C164" s="1"/>
      <c r="D164" s="1"/>
    </row>
    <row r="165" spans="3:4" ht="15">
      <c r="C165" s="1"/>
      <c r="D165" s="1"/>
    </row>
    <row r="166" spans="3:4" ht="15">
      <c r="C166" s="1"/>
      <c r="D166" s="1"/>
    </row>
    <row r="167" spans="3:4" ht="15">
      <c r="C167" s="1"/>
      <c r="D167" s="1"/>
    </row>
    <row r="168" spans="3:4" ht="15">
      <c r="C168" s="1"/>
      <c r="D168" s="1"/>
    </row>
    <row r="169" spans="3:4" ht="15">
      <c r="C169" s="1"/>
      <c r="D169" s="1"/>
    </row>
    <row r="173" spans="3:4" ht="15">
      <c r="C173" s="1"/>
      <c r="D173" s="1"/>
    </row>
    <row r="174" spans="3:4" ht="15">
      <c r="C174" s="1"/>
      <c r="D174" s="1"/>
    </row>
    <row r="175" spans="3:4" ht="15">
      <c r="C175" s="1"/>
      <c r="D175" s="1"/>
    </row>
    <row r="176" spans="3:4" ht="15">
      <c r="C176" s="1"/>
      <c r="D176" s="1"/>
    </row>
    <row r="177" spans="3:4" ht="15">
      <c r="C177" s="1"/>
      <c r="D177" s="1"/>
    </row>
    <row r="178" spans="3:4" ht="15">
      <c r="C178" s="1"/>
      <c r="D178" s="1"/>
    </row>
    <row r="179" spans="3:4" ht="15">
      <c r="C179" s="1"/>
      <c r="D179" s="1"/>
    </row>
    <row r="183" spans="3:4" ht="15">
      <c r="C183" s="1"/>
      <c r="D183" s="1"/>
    </row>
    <row r="184" spans="3:4" ht="15">
      <c r="C184" s="1"/>
      <c r="D184" s="1"/>
    </row>
    <row r="185" spans="3:4" ht="15">
      <c r="C185" s="1"/>
      <c r="D185" s="1"/>
    </row>
    <row r="186" spans="3:4" ht="15">
      <c r="C186" s="1"/>
      <c r="D186" s="1"/>
    </row>
    <row r="187" spans="3:4" ht="15">
      <c r="C187" s="1"/>
      <c r="D187" s="1"/>
    </row>
    <row r="188" spans="3:4" ht="15">
      <c r="C188" s="1"/>
      <c r="D188" s="1"/>
    </row>
    <row r="189" spans="3:4" ht="15">
      <c r="C189" s="1"/>
      <c r="D189" s="1"/>
    </row>
    <row r="191" ht="15">
      <c r="C191" s="2"/>
    </row>
    <row r="193" spans="3:4" ht="15">
      <c r="C193" s="1"/>
      <c r="D193" s="1"/>
    </row>
    <row r="194" spans="3:4" ht="15">
      <c r="C194" s="1"/>
      <c r="D194" s="1"/>
    </row>
    <row r="195" spans="3:4" ht="15">
      <c r="C195" s="1"/>
      <c r="D195" s="1"/>
    </row>
    <row r="196" spans="3:4" ht="15">
      <c r="C196" s="1"/>
      <c r="D196" s="1"/>
    </row>
    <row r="197" spans="3:4" ht="15">
      <c r="C197" s="1"/>
      <c r="D197" s="1"/>
    </row>
    <row r="198" spans="3:4" ht="15">
      <c r="C198" s="1"/>
      <c r="D198" s="1"/>
    </row>
    <row r="199" spans="3:4" ht="15">
      <c r="C199" s="1"/>
      <c r="D1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2019-12-07T13:00:19Z</cp:lastPrinted>
  <dcterms:created xsi:type="dcterms:W3CDTF">2009-10-08T17:52:09Z</dcterms:created>
  <dcterms:modified xsi:type="dcterms:W3CDTF">2019-12-07T13:02:47Z</dcterms:modified>
  <cp:category/>
  <cp:version/>
  <cp:contentType/>
  <cp:contentStatus/>
</cp:coreProperties>
</file>