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90" windowWidth="18795" windowHeight="8895"/>
  </bookViews>
  <sheets>
    <sheet name="Arbeit" sheetId="1" r:id="rId1"/>
  </sheets>
  <calcPr calcId="145621"/>
</workbook>
</file>

<file path=xl/calcChain.xml><?xml version="1.0" encoding="utf-8"?>
<calcChain xmlns="http://schemas.openxmlformats.org/spreadsheetml/2006/main">
  <c r="V24" i="1" l="1"/>
  <c r="N5" i="1" l="1"/>
  <c r="Y9" i="1" s="1"/>
  <c r="D6" i="1"/>
  <c r="D7" i="1" s="1"/>
  <c r="E6" i="1"/>
  <c r="E7" i="1" s="1"/>
  <c r="F6" i="1"/>
  <c r="F7" i="1" s="1"/>
  <c r="G6" i="1"/>
  <c r="H6" i="1"/>
  <c r="I6" i="1"/>
  <c r="J6" i="1"/>
  <c r="K6" i="1"/>
  <c r="L6" i="1"/>
  <c r="M6" i="1"/>
  <c r="G7" i="1"/>
  <c r="H7" i="1"/>
  <c r="I7" i="1"/>
  <c r="J7" i="1"/>
  <c r="K7" i="1"/>
  <c r="L7" i="1"/>
  <c r="M7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B9" i="1"/>
  <c r="AB11" i="1" s="1"/>
  <c r="AH9" i="1"/>
  <c r="AH10" i="1" s="1"/>
  <c r="N10" i="1"/>
  <c r="S10" i="1"/>
  <c r="N11" i="1"/>
  <c r="O11" i="1" s="1"/>
  <c r="S11" i="1"/>
  <c r="N12" i="1"/>
  <c r="O12" i="1" s="1"/>
  <c r="S12" i="1"/>
  <c r="N13" i="1"/>
  <c r="S13" i="1"/>
  <c r="N14" i="1"/>
  <c r="S14" i="1"/>
  <c r="N15" i="1"/>
  <c r="S15" i="1"/>
  <c r="N16" i="1"/>
  <c r="S16" i="1"/>
  <c r="N17" i="1"/>
  <c r="S17" i="1"/>
  <c r="N18" i="1"/>
  <c r="S18" i="1"/>
  <c r="N19" i="1"/>
  <c r="S19" i="1"/>
  <c r="N20" i="1"/>
  <c r="S20" i="1"/>
  <c r="N21" i="1"/>
  <c r="S21" i="1"/>
  <c r="N22" i="1"/>
  <c r="S22" i="1"/>
  <c r="N23" i="1"/>
  <c r="S23" i="1"/>
  <c r="N24" i="1"/>
  <c r="O24" i="1" s="1"/>
  <c r="S24" i="1"/>
  <c r="N25" i="1"/>
  <c r="O25" i="1" s="1"/>
  <c r="S25" i="1"/>
  <c r="N26" i="1"/>
  <c r="O26" i="1" s="1"/>
  <c r="S26" i="1"/>
  <c r="N27" i="1"/>
  <c r="S27" i="1"/>
  <c r="N28" i="1"/>
  <c r="O28" i="1" s="1"/>
  <c r="S28" i="1"/>
  <c r="T28" i="1"/>
  <c r="N29" i="1"/>
  <c r="O29" i="1" s="1"/>
  <c r="P29" i="1"/>
  <c r="R29" i="1" s="1"/>
  <c r="S29" i="1"/>
  <c r="T29" i="1"/>
  <c r="U29" i="1"/>
  <c r="N30" i="1"/>
  <c r="P30" i="1" s="1"/>
  <c r="S30" i="1"/>
  <c r="N31" i="1"/>
  <c r="P31" i="1" s="1"/>
  <c r="O31" i="1"/>
  <c r="S31" i="1"/>
  <c r="N32" i="1"/>
  <c r="P32" i="1" s="1"/>
  <c r="O32" i="1"/>
  <c r="S32" i="1"/>
  <c r="N33" i="1"/>
  <c r="S33" i="1"/>
  <c r="N34" i="1"/>
  <c r="O34" i="1" s="1"/>
  <c r="S34" i="1"/>
  <c r="N35" i="1"/>
  <c r="S35" i="1"/>
  <c r="N36" i="1"/>
  <c r="O36" i="1" s="1"/>
  <c r="P36" i="1"/>
  <c r="R36" i="1" s="1"/>
  <c r="S36" i="1"/>
  <c r="T36" i="1"/>
  <c r="U36" i="1"/>
  <c r="N37" i="1"/>
  <c r="O37" i="1" s="1"/>
  <c r="S37" i="1"/>
  <c r="T37" i="1"/>
  <c r="U37" i="1"/>
  <c r="N38" i="1"/>
  <c r="P38" i="1"/>
  <c r="R38" i="1" s="1"/>
  <c r="S38" i="1"/>
  <c r="T38" i="1"/>
  <c r="U38" i="1"/>
  <c r="N39" i="1"/>
  <c r="O39" i="1" s="1"/>
  <c r="P39" i="1"/>
  <c r="R39" i="1" s="1"/>
  <c r="S39" i="1"/>
  <c r="T39" i="1"/>
  <c r="U39" i="1"/>
  <c r="N40" i="1"/>
  <c r="O40" i="1" s="1"/>
  <c r="P40" i="1"/>
  <c r="R40" i="1" s="1"/>
  <c r="S40" i="1"/>
  <c r="T40" i="1"/>
  <c r="U40" i="1"/>
  <c r="O38" i="1" l="1"/>
  <c r="P37" i="1"/>
  <c r="R37" i="1" s="1"/>
  <c r="O35" i="1"/>
  <c r="O33" i="1"/>
  <c r="O30" i="1"/>
  <c r="AB12" i="1"/>
  <c r="AB17" i="1" s="1"/>
  <c r="AB18" i="1" s="1"/>
  <c r="O10" i="1"/>
  <c r="AI9" i="1"/>
  <c r="AI11" i="1" s="1"/>
  <c r="W9" i="1"/>
  <c r="W10" i="1" s="1"/>
  <c r="AD9" i="1"/>
  <c r="AD10" i="1" s="1"/>
  <c r="O18" i="1"/>
  <c r="O14" i="1"/>
  <c r="O17" i="1"/>
  <c r="AL9" i="1"/>
  <c r="AL10" i="1" s="1"/>
  <c r="AF9" i="1"/>
  <c r="AF11" i="1" s="1"/>
  <c r="AA9" i="1"/>
  <c r="AJ9" i="1"/>
  <c r="AJ11" i="1" s="1"/>
  <c r="AE9" i="1"/>
  <c r="Z9" i="1"/>
  <c r="Z10" i="1" s="1"/>
  <c r="Q40" i="1"/>
  <c r="Q38" i="1"/>
  <c r="Q36" i="1"/>
  <c r="X9" i="1"/>
  <c r="Q39" i="1"/>
  <c r="Y10" i="1"/>
  <c r="Y11" i="1"/>
  <c r="AH11" i="1"/>
  <c r="AJ10" i="1"/>
  <c r="AB10" i="1"/>
  <c r="AK9" i="1"/>
  <c r="AG9" i="1"/>
  <c r="AC9" i="1"/>
  <c r="O21" i="1"/>
  <c r="O22" i="1"/>
  <c r="O16" i="1"/>
  <c r="O13" i="1"/>
  <c r="O20" i="1"/>
  <c r="Q29" i="1"/>
  <c r="U28" i="1"/>
  <c r="P28" i="1"/>
  <c r="O27" i="1"/>
  <c r="O23" i="1"/>
  <c r="O19" i="1"/>
  <c r="O15" i="1"/>
  <c r="Q30" i="1"/>
  <c r="R30" i="1"/>
  <c r="Q31" i="1"/>
  <c r="R31" i="1"/>
  <c r="U26" i="1"/>
  <c r="Q32" i="1"/>
  <c r="R32" i="1"/>
  <c r="N6" i="1"/>
  <c r="N7" i="1" s="1"/>
  <c r="U35" i="1"/>
  <c r="U33" i="1"/>
  <c r="T26" i="1"/>
  <c r="P26" i="1"/>
  <c r="T35" i="1"/>
  <c r="P35" i="1"/>
  <c r="T34" i="1"/>
  <c r="P34" i="1"/>
  <c r="T33" i="1"/>
  <c r="P33" i="1"/>
  <c r="U32" i="1"/>
  <c r="U31" i="1"/>
  <c r="U30" i="1"/>
  <c r="U34" i="1"/>
  <c r="T32" i="1"/>
  <c r="T31" i="1"/>
  <c r="T30" i="1"/>
  <c r="Q37" i="1" l="1"/>
  <c r="AF10" i="1"/>
  <c r="Y12" i="1"/>
  <c r="Y17" i="1" s="1"/>
  <c r="Y18" i="1" s="1"/>
  <c r="AI12" i="1"/>
  <c r="AI17" i="1" s="1"/>
  <c r="AI18" i="1" s="1"/>
  <c r="AF12" i="1"/>
  <c r="AF17" i="1" s="1"/>
  <c r="AF18" i="1" s="1"/>
  <c r="AH12" i="1"/>
  <c r="AH17" i="1" s="1"/>
  <c r="AH18" i="1" s="1"/>
  <c r="AL11" i="1"/>
  <c r="AJ12" i="1"/>
  <c r="AJ17" i="1" s="1"/>
  <c r="AD11" i="1"/>
  <c r="W11" i="1"/>
  <c r="W12" i="1" s="1"/>
  <c r="W17" i="1" s="1"/>
  <c r="AI10" i="1"/>
  <c r="AE11" i="1"/>
  <c r="AE10" i="1"/>
  <c r="AA11" i="1"/>
  <c r="AA10" i="1"/>
  <c r="Z11" i="1"/>
  <c r="X11" i="1"/>
  <c r="X10" i="1"/>
  <c r="AG11" i="1"/>
  <c r="AG10" i="1"/>
  <c r="AC11" i="1"/>
  <c r="AC10" i="1"/>
  <c r="AK10" i="1"/>
  <c r="AK11" i="1"/>
  <c r="R28" i="1"/>
  <c r="Q28" i="1"/>
  <c r="Q34" i="1"/>
  <c r="R34" i="1"/>
  <c r="R26" i="1"/>
  <c r="Q26" i="1"/>
  <c r="Q33" i="1"/>
  <c r="R33" i="1"/>
  <c r="R35" i="1"/>
  <c r="Q35" i="1"/>
  <c r="AG12" i="1" l="1"/>
  <c r="AG17" i="1" s="1"/>
  <c r="X26" i="1" s="1"/>
  <c r="X27" i="1" s="1"/>
  <c r="AA12" i="1"/>
  <c r="AA17" i="1" s="1"/>
  <c r="AL12" i="1"/>
  <c r="AL17" i="1" s="1"/>
  <c r="AL18" i="1" s="1"/>
  <c r="AK17" i="1"/>
  <c r="AK18" i="1" s="1"/>
  <c r="AK12" i="1"/>
  <c r="Z12" i="1"/>
  <c r="Z17" i="1" s="1"/>
  <c r="Z18" i="1" s="1"/>
  <c r="AE12" i="1"/>
  <c r="AE17" i="1" s="1"/>
  <c r="AE18" i="1" s="1"/>
  <c r="AJ18" i="1"/>
  <c r="W26" i="1"/>
  <c r="W27" i="1" s="1"/>
  <c r="AC12" i="1"/>
  <c r="AC17" i="1" s="1"/>
  <c r="AC18" i="1" s="1"/>
  <c r="X12" i="1"/>
  <c r="X17" i="1" s="1"/>
  <c r="AA26" i="1" s="1"/>
  <c r="AA27" i="1" s="1"/>
  <c r="AD12" i="1"/>
  <c r="AD17" i="1" s="1"/>
  <c r="P14" i="1"/>
  <c r="Q14" i="1" s="1"/>
  <c r="P23" i="1"/>
  <c r="Q23" i="1" s="1"/>
  <c r="W18" i="1"/>
  <c r="AB26" i="1"/>
  <c r="AB27" i="1" s="1"/>
  <c r="P11" i="1"/>
  <c r="Q11" i="1" s="1"/>
  <c r="T12" i="1"/>
  <c r="P12" i="1"/>
  <c r="U12" i="1"/>
  <c r="T11" i="1"/>
  <c r="P21" i="1"/>
  <c r="Q21" i="1" s="1"/>
  <c r="P13" i="1"/>
  <c r="Q13" i="1" s="1"/>
  <c r="U25" i="1"/>
  <c r="T25" i="1"/>
  <c r="U10" i="1"/>
  <c r="P24" i="1"/>
  <c r="T10" i="1"/>
  <c r="T18" i="1"/>
  <c r="U24" i="1"/>
  <c r="U15" i="1"/>
  <c r="P10" i="1"/>
  <c r="U18" i="1"/>
  <c r="P25" i="1"/>
  <c r="T24" i="1"/>
  <c r="T15" i="1"/>
  <c r="U20" i="1"/>
  <c r="U16" i="1"/>
  <c r="U23" i="1"/>
  <c r="U19" i="1"/>
  <c r="T21" i="1"/>
  <c r="T13" i="1"/>
  <c r="T27" i="1"/>
  <c r="T16" i="1"/>
  <c r="U27" i="1"/>
  <c r="U22" i="1"/>
  <c r="T20" i="1"/>
  <c r="U21" i="1"/>
  <c r="U13" i="1"/>
  <c r="T23" i="1"/>
  <c r="T19" i="1"/>
  <c r="T22" i="1"/>
  <c r="U17" i="1"/>
  <c r="P15" i="1"/>
  <c r="Q15" i="1" s="1"/>
  <c r="P27" i="1"/>
  <c r="Q27" i="1" s="1"/>
  <c r="T17" i="1"/>
  <c r="U14" i="1"/>
  <c r="U11" i="1"/>
  <c r="T14" i="1"/>
  <c r="P19" i="1"/>
  <c r="Q19" i="1" s="1"/>
  <c r="P16" i="1"/>
  <c r="Q16" i="1" s="1"/>
  <c r="P17" i="1"/>
  <c r="P22" i="1"/>
  <c r="Q22" i="1" s="1"/>
  <c r="P20" i="1"/>
  <c r="Q20" i="1" s="1"/>
  <c r="P18" i="1"/>
  <c r="Q18" i="1" s="1"/>
  <c r="AG18" i="1"/>
  <c r="X18" i="1" l="1"/>
  <c r="R11" i="1"/>
  <c r="Y26" i="1"/>
  <c r="Y27" i="1" s="1"/>
  <c r="AD18" i="1"/>
  <c r="Z26" i="1"/>
  <c r="Z27" i="1" s="1"/>
  <c r="AA18" i="1"/>
  <c r="R14" i="1"/>
  <c r="R12" i="1"/>
  <c r="Q12" i="1"/>
  <c r="R23" i="1"/>
  <c r="Q17" i="1"/>
  <c r="R17" i="1"/>
  <c r="R19" i="1"/>
  <c r="R20" i="1"/>
  <c r="R27" i="1"/>
  <c r="R15" i="1"/>
  <c r="AC20" i="1"/>
  <c r="AJ20" i="1"/>
  <c r="AL20" i="1"/>
  <c r="AA20" i="1"/>
  <c r="X20" i="1"/>
  <c r="AB20" i="1"/>
  <c r="R10" i="1"/>
  <c r="AG20" i="1"/>
  <c r="Z20" i="1"/>
  <c r="AF20" i="1"/>
  <c r="AE20" i="1"/>
  <c r="AI20" i="1"/>
  <c r="Y20" i="1"/>
  <c r="W20" i="1"/>
  <c r="AB29" i="1" s="1"/>
  <c r="AK20" i="1"/>
  <c r="AD20" i="1"/>
  <c r="Q10" i="1"/>
  <c r="AH20" i="1"/>
  <c r="R13" i="1"/>
  <c r="R24" i="1"/>
  <c r="Q24" i="1"/>
  <c r="R21" i="1"/>
  <c r="R25" i="1"/>
  <c r="Q25" i="1"/>
  <c r="R22" i="1"/>
  <c r="R16" i="1"/>
  <c r="R18" i="1"/>
  <c r="W29" i="1" l="1"/>
  <c r="AA29" i="1"/>
  <c r="Y29" i="1"/>
  <c r="X29" i="1"/>
  <c r="Z29" i="1"/>
  <c r="V38" i="1" l="1"/>
  <c r="V35" i="1"/>
  <c r="V23" i="1"/>
  <c r="V32" i="1"/>
</calcChain>
</file>

<file path=xl/sharedStrings.xml><?xml version="1.0" encoding="utf-8"?>
<sst xmlns="http://schemas.openxmlformats.org/spreadsheetml/2006/main" count="96" uniqueCount="89">
  <si>
    <t>Name</t>
  </si>
  <si>
    <t>Vorname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</si>
  <si>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</si>
  <si>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</si>
  <si>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</si>
  <si>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</si>
  <si>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</si>
  <si>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</si>
  <si>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</si>
  <si>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</si>
  <si>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</si>
  <si>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</si>
  <si>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</si>
  <si>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</si>
  <si>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</si>
  <si>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</si>
  <si>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</si>
  <si>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</si>
  <si>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</si>
  <si>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</si>
  <si>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</si>
  <si>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</si>
  <si>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</si>
  <si>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</si>
  <si>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</si>
  <si>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</si>
  <si>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</si>
  <si>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</si>
  <si>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Punkte</t>
  </si>
  <si>
    <t>Prozent</t>
  </si>
  <si>
    <t>27.</t>
  </si>
  <si>
    <t>28.</t>
  </si>
  <si>
    <t>29.</t>
  </si>
  <si>
    <t>30.</t>
  </si>
  <si>
    <t>31.</t>
  </si>
  <si>
    <t>Aufgabe:</t>
  </si>
  <si>
    <t>Punkte:</t>
  </si>
  <si>
    <t>Anzahl:</t>
  </si>
  <si>
    <t>Note:</t>
  </si>
  <si>
    <t>Nr.</t>
  </si>
  <si>
    <t>Grenze:</t>
  </si>
  <si>
    <t>Datum:</t>
  </si>
  <si>
    <t>Fach:</t>
  </si>
  <si>
    <t>Klasse:</t>
  </si>
  <si>
    <t>Notenspiegel</t>
  </si>
  <si>
    <t>Prozentgrenzen für die Noten</t>
  </si>
  <si>
    <t>Thema:</t>
  </si>
  <si>
    <t>Gesamt</t>
  </si>
  <si>
    <t xml:space="preserve">Punkte: </t>
  </si>
  <si>
    <t>Modell 1</t>
  </si>
  <si>
    <t>Modell 2</t>
  </si>
  <si>
    <t>Modell 3</t>
  </si>
  <si>
    <t xml:space="preserve">Prozent: </t>
  </si>
  <si>
    <t>Frei:</t>
  </si>
  <si>
    <t>- gerundet</t>
  </si>
  <si>
    <t>- frei</t>
  </si>
  <si>
    <t>- abgerundet</t>
  </si>
  <si>
    <t>Pkt.durchs.:</t>
  </si>
  <si>
    <t>Pkt.d. %:</t>
  </si>
  <si>
    <t>Notendurchschnitt:</t>
  </si>
  <si>
    <t>:(</t>
  </si>
  <si>
    <t>Pkt</t>
  </si>
  <si>
    <t>Punktedurchschnitt:</t>
  </si>
  <si>
    <t>Note</t>
  </si>
  <si>
    <t>1+</t>
  </si>
  <si>
    <t>5-</t>
  </si>
  <si>
    <t>5+</t>
  </si>
  <si>
    <t>4-</t>
  </si>
  <si>
    <t>4+</t>
  </si>
  <si>
    <t>3-</t>
  </si>
  <si>
    <t>3+</t>
  </si>
  <si>
    <t>2-</t>
  </si>
  <si>
    <t>2+</t>
  </si>
  <si>
    <t>1-</t>
  </si>
  <si>
    <t>Schüler</t>
  </si>
  <si>
    <t>Informatik</t>
  </si>
  <si>
    <t>KA Kryptographie</t>
  </si>
  <si>
    <t>Anton</t>
  </si>
  <si>
    <t>Berti</t>
  </si>
  <si>
    <t>Conni</t>
  </si>
  <si>
    <t>Det</t>
  </si>
  <si>
    <t>Edi</t>
  </si>
  <si>
    <t>Fritzchen</t>
  </si>
  <si>
    <t>Müller</t>
  </si>
  <si>
    <t>Meier</t>
  </si>
  <si>
    <t>Schmitt</t>
  </si>
  <si>
    <t>Becker</t>
  </si>
  <si>
    <t>Metzger</t>
  </si>
  <si>
    <t>Koch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</si>
</sst>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%&quot;"/>
    <numFmt numFmtId="165" formatCode="0.0"/>
  </numFmts>
  <fonts count="7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75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2" fillId="3" borderId="1" xfId="0" applyFont="1" applyFill="1" applyBorder="1"/>
    <xf numFmtId="0" fontId="0" fillId="2" borderId="0" xfId="0" applyFill="1"/>
    <xf numFmtId="0" fontId="3" fillId="2" borderId="0" xfId="0" applyFont="1" applyFill="1"/>
    <xf numFmtId="0" fontId="1" fillId="2" borderId="4" xfId="0" applyFont="1" applyFill="1" applyBorder="1"/>
    <xf numFmtId="0" fontId="1" fillId="4" borderId="1" xfId="0" applyFont="1" applyFill="1" applyBorder="1"/>
    <xf numFmtId="0" fontId="0" fillId="4" borderId="4" xfId="0" applyFill="1" applyBorder="1"/>
    <xf numFmtId="164" fontId="0" fillId="4" borderId="5" xfId="0" applyNumberFormat="1" applyFill="1" applyBorder="1"/>
    <xf numFmtId="164" fontId="0" fillId="4" borderId="6" xfId="0" applyNumberFormat="1" applyFill="1" applyBorder="1"/>
    <xf numFmtId="0" fontId="0" fillId="4" borderId="7" xfId="0" applyFill="1" applyBorder="1"/>
    <xf numFmtId="164" fontId="0" fillId="4" borderId="8" xfId="0" applyNumberFormat="1" applyFill="1" applyBorder="1"/>
    <xf numFmtId="0" fontId="2" fillId="3" borderId="1" xfId="0" applyFont="1" applyFill="1" applyBorder="1" applyAlignment="1">
      <alignment horizontal="center"/>
    </xf>
    <xf numFmtId="0" fontId="5" fillId="3" borderId="1" xfId="0" applyFont="1" applyFill="1" applyBorder="1"/>
    <xf numFmtId="0" fontId="0" fillId="4" borderId="6" xfId="0" applyFill="1" applyBorder="1"/>
    <xf numFmtId="0" fontId="1" fillId="5" borderId="1" xfId="0" applyFont="1" applyFill="1" applyBorder="1" applyAlignment="1">
      <alignment horizontal="center"/>
    </xf>
    <xf numFmtId="0" fontId="2" fillId="3" borderId="1" xfId="0" quotePrefix="1" applyFont="1" applyFill="1" applyBorder="1"/>
    <xf numFmtId="0" fontId="2" fillId="3" borderId="9" xfId="0" applyFont="1" applyFill="1" applyBorder="1" applyAlignment="1">
      <alignment horizontal="center"/>
    </xf>
    <xf numFmtId="0" fontId="0" fillId="4" borderId="10" xfId="0" applyFill="1" applyBorder="1"/>
    <xf numFmtId="0" fontId="4" fillId="2" borderId="11" xfId="0" applyFont="1" applyFill="1" applyBorder="1" applyAlignment="1" applyProtection="1">
      <alignment horizontal="left"/>
      <protection locked="0"/>
    </xf>
    <xf numFmtId="0" fontId="1" fillId="6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3" fillId="2" borderId="0" xfId="0" applyFont="1" applyFill="1" applyProtection="1"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2" fontId="1" fillId="0" borderId="1" xfId="0" applyNumberFormat="1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2" fillId="3" borderId="1" xfId="0" quotePrefix="1" applyFont="1" applyFill="1" applyBorder="1" applyAlignment="1">
      <alignment horizontal="center"/>
    </xf>
    <xf numFmtId="0" fontId="0" fillId="0" borderId="3" xfId="0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4" borderId="18" xfId="0" applyFill="1" applyBorder="1"/>
    <xf numFmtId="1" fontId="0" fillId="4" borderId="10" xfId="0" applyNumberFormat="1" applyFill="1" applyBorder="1"/>
    <xf numFmtId="0" fontId="2" fillId="3" borderId="13" xfId="0" quotePrefix="1" applyFont="1" applyFill="1" applyBorder="1"/>
    <xf numFmtId="1" fontId="3" fillId="2" borderId="0" xfId="0" applyNumberFormat="1" applyFont="1" applyFill="1" applyBorder="1"/>
    <xf numFmtId="0" fontId="3" fillId="2" borderId="0" xfId="0" applyFont="1" applyFill="1" applyBorder="1"/>
    <xf numFmtId="165" fontId="1" fillId="7" borderId="1" xfId="0" applyNumberFormat="1" applyFont="1" applyFill="1" applyBorder="1" applyAlignment="1">
      <alignment horizontal="center"/>
    </xf>
    <xf numFmtId="2" fontId="1" fillId="7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165" fontId="1" fillId="6" borderId="1" xfId="0" applyNumberFormat="1" applyFont="1" applyFill="1" applyBorder="1" applyAlignment="1">
      <alignment horizontal="center"/>
    </xf>
    <xf numFmtId="2" fontId="1" fillId="6" borderId="1" xfId="0" applyNumberFormat="1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165" fontId="1" fillId="8" borderId="1" xfId="0" applyNumberFormat="1" applyFont="1" applyFill="1" applyBorder="1" applyAlignment="1">
      <alignment horizontal="center"/>
    </xf>
    <xf numFmtId="2" fontId="1" fillId="8" borderId="1" xfId="0" applyNumberFormat="1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1" fontId="0" fillId="4" borderId="8" xfId="0" applyNumberForma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1" fillId="9" borderId="11" xfId="1" applyNumberFormat="1" applyFont="1" applyFill="1" applyBorder="1" applyAlignment="1">
      <alignment horizontal="center"/>
    </xf>
    <xf numFmtId="0" fontId="1" fillId="9" borderId="4" xfId="1" applyNumberFormat="1" applyFont="1" applyFill="1" applyBorder="1" applyAlignment="1">
      <alignment horizontal="center"/>
    </xf>
    <xf numFmtId="0" fontId="1" fillId="9" borderId="13" xfId="1" applyNumberFormat="1" applyFont="1" applyFill="1" applyBorder="1" applyAlignment="1">
      <alignment horizontal="center"/>
    </xf>
    <xf numFmtId="2" fontId="1" fillId="4" borderId="11" xfId="0" applyNumberFormat="1" applyFont="1" applyFill="1" applyBorder="1" applyAlignment="1">
      <alignment horizontal="center"/>
    </xf>
    <xf numFmtId="2" fontId="1" fillId="4" borderId="4" xfId="0" applyNumberFormat="1" applyFont="1" applyFill="1" applyBorder="1" applyAlignment="1">
      <alignment horizontal="center"/>
    </xf>
    <xf numFmtId="2" fontId="1" fillId="4" borderId="13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4" fillId="2" borderId="11" xfId="0" applyFont="1" applyFill="1" applyBorder="1" applyAlignment="1" applyProtection="1">
      <alignment horizontal="left"/>
      <protection locked="0"/>
    </xf>
    <xf numFmtId="0" fontId="4" fillId="2" borderId="4" xfId="0" applyFont="1" applyFill="1" applyBorder="1" applyAlignment="1" applyProtection="1">
      <alignment horizontal="left"/>
      <protection locked="0"/>
    </xf>
    <xf numFmtId="0" fontId="4" fillId="2" borderId="13" xfId="0" applyFont="1" applyFill="1" applyBorder="1" applyAlignment="1" applyProtection="1">
      <alignment horizontal="left"/>
      <protection locked="0"/>
    </xf>
    <xf numFmtId="0" fontId="5" fillId="3" borderId="11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14" fontId="4" fillId="2" borderId="11" xfId="0" applyNumberFormat="1" applyFont="1" applyFill="1" applyBorder="1" applyAlignment="1" applyProtection="1">
      <alignment horizontal="left"/>
      <protection locked="0"/>
    </xf>
  </cellXfs>
  <cellStyles count="2">
    <cellStyle name="Prozent" xfId="1" builtinId="5"/>
    <cellStyle name="Standard" xfId="0" builtinId="0"/>
  </cellStyles>
  <dxfs count="34"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2"/>
        </patternFill>
      </fill>
    </dxf>
    <dxf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7"/>
        </patternFill>
      </fill>
    </dxf>
    <dxf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7610433605582"/>
          <c:y val="7.8370025914151153E-2"/>
          <c:w val="0.8568753988557094"/>
          <c:h val="0.7241390394467566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Arbeit!$W$19:$AL$19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</c:numCache>
            </c:numRef>
          </c:cat>
          <c:val>
            <c:numRef>
              <c:f>Arbeit!$W$20:$AL$20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6100736"/>
        <c:axId val="59382784"/>
      </c:barChart>
      <c:catAx>
        <c:axId val="36100736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Note</a:t>
                </a:r>
              </a:p>
            </c:rich>
          </c:tx>
          <c:layout>
            <c:manualLayout>
              <c:xMode val="edge"/>
              <c:yMode val="edge"/>
              <c:x val="0.51789172458312105"/>
              <c:y val="0.887148693348191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9382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3827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Anzahl Schüler</a:t>
                </a:r>
              </a:p>
            </c:rich>
          </c:tx>
          <c:layout>
            <c:manualLayout>
              <c:xMode val="edge"/>
              <c:yMode val="edge"/>
              <c:x val="3.0131882157563409E-2"/>
              <c:y val="0.304075700546906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6100736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trlProps/ctrlProp1.xml><?xml version="1.0" encoding="utf-8"?>
<formControlPr xmlns="http://schemas.microsoft.com/office/spreadsheetml/2009/9/main" objectType="Radio" checked="Checked" firstButton="1" fmlaLink="$AM$4" lockText="1" noThreeD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295275</xdr:colOff>
      <xdr:row>21</xdr:row>
      <xdr:rowOff>95250</xdr:rowOff>
    </xdr:from>
    <xdr:to>
      <xdr:col>40</xdr:col>
      <xdr:colOff>76200</xdr:colOff>
      <xdr:row>39</xdr:row>
      <xdr:rowOff>133350</xdr:rowOff>
    </xdr:to>
    <xdr:graphicFrame macro="">
      <xdr:nvGraphicFramePr>
        <xdr:cNvPr id="1029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190500</xdr:colOff>
          <xdr:row>2</xdr:row>
          <xdr:rowOff>123825</xdr:rowOff>
        </xdr:from>
        <xdr:to>
          <xdr:col>39</xdr:col>
          <xdr:colOff>0</xdr:colOff>
          <xdr:row>7</xdr:row>
          <xdr:rowOff>47625</xdr:rowOff>
        </xdr:to>
        <xdr:grpSp>
          <xdr:nvGrpSpPr>
            <xdr:cNvPr id="1037" name="Group 13"/>
            <xdr:cNvGrpSpPr>
              <a:grpSpLocks/>
            </xdr:cNvGrpSpPr>
          </xdr:nvGrpSpPr>
          <xdr:grpSpPr bwMode="auto">
            <a:xfrm>
              <a:off x="14468475" y="523875"/>
              <a:ext cx="609600" cy="733425"/>
              <a:chOff x="1473" y="55"/>
              <a:chExt cx="94" cy="85"/>
            </a:xfrm>
          </xdr:grpSpPr>
          <xdr:sp macro="" textlink="">
            <xdr:nvSpPr>
              <xdr:cNvPr id="1030" name="Option Button 6" hidden="1">
                <a:extLst>
                  <a:ext uri="{63B3BB69-23CF-44E3-9099-C40C66FF867C}">
                    <a14:compatExt spid="_x0000_s1030"/>
                  </a:ext>
                </a:extLst>
              </xdr:cNvPr>
              <xdr:cNvSpPr/>
            </xdr:nvSpPr>
            <xdr:spPr>
              <a:xfrm>
                <a:off x="1480" y="61"/>
                <a:ext cx="73" cy="23"/>
              </a:xfrm>
              <a:prstGeom prst="rect">
                <a:avLst/>
              </a:prstGeom>
            </xdr:spPr>
          </xdr:sp>
          <xdr:sp macro="" textlink="">
            <xdr:nvSpPr>
              <xdr:cNvPr id="1031" name="Group Box 7" hidden="1">
                <a:extLst>
                  <a:ext uri="{63B3BB69-23CF-44E3-9099-C40C66FF867C}">
                    <a14:compatExt spid="_x0000_s1031"/>
                  </a:ext>
                </a:extLst>
              </xdr:cNvPr>
              <xdr:cNvSpPr/>
            </xdr:nvSpPr>
            <xdr:spPr>
              <a:xfrm>
                <a:off x="1473" y="55"/>
                <a:ext cx="38" cy="85"/>
              </a:xfrm>
              <a:prstGeom prst="rect">
                <a:avLst/>
              </a:prstGeom>
            </xdr:spPr>
          </xdr:sp>
          <xdr:sp macro="" textlink="">
            <xdr:nvSpPr>
              <xdr:cNvPr id="1032" name="Option Button 8" hidden="1">
                <a:extLst>
                  <a:ext uri="{63B3BB69-23CF-44E3-9099-C40C66FF867C}">
                    <a14:compatExt spid="_x0000_s1032"/>
                  </a:ext>
                </a:extLst>
              </xdr:cNvPr>
              <xdr:cNvSpPr/>
            </xdr:nvSpPr>
            <xdr:spPr>
              <a:xfrm>
                <a:off x="1480" y="79"/>
                <a:ext cx="42" cy="23"/>
              </a:xfrm>
              <a:prstGeom prst="rect">
                <a:avLst/>
              </a:prstGeom>
            </xdr:spPr>
          </xdr:sp>
          <xdr:sp macro="" textlink="">
            <xdr:nvSpPr>
              <xdr:cNvPr id="1033" name="Option Button 9" hidden="1">
                <a:extLst>
                  <a:ext uri="{63B3BB69-23CF-44E3-9099-C40C66FF867C}">
                    <a14:compatExt spid="_x0000_s1033"/>
                  </a:ext>
                </a:extLst>
              </xdr:cNvPr>
              <xdr:cNvSpPr/>
            </xdr:nvSpPr>
            <xdr:spPr>
              <a:xfrm>
                <a:off x="1480" y="98"/>
                <a:ext cx="87" cy="22"/>
              </a:xfrm>
              <a:prstGeom prst="rect">
                <a:avLst/>
              </a:prstGeom>
            </xdr:spPr>
          </xdr:sp>
          <xdr:sp macro="" textlink="">
            <xdr:nvSpPr>
              <xdr:cNvPr id="1034" name="Option Button 10" hidden="1">
                <a:extLst>
                  <a:ext uri="{63B3BB69-23CF-44E3-9099-C40C66FF867C}">
                    <a14:compatExt spid="_x0000_s1034"/>
                  </a:ext>
                </a:extLst>
              </xdr:cNvPr>
              <xdr:cNvSpPr/>
            </xdr:nvSpPr>
            <xdr:spPr>
              <a:xfrm>
                <a:off x="1481" y="115"/>
                <a:ext cx="38" cy="23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40"/>
  <sheetViews>
    <sheetView tabSelected="1" workbookViewId="0">
      <selection activeCell="A25" sqref="A25"/>
    </sheetView>
  </sheetViews>
  <sheetFormatPr baseColWidth="10" defaultRowHeight="12.75" x14ac:dyDescent="0.2"/>
  <cols>
    <col min="1" max="1" width="3.5703125" style="5" bestFit="1" customWidth="1"/>
    <col min="2" max="2" width="13.42578125" style="5" bestFit="1" customWidth="1"/>
    <col min="3" max="3" width="12.42578125" style="5" bestFit="1" customWidth="1"/>
    <col min="4" max="4" width="5" style="5" customWidth="1"/>
    <col min="5" max="6" width="4.85546875" style="5" customWidth="1"/>
    <col min="7" max="7" width="4" style="5" bestFit="1" customWidth="1"/>
    <col min="8" max="8" width="4" style="5" customWidth="1"/>
    <col min="9" max="9" width="3.85546875" style="5" customWidth="1"/>
    <col min="10" max="13" width="4" style="5" bestFit="1" customWidth="1"/>
    <col min="14" max="14" width="7.85546875" style="5" bestFit="1" customWidth="1"/>
    <col min="15" max="15" width="8.85546875" style="5" bestFit="1" customWidth="1"/>
    <col min="16" max="16" width="5.140625" style="5" bestFit="1" customWidth="1"/>
    <col min="17" max="17" width="5.140625" style="5" customWidth="1"/>
    <col min="18" max="18" width="2.140625" style="5" bestFit="1" customWidth="1"/>
    <col min="19" max="19" width="2.28515625" style="5" customWidth="1"/>
    <col min="20" max="20" width="5.28515625" style="5" customWidth="1"/>
    <col min="21" max="21" width="3" style="5" customWidth="1"/>
    <col min="22" max="22" width="13.28515625" style="5" customWidth="1"/>
    <col min="23" max="38" width="5.5703125" style="5" bestFit="1" customWidth="1"/>
    <col min="39" max="39" width="12" style="5" customWidth="1"/>
    <col min="40" max="16384" width="11.42578125" style="5"/>
  </cols>
  <sheetData>
    <row r="1" spans="1:41" ht="15.75" x14ac:dyDescent="0.25">
      <c r="B1" s="15" t="s">
        <v>42</v>
      </c>
      <c r="C1" s="21" t="s">
        <v>75</v>
      </c>
      <c r="D1" s="7"/>
      <c r="E1" s="72" t="s">
        <v>43</v>
      </c>
      <c r="F1" s="73"/>
      <c r="G1" s="73"/>
      <c r="H1" s="70">
        <v>11</v>
      </c>
      <c r="I1" s="71"/>
      <c r="J1" s="72" t="s">
        <v>41</v>
      </c>
      <c r="K1" s="73"/>
      <c r="L1" s="73"/>
      <c r="M1" s="74">
        <v>41984</v>
      </c>
      <c r="N1" s="70"/>
      <c r="O1" s="71"/>
      <c r="V1" s="67" t="s">
        <v>45</v>
      </c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</row>
    <row r="2" spans="1:41" ht="15.75" x14ac:dyDescent="0.25">
      <c r="B2" s="15" t="s">
        <v>46</v>
      </c>
      <c r="C2" s="69" t="s">
        <v>76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1"/>
    </row>
    <row r="3" spans="1:41" x14ac:dyDescent="0.2">
      <c r="V3" s="4" t="s">
        <v>48</v>
      </c>
      <c r="W3" s="14">
        <v>0</v>
      </c>
      <c r="X3" s="14">
        <v>1</v>
      </c>
      <c r="Y3" s="14">
        <v>2</v>
      </c>
      <c r="Z3" s="14">
        <v>3</v>
      </c>
      <c r="AA3" s="14">
        <v>4</v>
      </c>
      <c r="AB3" s="14">
        <v>5</v>
      </c>
      <c r="AC3" s="14">
        <v>6</v>
      </c>
      <c r="AD3" s="14">
        <v>7</v>
      </c>
      <c r="AE3" s="14">
        <v>8</v>
      </c>
      <c r="AF3" s="14">
        <v>9</v>
      </c>
      <c r="AG3" s="14">
        <v>10</v>
      </c>
      <c r="AH3" s="14">
        <v>11</v>
      </c>
      <c r="AI3" s="14">
        <v>12</v>
      </c>
      <c r="AJ3" s="14">
        <v>13</v>
      </c>
      <c r="AK3" s="14">
        <v>14</v>
      </c>
      <c r="AL3" s="14">
        <v>15</v>
      </c>
    </row>
    <row r="4" spans="1:41" x14ac:dyDescent="0.2">
      <c r="C4" s="4" t="s">
        <v>35</v>
      </c>
      <c r="D4" s="14">
        <v>1</v>
      </c>
      <c r="E4" s="14">
        <v>2</v>
      </c>
      <c r="F4" s="14">
        <v>3</v>
      </c>
      <c r="G4" s="35">
        <v>4</v>
      </c>
      <c r="H4" s="35">
        <v>5</v>
      </c>
      <c r="I4" s="35">
        <v>6</v>
      </c>
      <c r="J4" s="14">
        <v>7</v>
      </c>
      <c r="K4" s="14">
        <v>8</v>
      </c>
      <c r="L4" s="14">
        <v>9</v>
      </c>
      <c r="M4" s="14">
        <v>10</v>
      </c>
      <c r="N4" s="14" t="s">
        <v>47</v>
      </c>
      <c r="V4" s="4" t="s">
        <v>49</v>
      </c>
      <c r="W4" s="17">
        <v>0</v>
      </c>
      <c r="X4" s="17">
        <v>25</v>
      </c>
      <c r="Y4" s="17">
        <v>33</v>
      </c>
      <c r="Z4" s="17">
        <v>42</v>
      </c>
      <c r="AA4" s="17">
        <v>50</v>
      </c>
      <c r="AB4" s="17">
        <v>54</v>
      </c>
      <c r="AC4" s="17">
        <v>59</v>
      </c>
      <c r="AD4" s="17">
        <v>63</v>
      </c>
      <c r="AE4" s="17">
        <v>67</v>
      </c>
      <c r="AF4" s="17">
        <v>72</v>
      </c>
      <c r="AG4" s="17">
        <v>76</v>
      </c>
      <c r="AH4" s="17">
        <v>80</v>
      </c>
      <c r="AI4" s="17">
        <v>85</v>
      </c>
      <c r="AJ4" s="17">
        <v>89</v>
      </c>
      <c r="AK4" s="17">
        <v>93</v>
      </c>
      <c r="AL4" s="17">
        <v>97</v>
      </c>
      <c r="AM4" s="31">
        <v>1</v>
      </c>
      <c r="AN4" s="6">
        <v>0</v>
      </c>
      <c r="AO4" s="6">
        <v>6</v>
      </c>
    </row>
    <row r="5" spans="1:41" x14ac:dyDescent="0.2">
      <c r="C5" s="4" t="s">
        <v>36</v>
      </c>
      <c r="D5" s="22">
        <v>6</v>
      </c>
      <c r="E5" s="22">
        <v>7</v>
      </c>
      <c r="F5" s="22">
        <v>7</v>
      </c>
      <c r="G5" s="22"/>
      <c r="H5" s="22"/>
      <c r="I5" s="22"/>
      <c r="J5" s="22"/>
      <c r="K5" s="22"/>
      <c r="L5" s="22"/>
      <c r="M5" s="22"/>
      <c r="N5" s="8">
        <f>SUM(D5:M5)</f>
        <v>20</v>
      </c>
      <c r="V5" s="4" t="s">
        <v>50</v>
      </c>
      <c r="W5" s="17">
        <v>0</v>
      </c>
      <c r="X5" s="17">
        <v>23</v>
      </c>
      <c r="Y5" s="17">
        <v>30</v>
      </c>
      <c r="Z5" s="17">
        <v>38</v>
      </c>
      <c r="AA5" s="17">
        <v>45</v>
      </c>
      <c r="AB5" s="17">
        <v>50</v>
      </c>
      <c r="AC5" s="17">
        <v>55</v>
      </c>
      <c r="AD5" s="17">
        <v>59</v>
      </c>
      <c r="AE5" s="17">
        <v>64</v>
      </c>
      <c r="AF5" s="17">
        <v>69</v>
      </c>
      <c r="AG5" s="17">
        <v>73</v>
      </c>
      <c r="AH5" s="17">
        <v>78</v>
      </c>
      <c r="AI5" s="17">
        <v>83</v>
      </c>
      <c r="AJ5" s="17">
        <v>87</v>
      </c>
      <c r="AK5" s="17">
        <v>92</v>
      </c>
      <c r="AL5" s="17">
        <v>97</v>
      </c>
      <c r="AN5" s="6">
        <v>1</v>
      </c>
      <c r="AO5" s="6" t="s">
        <v>65</v>
      </c>
    </row>
    <row r="6" spans="1:41" x14ac:dyDescent="0.2">
      <c r="C6" s="4" t="s">
        <v>57</v>
      </c>
      <c r="D6" s="8" t="str">
        <f>IF(AND(D5&lt;&gt;0,COUNT(D10:D40)&gt;0),SUM(D10:D40)/COUNT(D10:D40),"")</f>
        <v/>
      </c>
      <c r="E6" s="8" t="str">
        <f t="shared" ref="E6:M6" si="0">IF(AND(E5&lt;&gt;0,COUNT(E10:E40)&gt;0),SUM(E10:E40)/COUNT(E10:E40),"")</f>
        <v/>
      </c>
      <c r="F6" s="8" t="str">
        <f t="shared" si="0"/>
        <v/>
      </c>
      <c r="G6" s="8" t="str">
        <f t="shared" si="0"/>
        <v/>
      </c>
      <c r="H6" s="8" t="str">
        <f t="shared" si="0"/>
        <v/>
      </c>
      <c r="I6" s="8" t="str">
        <f t="shared" si="0"/>
        <v/>
      </c>
      <c r="J6" s="8" t="str">
        <f t="shared" si="0"/>
        <v/>
      </c>
      <c r="K6" s="8" t="str">
        <f t="shared" si="0"/>
        <v/>
      </c>
      <c r="L6" s="8" t="str">
        <f t="shared" si="0"/>
        <v/>
      </c>
      <c r="M6" s="8" t="str">
        <f t="shared" si="0"/>
        <v/>
      </c>
      <c r="N6" s="8">
        <f>IF(N5&lt;&gt;0,SUM(D6:M6),"")</f>
        <v>0</v>
      </c>
      <c r="V6" s="4" t="s">
        <v>51</v>
      </c>
      <c r="W6" s="17">
        <v>0</v>
      </c>
      <c r="X6" s="17">
        <v>20</v>
      </c>
      <c r="Y6" s="17">
        <v>27</v>
      </c>
      <c r="Z6" s="17">
        <v>34</v>
      </c>
      <c r="AA6" s="17">
        <v>40</v>
      </c>
      <c r="AB6" s="17">
        <v>45</v>
      </c>
      <c r="AC6" s="17">
        <v>51</v>
      </c>
      <c r="AD6" s="17">
        <v>56</v>
      </c>
      <c r="AE6" s="17">
        <v>61</v>
      </c>
      <c r="AF6" s="17">
        <v>66</v>
      </c>
      <c r="AG6" s="17">
        <v>71</v>
      </c>
      <c r="AH6" s="17">
        <v>76</v>
      </c>
      <c r="AI6" s="17">
        <v>81</v>
      </c>
      <c r="AJ6" s="17">
        <v>86</v>
      </c>
      <c r="AK6" s="17">
        <v>91</v>
      </c>
      <c r="AL6" s="17">
        <v>96</v>
      </c>
      <c r="AN6" s="6">
        <v>2</v>
      </c>
      <c r="AO6" s="6">
        <v>5</v>
      </c>
    </row>
    <row r="7" spans="1:41" x14ac:dyDescent="0.2">
      <c r="C7" s="4" t="s">
        <v>58</v>
      </c>
      <c r="D7" s="8" t="str">
        <f>IF(AND(D5&lt;&gt;0,COUNT(D10:D40)&gt;0),D6/D5*100,"")</f>
        <v/>
      </c>
      <c r="E7" s="8" t="str">
        <f t="shared" ref="E7:M7" si="1">IF(AND(E5&lt;&gt;0,COUNT(E10:E40)&gt;0),E6/E5*100,"")</f>
        <v/>
      </c>
      <c r="F7" s="8" t="str">
        <f t="shared" si="1"/>
        <v/>
      </c>
      <c r="G7" s="8" t="str">
        <f t="shared" si="1"/>
        <v/>
      </c>
      <c r="H7" s="8" t="str">
        <f t="shared" si="1"/>
        <v/>
      </c>
      <c r="I7" s="8" t="str">
        <f t="shared" si="1"/>
        <v/>
      </c>
      <c r="J7" s="8" t="str">
        <f t="shared" si="1"/>
        <v/>
      </c>
      <c r="K7" s="8" t="str">
        <f t="shared" si="1"/>
        <v/>
      </c>
      <c r="L7" s="8" t="str">
        <f t="shared" si="1"/>
        <v/>
      </c>
      <c r="M7" s="8" t="str">
        <f t="shared" si="1"/>
        <v/>
      </c>
      <c r="N7" s="8">
        <f>IF(N5&lt;&gt;0,N6/N5*100,"")</f>
        <v>0</v>
      </c>
      <c r="V7" s="4" t="s">
        <v>53</v>
      </c>
      <c r="W7" s="32">
        <v>0</v>
      </c>
      <c r="X7" s="32">
        <v>25</v>
      </c>
      <c r="Y7" s="32">
        <v>33</v>
      </c>
      <c r="Z7" s="32">
        <v>42</v>
      </c>
      <c r="AA7" s="32">
        <v>50</v>
      </c>
      <c r="AB7" s="32">
        <v>54</v>
      </c>
      <c r="AC7" s="32">
        <v>59</v>
      </c>
      <c r="AD7" s="32">
        <v>63</v>
      </c>
      <c r="AE7" s="32">
        <v>67</v>
      </c>
      <c r="AF7" s="32">
        <v>72</v>
      </c>
      <c r="AG7" s="32">
        <v>76</v>
      </c>
      <c r="AH7" s="32">
        <v>80</v>
      </c>
      <c r="AI7" s="32">
        <v>85</v>
      </c>
      <c r="AJ7" s="32">
        <v>89</v>
      </c>
      <c r="AK7" s="32">
        <v>93</v>
      </c>
      <c r="AL7" s="32">
        <v>97</v>
      </c>
      <c r="AN7" s="6">
        <v>3</v>
      </c>
      <c r="AO7" s="6" t="s">
        <v>66</v>
      </c>
    </row>
    <row r="8" spans="1:41" x14ac:dyDescent="0.2">
      <c r="T8" s="6"/>
      <c r="U8" s="6"/>
      <c r="V8" s="4" t="s">
        <v>40</v>
      </c>
      <c r="W8" s="34">
        <f>IF($AM$4=1,W4,IF($AM$4=2,W5,IF($AM$4=3,W6,W7)))</f>
        <v>0</v>
      </c>
      <c r="X8" s="34">
        <f t="shared" ref="X8:AL8" si="2">IF($AM$4=1,X4,IF($AM$4=2,X5,IF($AM$4=3,X6,X7)))</f>
        <v>25</v>
      </c>
      <c r="Y8" s="34">
        <f t="shared" si="2"/>
        <v>33</v>
      </c>
      <c r="Z8" s="34">
        <f t="shared" si="2"/>
        <v>42</v>
      </c>
      <c r="AA8" s="34">
        <f t="shared" si="2"/>
        <v>50</v>
      </c>
      <c r="AB8" s="34">
        <f t="shared" si="2"/>
        <v>54</v>
      </c>
      <c r="AC8" s="34">
        <f t="shared" si="2"/>
        <v>59</v>
      </c>
      <c r="AD8" s="34">
        <f t="shared" si="2"/>
        <v>63</v>
      </c>
      <c r="AE8" s="34">
        <f t="shared" si="2"/>
        <v>67</v>
      </c>
      <c r="AF8" s="34">
        <f t="shared" si="2"/>
        <v>72</v>
      </c>
      <c r="AG8" s="34">
        <f t="shared" si="2"/>
        <v>76</v>
      </c>
      <c r="AH8" s="34">
        <f t="shared" si="2"/>
        <v>80</v>
      </c>
      <c r="AI8" s="34">
        <f t="shared" si="2"/>
        <v>85</v>
      </c>
      <c r="AJ8" s="34">
        <f t="shared" si="2"/>
        <v>89</v>
      </c>
      <c r="AK8" s="34">
        <f t="shared" si="2"/>
        <v>93</v>
      </c>
      <c r="AL8" s="34">
        <f t="shared" si="2"/>
        <v>97</v>
      </c>
      <c r="AN8" s="6">
        <v>4</v>
      </c>
      <c r="AO8" s="6" t="s">
        <v>67</v>
      </c>
    </row>
    <row r="9" spans="1:41" ht="13.5" thickBot="1" x14ac:dyDescent="0.25">
      <c r="A9" s="4" t="s">
        <v>39</v>
      </c>
      <c r="B9" s="4" t="s">
        <v>0</v>
      </c>
      <c r="C9" s="4" t="s">
        <v>1</v>
      </c>
      <c r="D9" s="14">
        <v>1</v>
      </c>
      <c r="E9" s="14">
        <v>2</v>
      </c>
      <c r="F9" s="14">
        <v>3</v>
      </c>
      <c r="G9" s="35">
        <v>4</v>
      </c>
      <c r="H9" s="35">
        <v>5</v>
      </c>
      <c r="I9" s="35">
        <v>6</v>
      </c>
      <c r="J9" s="14">
        <v>7</v>
      </c>
      <c r="K9" s="14">
        <v>8</v>
      </c>
      <c r="L9" s="14">
        <v>9</v>
      </c>
      <c r="M9" s="14">
        <v>10</v>
      </c>
      <c r="N9" s="14" t="s">
        <v>28</v>
      </c>
      <c r="O9" s="14" t="s">
        <v>29</v>
      </c>
      <c r="P9" s="19" t="s">
        <v>61</v>
      </c>
      <c r="Q9" s="19" t="s">
        <v>63</v>
      </c>
      <c r="R9" s="19" t="s">
        <v>60</v>
      </c>
      <c r="T9" s="6"/>
      <c r="U9" s="6"/>
      <c r="V9" s="4" t="s">
        <v>48</v>
      </c>
      <c r="W9" s="48">
        <f t="shared" ref="W9:AL9" si="3">$N$5*W8/100</f>
        <v>0</v>
      </c>
      <c r="X9" s="48">
        <f t="shared" si="3"/>
        <v>5</v>
      </c>
      <c r="Y9" s="48">
        <f t="shared" si="3"/>
        <v>6.6</v>
      </c>
      <c r="Z9" s="48">
        <f t="shared" si="3"/>
        <v>8.4</v>
      </c>
      <c r="AA9" s="51">
        <f t="shared" si="3"/>
        <v>10</v>
      </c>
      <c r="AB9" s="51">
        <f t="shared" si="3"/>
        <v>10.8</v>
      </c>
      <c r="AC9" s="51">
        <f t="shared" si="3"/>
        <v>11.8</v>
      </c>
      <c r="AD9" s="51">
        <f t="shared" si="3"/>
        <v>12.6</v>
      </c>
      <c r="AE9" s="51">
        <f t="shared" si="3"/>
        <v>13.4</v>
      </c>
      <c r="AF9" s="51">
        <f t="shared" si="3"/>
        <v>14.4</v>
      </c>
      <c r="AG9" s="54">
        <f t="shared" si="3"/>
        <v>15.2</v>
      </c>
      <c r="AH9" s="54">
        <f t="shared" si="3"/>
        <v>16</v>
      </c>
      <c r="AI9" s="54">
        <f t="shared" si="3"/>
        <v>17</v>
      </c>
      <c r="AJ9" s="54">
        <f t="shared" si="3"/>
        <v>17.8</v>
      </c>
      <c r="AK9" s="54">
        <f t="shared" si="3"/>
        <v>18.600000000000001</v>
      </c>
      <c r="AL9" s="54">
        <f t="shared" si="3"/>
        <v>19.399999999999999</v>
      </c>
      <c r="AN9" s="6">
        <v>5</v>
      </c>
      <c r="AO9" s="6">
        <v>4</v>
      </c>
    </row>
    <row r="10" spans="1:41" x14ac:dyDescent="0.2">
      <c r="A10" s="1" t="s">
        <v>2</v>
      </c>
      <c r="B10" s="23" t="s">
        <v>83</v>
      </c>
      <c r="C10" s="24" t="s">
        <v>77</v>
      </c>
      <c r="D10" s="39"/>
      <c r="E10" s="38"/>
      <c r="F10" s="38"/>
      <c r="G10" s="38"/>
      <c r="H10" s="38"/>
      <c r="I10" s="38"/>
      <c r="J10" s="38"/>
      <c r="K10" s="38"/>
      <c r="L10" s="38"/>
      <c r="M10" s="26"/>
      <c r="N10" s="9" t="str">
        <f>IF(AND(B10&lt;&gt;"",COUNT(D10:M10)&gt;0),SUM(D10:M10),"")</f>
        <v/>
      </c>
      <c r="O10" s="10" t="str">
        <f t="shared" ref="O10:O40" si="4">IF(AND(N10&lt;&gt;"",$N$5&gt;0),N10/$N$5*100,"")</f>
        <v/>
      </c>
      <c r="P10" s="43" t="str">
        <f t="shared" ref="P10:P40" si="5">IF(AND(N10&lt;&gt;"",$N$5&gt;0),HLOOKUP(N10,$W$17:$AL$19,3),"")</f>
        <v/>
      </c>
      <c r="Q10" s="56" t="str">
        <f>IF(P10&lt;&gt;"",VLOOKUP(P10,$AN$4:$AO$19,2,FALSE),"")</f>
        <v/>
      </c>
      <c r="R10" s="20" t="str">
        <f>IF(AND(P10&lt;&gt;"",N10&gt;0),IF(P10&lt;T10,":(",IF(P10&gt;U10,":)","")),"")</f>
        <v/>
      </c>
      <c r="S10" s="6">
        <f t="shared" ref="S10:S40" si="6">IF(B10&lt;&gt;"",1,0)</f>
        <v>1</v>
      </c>
      <c r="T10" s="45" t="e">
        <f>IF(AND(N10+0.5&lt;&gt;"",$N$5&gt;0),HLOOKUP(N10+0.5,$W$17:$AL$19,3),"")</f>
        <v>#VALUE!</v>
      </c>
      <c r="U10" s="46" t="e">
        <f>IF(AND(N10-0.5&lt;&gt;"",$N$5&gt;0),HLOOKUP(N10-0.5,$W$17:$AL$19,3),"")</f>
        <v>#VALUE!</v>
      </c>
      <c r="V10" s="44" t="s">
        <v>54</v>
      </c>
      <c r="W10" s="48">
        <f t="shared" ref="W10:AL10" si="7">(ROUND(W9/5,1))*5</f>
        <v>0</v>
      </c>
      <c r="X10" s="48">
        <f t="shared" si="7"/>
        <v>5</v>
      </c>
      <c r="Y10" s="48">
        <f t="shared" si="7"/>
        <v>6.5</v>
      </c>
      <c r="Z10" s="48">
        <f t="shared" si="7"/>
        <v>8.5</v>
      </c>
      <c r="AA10" s="51">
        <f t="shared" si="7"/>
        <v>10</v>
      </c>
      <c r="AB10" s="51">
        <f t="shared" si="7"/>
        <v>11</v>
      </c>
      <c r="AC10" s="51">
        <f t="shared" si="7"/>
        <v>12</v>
      </c>
      <c r="AD10" s="51">
        <f t="shared" si="7"/>
        <v>12.5</v>
      </c>
      <c r="AE10" s="51">
        <f t="shared" si="7"/>
        <v>13.5</v>
      </c>
      <c r="AF10" s="51">
        <f t="shared" si="7"/>
        <v>14.5</v>
      </c>
      <c r="AG10" s="54">
        <f t="shared" si="7"/>
        <v>15</v>
      </c>
      <c r="AH10" s="54">
        <f t="shared" si="7"/>
        <v>16</v>
      </c>
      <c r="AI10" s="54">
        <f t="shared" si="7"/>
        <v>17</v>
      </c>
      <c r="AJ10" s="54">
        <f t="shared" si="7"/>
        <v>18</v>
      </c>
      <c r="AK10" s="54">
        <f t="shared" si="7"/>
        <v>18.5</v>
      </c>
      <c r="AL10" s="54">
        <f t="shared" si="7"/>
        <v>19.5</v>
      </c>
      <c r="AN10" s="6">
        <v>6</v>
      </c>
      <c r="AO10" s="6" t="s">
        <v>68</v>
      </c>
    </row>
    <row r="11" spans="1:41" ht="13.5" thickBot="1" x14ac:dyDescent="0.25">
      <c r="A11" s="3" t="s">
        <v>3</v>
      </c>
      <c r="B11" s="27" t="s">
        <v>84</v>
      </c>
      <c r="C11" s="28" t="s">
        <v>78</v>
      </c>
      <c r="D11" s="40"/>
      <c r="E11" s="36"/>
      <c r="F11" s="36"/>
      <c r="G11" s="36"/>
      <c r="H11" s="36"/>
      <c r="I11" s="36"/>
      <c r="J11" s="36"/>
      <c r="K11" s="36"/>
      <c r="L11" s="36"/>
      <c r="M11" s="28"/>
      <c r="N11" s="16" t="str">
        <f t="shared" ref="N11:N40" si="8">IF(AND(B11&lt;&gt;"",COUNT(D11:M11)&gt;0),SUM(D11:M11),"")</f>
        <v/>
      </c>
      <c r="O11" s="11" t="str">
        <f t="shared" si="4"/>
        <v/>
      </c>
      <c r="P11" s="16" t="str">
        <f t="shared" si="5"/>
        <v/>
      </c>
      <c r="Q11" s="57" t="str">
        <f>IF(P11&lt;&gt;"",VLOOKUP(P11,$AN$4:$AO$19,2,FALSE),"")</f>
        <v/>
      </c>
      <c r="R11" s="42" t="str">
        <f>IF(AND(P11&lt;&gt;"",N11&gt;0),IF(P11&lt;T11,":(",IF(P11&gt;U11,":)","")),"")</f>
        <v/>
      </c>
      <c r="S11" s="6">
        <f t="shared" si="6"/>
        <v>1</v>
      </c>
      <c r="T11" s="6" t="e">
        <f t="shared" ref="T11:T40" si="9">IF(AND(N11+0.5&lt;&gt;"",$N$5&gt;0),HLOOKUP(N11+0.5,$W$17:$AL$19,3),"")</f>
        <v>#VALUE!</v>
      </c>
      <c r="U11" s="6" t="e">
        <f t="shared" ref="U11:U40" si="10">IF(AND(N11-0.5&lt;&gt;"",$N$5&gt;0),HLOOKUP(N11-0.5,$W$17:$AL$19,3),"")</f>
        <v>#VALUE!</v>
      </c>
      <c r="V11" s="18" t="s">
        <v>56</v>
      </c>
      <c r="W11" s="48">
        <f>(INT(W9*2))/2</f>
        <v>0</v>
      </c>
      <c r="X11" s="48">
        <f t="shared" ref="X11:AL11" si="11">(INT(X9*2))/2</f>
        <v>5</v>
      </c>
      <c r="Y11" s="48">
        <f t="shared" si="11"/>
        <v>6.5</v>
      </c>
      <c r="Z11" s="48">
        <f t="shared" si="11"/>
        <v>8</v>
      </c>
      <c r="AA11" s="51">
        <f t="shared" si="11"/>
        <v>10</v>
      </c>
      <c r="AB11" s="51">
        <f t="shared" si="11"/>
        <v>10.5</v>
      </c>
      <c r="AC11" s="51">
        <f t="shared" si="11"/>
        <v>11.5</v>
      </c>
      <c r="AD11" s="51">
        <f t="shared" si="11"/>
        <v>12.5</v>
      </c>
      <c r="AE11" s="51">
        <f t="shared" si="11"/>
        <v>13</v>
      </c>
      <c r="AF11" s="51">
        <f t="shared" si="11"/>
        <v>14</v>
      </c>
      <c r="AG11" s="54">
        <f t="shared" si="11"/>
        <v>15</v>
      </c>
      <c r="AH11" s="54">
        <f t="shared" si="11"/>
        <v>16</v>
      </c>
      <c r="AI11" s="54">
        <f t="shared" si="11"/>
        <v>17</v>
      </c>
      <c r="AJ11" s="54">
        <f t="shared" si="11"/>
        <v>17.5</v>
      </c>
      <c r="AK11" s="54">
        <f t="shared" si="11"/>
        <v>18.5</v>
      </c>
      <c r="AL11" s="54">
        <f t="shared" si="11"/>
        <v>19</v>
      </c>
      <c r="AN11" s="6">
        <v>7</v>
      </c>
      <c r="AO11" s="6" t="s">
        <v>69</v>
      </c>
    </row>
    <row r="12" spans="1:41" x14ac:dyDescent="0.2">
      <c r="A12" s="2" t="s">
        <v>4</v>
      </c>
      <c r="B12" s="30" t="s">
        <v>85</v>
      </c>
      <c r="C12" s="24" t="s">
        <v>79</v>
      </c>
      <c r="D12" s="41"/>
      <c r="E12" s="37"/>
      <c r="F12" s="37"/>
      <c r="G12" s="37"/>
      <c r="H12" s="37"/>
      <c r="I12" s="37"/>
      <c r="J12" s="37"/>
      <c r="K12" s="37"/>
      <c r="L12" s="37"/>
      <c r="M12" s="24"/>
      <c r="N12" s="12" t="str">
        <f t="shared" si="8"/>
        <v/>
      </c>
      <c r="O12" s="13" t="str">
        <f t="shared" si="4"/>
        <v/>
      </c>
      <c r="P12" s="20" t="str">
        <f t="shared" si="5"/>
        <v/>
      </c>
      <c r="Q12" s="56" t="str">
        <f t="shared" ref="Q12:Q40" si="12">IF(P12&lt;&gt;"",VLOOKUP(P12,$AN$4:$AO$19,2,FALSE),"")</f>
        <v/>
      </c>
      <c r="R12" s="20" t="str">
        <f t="shared" ref="R12:R40" si="13">IF(AND(P12&lt;&gt;"",N12&gt;0),IF(P12&lt;T12,":(",IF(P12&gt;U12,":)","")),"")</f>
        <v/>
      </c>
      <c r="S12" s="6">
        <f t="shared" si="6"/>
        <v>1</v>
      </c>
      <c r="T12" s="6" t="e">
        <f t="shared" si="9"/>
        <v>#VALUE!</v>
      </c>
      <c r="U12" s="6" t="e">
        <f t="shared" si="10"/>
        <v>#VALUE!</v>
      </c>
      <c r="V12" s="18" t="s">
        <v>55</v>
      </c>
      <c r="W12" s="33">
        <f t="shared" ref="W12:AL12" si="14">W11</f>
        <v>0</v>
      </c>
      <c r="X12" s="33">
        <f t="shared" si="14"/>
        <v>5</v>
      </c>
      <c r="Y12" s="33">
        <f t="shared" si="14"/>
        <v>6.5</v>
      </c>
      <c r="Z12" s="33">
        <f t="shared" si="14"/>
        <v>8</v>
      </c>
      <c r="AA12" s="33">
        <f t="shared" si="14"/>
        <v>10</v>
      </c>
      <c r="AB12" s="33">
        <f t="shared" si="14"/>
        <v>10.5</v>
      </c>
      <c r="AC12" s="33">
        <f t="shared" si="14"/>
        <v>11.5</v>
      </c>
      <c r="AD12" s="33">
        <f t="shared" si="14"/>
        <v>12.5</v>
      </c>
      <c r="AE12" s="33">
        <f t="shared" si="14"/>
        <v>13</v>
      </c>
      <c r="AF12" s="33">
        <f t="shared" si="14"/>
        <v>14</v>
      </c>
      <c r="AG12" s="33">
        <f t="shared" si="14"/>
        <v>15</v>
      </c>
      <c r="AH12" s="33">
        <f t="shared" si="14"/>
        <v>16</v>
      </c>
      <c r="AI12" s="33">
        <f t="shared" si="14"/>
        <v>17</v>
      </c>
      <c r="AJ12" s="33">
        <f t="shared" si="14"/>
        <v>17.5</v>
      </c>
      <c r="AK12" s="33">
        <f t="shared" si="14"/>
        <v>18.5</v>
      </c>
      <c r="AL12" s="33">
        <f t="shared" si="14"/>
        <v>19</v>
      </c>
      <c r="AN12" s="6">
        <v>8</v>
      </c>
      <c r="AO12" s="6">
        <v>3</v>
      </c>
    </row>
    <row r="13" spans="1:41" ht="13.5" thickBot="1" x14ac:dyDescent="0.25">
      <c r="A13" s="3" t="s">
        <v>5</v>
      </c>
      <c r="B13" s="27" t="s">
        <v>86</v>
      </c>
      <c r="C13" s="28" t="s">
        <v>80</v>
      </c>
      <c r="D13" s="40"/>
      <c r="E13" s="36"/>
      <c r="F13" s="36"/>
      <c r="G13" s="36"/>
      <c r="H13" s="36"/>
      <c r="I13" s="36"/>
      <c r="J13" s="36"/>
      <c r="K13" s="36"/>
      <c r="L13" s="36"/>
      <c r="M13" s="28"/>
      <c r="N13" s="16" t="str">
        <f t="shared" si="8"/>
        <v/>
      </c>
      <c r="O13" s="11" t="str">
        <f t="shared" si="4"/>
        <v/>
      </c>
      <c r="P13" s="16" t="str">
        <f t="shared" si="5"/>
        <v/>
      </c>
      <c r="Q13" s="57" t="str">
        <f t="shared" si="12"/>
        <v/>
      </c>
      <c r="R13" s="42" t="str">
        <f t="shared" si="13"/>
        <v/>
      </c>
      <c r="S13" s="6">
        <f t="shared" si="6"/>
        <v>1</v>
      </c>
      <c r="T13" s="6" t="e">
        <f t="shared" si="9"/>
        <v>#VALUE!</v>
      </c>
      <c r="U13" s="6" t="e">
        <f t="shared" si="10"/>
        <v>#VALUE!</v>
      </c>
      <c r="V13" s="4" t="s">
        <v>38</v>
      </c>
      <c r="W13" s="14">
        <v>0</v>
      </c>
      <c r="X13" s="14">
        <v>1</v>
      </c>
      <c r="Y13" s="14">
        <v>2</v>
      </c>
      <c r="Z13" s="14">
        <v>3</v>
      </c>
      <c r="AA13" s="14">
        <v>4</v>
      </c>
      <c r="AB13" s="14">
        <v>5</v>
      </c>
      <c r="AC13" s="14">
        <v>6</v>
      </c>
      <c r="AD13" s="14">
        <v>7</v>
      </c>
      <c r="AE13" s="14">
        <v>8</v>
      </c>
      <c r="AF13" s="14">
        <v>9</v>
      </c>
      <c r="AG13" s="14">
        <v>10</v>
      </c>
      <c r="AH13" s="14">
        <v>11</v>
      </c>
      <c r="AI13" s="14">
        <v>12</v>
      </c>
      <c r="AJ13" s="14">
        <v>13</v>
      </c>
      <c r="AK13" s="14">
        <v>14</v>
      </c>
      <c r="AL13" s="14">
        <v>15</v>
      </c>
      <c r="AN13" s="6">
        <v>9</v>
      </c>
      <c r="AO13" s="6" t="s">
        <v>70</v>
      </c>
    </row>
    <row r="14" spans="1:41" x14ac:dyDescent="0.2">
      <c r="A14" s="1" t="s">
        <v>6</v>
      </c>
      <c r="B14" s="23" t="s">
        <v>87</v>
      </c>
      <c r="C14" s="26" t="s">
        <v>81</v>
      </c>
      <c r="D14" s="39"/>
      <c r="E14" s="38"/>
      <c r="F14" s="38"/>
      <c r="G14" s="38"/>
      <c r="H14" s="38"/>
      <c r="I14" s="38"/>
      <c r="J14" s="38"/>
      <c r="K14" s="38"/>
      <c r="L14" s="38"/>
      <c r="M14" s="26"/>
      <c r="N14" s="12" t="str">
        <f t="shared" si="8"/>
        <v/>
      </c>
      <c r="O14" s="10" t="str">
        <f t="shared" si="4"/>
        <v/>
      </c>
      <c r="P14" s="20" t="str">
        <f t="shared" si="5"/>
        <v/>
      </c>
      <c r="Q14" s="56" t="str">
        <f t="shared" si="12"/>
        <v/>
      </c>
      <c r="R14" s="20" t="str">
        <f t="shared" si="13"/>
        <v/>
      </c>
      <c r="S14" s="6">
        <f t="shared" si="6"/>
        <v>1</v>
      </c>
      <c r="T14" s="6" t="e">
        <f t="shared" si="9"/>
        <v>#VALUE!</v>
      </c>
      <c r="U14" s="6" t="e">
        <f t="shared" si="10"/>
        <v>#VALUE!</v>
      </c>
      <c r="AN14" s="6">
        <v>10</v>
      </c>
      <c r="AO14" s="6" t="s">
        <v>71</v>
      </c>
    </row>
    <row r="15" spans="1:41" ht="16.5" thickBot="1" x14ac:dyDescent="0.3">
      <c r="A15" s="3" t="s">
        <v>7</v>
      </c>
      <c r="B15" s="27" t="s">
        <v>88</v>
      </c>
      <c r="C15" s="28" t="s">
        <v>82</v>
      </c>
      <c r="D15" s="40"/>
      <c r="E15" s="36"/>
      <c r="F15" s="36"/>
      <c r="G15" s="36"/>
      <c r="H15" s="36"/>
      <c r="I15" s="36"/>
      <c r="J15" s="36"/>
      <c r="K15" s="36"/>
      <c r="L15" s="36"/>
      <c r="M15" s="28"/>
      <c r="N15" s="16" t="str">
        <f t="shared" si="8"/>
        <v/>
      </c>
      <c r="O15" s="11" t="str">
        <f t="shared" si="4"/>
        <v/>
      </c>
      <c r="P15" s="16" t="str">
        <f t="shared" si="5"/>
        <v/>
      </c>
      <c r="Q15" s="57" t="str">
        <f t="shared" si="12"/>
        <v/>
      </c>
      <c r="R15" s="42" t="str">
        <f t="shared" si="13"/>
        <v/>
      </c>
      <c r="S15" s="6">
        <f t="shared" si="6"/>
        <v>1</v>
      </c>
      <c r="T15" s="6" t="e">
        <f t="shared" si="9"/>
        <v>#VALUE!</v>
      </c>
      <c r="U15" s="6" t="e">
        <f t="shared" si="10"/>
        <v>#VALUE!</v>
      </c>
      <c r="V15" s="67" t="s">
        <v>44</v>
      </c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">
        <v>11</v>
      </c>
      <c r="AO15" s="6">
        <v>2</v>
      </c>
    </row>
    <row r="16" spans="1:41" x14ac:dyDescent="0.2">
      <c r="A16" s="1" t="s">
        <v>8</v>
      </c>
      <c r="B16" s="23"/>
      <c r="C16" s="26"/>
      <c r="D16" s="39"/>
      <c r="E16" s="38"/>
      <c r="F16" s="38"/>
      <c r="G16" s="38"/>
      <c r="H16" s="38"/>
      <c r="I16" s="38"/>
      <c r="J16" s="38"/>
      <c r="K16" s="38"/>
      <c r="L16" s="38"/>
      <c r="M16" s="26"/>
      <c r="N16" s="12" t="str">
        <f t="shared" si="8"/>
        <v/>
      </c>
      <c r="O16" s="10" t="str">
        <f t="shared" si="4"/>
        <v/>
      </c>
      <c r="P16" s="20" t="str">
        <f t="shared" si="5"/>
        <v/>
      </c>
      <c r="Q16" s="56" t="str">
        <f t="shared" si="12"/>
        <v/>
      </c>
      <c r="R16" s="20" t="str">
        <f t="shared" si="13"/>
        <v/>
      </c>
      <c r="S16" s="6">
        <f t="shared" si="6"/>
        <v>0</v>
      </c>
      <c r="T16" s="6" t="e">
        <f t="shared" si="9"/>
        <v>#VALUE!</v>
      </c>
      <c r="U16" s="6" t="e">
        <f t="shared" si="10"/>
        <v>#VALUE!</v>
      </c>
      <c r="AN16" s="6">
        <v>12</v>
      </c>
      <c r="AO16" s="6" t="s">
        <v>72</v>
      </c>
    </row>
    <row r="17" spans="1:41" ht="13.5" thickBot="1" x14ac:dyDescent="0.25">
      <c r="A17" s="3" t="s">
        <v>9</v>
      </c>
      <c r="B17" s="27"/>
      <c r="C17" s="28"/>
      <c r="D17" s="40"/>
      <c r="E17" s="36"/>
      <c r="F17" s="36"/>
      <c r="G17" s="36"/>
      <c r="H17" s="36"/>
      <c r="I17" s="36"/>
      <c r="J17" s="36"/>
      <c r="K17" s="36"/>
      <c r="L17" s="36"/>
      <c r="M17" s="28"/>
      <c r="N17" s="16" t="str">
        <f t="shared" si="8"/>
        <v/>
      </c>
      <c r="O17" s="11" t="str">
        <f t="shared" si="4"/>
        <v/>
      </c>
      <c r="P17" s="16" t="str">
        <f t="shared" si="5"/>
        <v/>
      </c>
      <c r="Q17" s="57" t="str">
        <f t="shared" si="12"/>
        <v/>
      </c>
      <c r="R17" s="42" t="str">
        <f t="shared" si="13"/>
        <v/>
      </c>
      <c r="S17" s="6">
        <f t="shared" si="6"/>
        <v>0</v>
      </c>
      <c r="T17" s="6" t="e">
        <f t="shared" si="9"/>
        <v>#VALUE!</v>
      </c>
      <c r="U17" s="6" t="e">
        <f t="shared" si="10"/>
        <v>#VALUE!</v>
      </c>
      <c r="V17" s="4" t="s">
        <v>48</v>
      </c>
      <c r="W17" s="47">
        <f>W12</f>
        <v>0</v>
      </c>
      <c r="X17" s="47">
        <f t="shared" ref="X17:AL17" si="15">X12</f>
        <v>5</v>
      </c>
      <c r="Y17" s="47">
        <f t="shared" si="15"/>
        <v>6.5</v>
      </c>
      <c r="Z17" s="47">
        <f t="shared" si="15"/>
        <v>8</v>
      </c>
      <c r="AA17" s="50">
        <f t="shared" si="15"/>
        <v>10</v>
      </c>
      <c r="AB17" s="50">
        <f t="shared" si="15"/>
        <v>10.5</v>
      </c>
      <c r="AC17" s="50">
        <f t="shared" si="15"/>
        <v>11.5</v>
      </c>
      <c r="AD17" s="50">
        <f t="shared" si="15"/>
        <v>12.5</v>
      </c>
      <c r="AE17" s="50">
        <f t="shared" si="15"/>
        <v>13</v>
      </c>
      <c r="AF17" s="50">
        <f t="shared" si="15"/>
        <v>14</v>
      </c>
      <c r="AG17" s="53">
        <f t="shared" si="15"/>
        <v>15</v>
      </c>
      <c r="AH17" s="53">
        <f t="shared" si="15"/>
        <v>16</v>
      </c>
      <c r="AI17" s="53">
        <f t="shared" si="15"/>
        <v>17</v>
      </c>
      <c r="AJ17" s="53">
        <f t="shared" si="15"/>
        <v>17.5</v>
      </c>
      <c r="AK17" s="53">
        <f t="shared" si="15"/>
        <v>18.5</v>
      </c>
      <c r="AL17" s="53">
        <f t="shared" si="15"/>
        <v>19</v>
      </c>
      <c r="AN17" s="6">
        <v>13</v>
      </c>
      <c r="AO17" s="6" t="s">
        <v>73</v>
      </c>
    </row>
    <row r="18" spans="1:41" x14ac:dyDescent="0.2">
      <c r="A18" s="1" t="s">
        <v>10</v>
      </c>
      <c r="B18" s="23"/>
      <c r="C18" s="26"/>
      <c r="D18" s="39"/>
      <c r="E18" s="38"/>
      <c r="F18" s="38"/>
      <c r="G18" s="38"/>
      <c r="H18" s="38"/>
      <c r="I18" s="38"/>
      <c r="J18" s="38"/>
      <c r="K18" s="38"/>
      <c r="L18" s="38"/>
      <c r="M18" s="26"/>
      <c r="N18" s="12" t="str">
        <f t="shared" si="8"/>
        <v/>
      </c>
      <c r="O18" s="10" t="str">
        <f t="shared" si="4"/>
        <v/>
      </c>
      <c r="P18" s="20" t="str">
        <f t="shared" si="5"/>
        <v/>
      </c>
      <c r="Q18" s="56" t="str">
        <f t="shared" si="12"/>
        <v/>
      </c>
      <c r="R18" s="20" t="str">
        <f t="shared" si="13"/>
        <v/>
      </c>
      <c r="S18" s="6">
        <f t="shared" si="6"/>
        <v>0</v>
      </c>
      <c r="T18" s="6" t="e">
        <f t="shared" si="9"/>
        <v>#VALUE!</v>
      </c>
      <c r="U18" s="6" t="e">
        <f t="shared" si="10"/>
        <v>#VALUE!</v>
      </c>
      <c r="V18" s="4" t="s">
        <v>52</v>
      </c>
      <c r="W18" s="48">
        <f t="shared" ref="W18:AL18" si="16">IF($N$5&lt;&gt;0,W17/$N$5*100,0)</f>
        <v>0</v>
      </c>
      <c r="X18" s="48">
        <f t="shared" si="16"/>
        <v>25</v>
      </c>
      <c r="Y18" s="48">
        <f t="shared" si="16"/>
        <v>32.5</v>
      </c>
      <c r="Z18" s="48">
        <f t="shared" si="16"/>
        <v>40</v>
      </c>
      <c r="AA18" s="51">
        <f t="shared" si="16"/>
        <v>50</v>
      </c>
      <c r="AB18" s="51">
        <f t="shared" si="16"/>
        <v>52.5</v>
      </c>
      <c r="AC18" s="51">
        <f t="shared" si="16"/>
        <v>57.499999999999993</v>
      </c>
      <c r="AD18" s="51">
        <f t="shared" si="16"/>
        <v>62.5</v>
      </c>
      <c r="AE18" s="51">
        <f t="shared" si="16"/>
        <v>65</v>
      </c>
      <c r="AF18" s="51">
        <f t="shared" si="16"/>
        <v>70</v>
      </c>
      <c r="AG18" s="54">
        <f t="shared" si="16"/>
        <v>75</v>
      </c>
      <c r="AH18" s="54">
        <f t="shared" si="16"/>
        <v>80</v>
      </c>
      <c r="AI18" s="54">
        <f t="shared" si="16"/>
        <v>85</v>
      </c>
      <c r="AJ18" s="54">
        <f t="shared" si="16"/>
        <v>87.5</v>
      </c>
      <c r="AK18" s="54">
        <f t="shared" si="16"/>
        <v>92.5</v>
      </c>
      <c r="AL18" s="54">
        <f t="shared" si="16"/>
        <v>95</v>
      </c>
      <c r="AN18" s="6">
        <v>14</v>
      </c>
      <c r="AO18" s="6">
        <v>1</v>
      </c>
    </row>
    <row r="19" spans="1:41" ht="13.5" thickBot="1" x14ac:dyDescent="0.25">
      <c r="A19" s="3" t="s">
        <v>11</v>
      </c>
      <c r="B19" s="27"/>
      <c r="C19" s="28"/>
      <c r="D19" s="40"/>
      <c r="E19" s="36"/>
      <c r="F19" s="36"/>
      <c r="G19" s="36"/>
      <c r="H19" s="36"/>
      <c r="I19" s="36"/>
      <c r="J19" s="36"/>
      <c r="K19" s="36"/>
      <c r="L19" s="36"/>
      <c r="M19" s="28"/>
      <c r="N19" s="16" t="str">
        <f t="shared" si="8"/>
        <v/>
      </c>
      <c r="O19" s="11" t="str">
        <f t="shared" si="4"/>
        <v/>
      </c>
      <c r="P19" s="16" t="str">
        <f t="shared" si="5"/>
        <v/>
      </c>
      <c r="Q19" s="57" t="str">
        <f t="shared" si="12"/>
        <v/>
      </c>
      <c r="R19" s="42" t="str">
        <f t="shared" si="13"/>
        <v/>
      </c>
      <c r="S19" s="6">
        <f t="shared" si="6"/>
        <v>0</v>
      </c>
      <c r="T19" s="6" t="e">
        <f t="shared" si="9"/>
        <v>#VALUE!</v>
      </c>
      <c r="U19" s="6" t="e">
        <f t="shared" si="10"/>
        <v>#VALUE!</v>
      </c>
      <c r="V19" s="4" t="s">
        <v>38</v>
      </c>
      <c r="W19" s="14">
        <v>0</v>
      </c>
      <c r="X19" s="14">
        <v>1</v>
      </c>
      <c r="Y19" s="14">
        <v>2</v>
      </c>
      <c r="Z19" s="14">
        <v>3</v>
      </c>
      <c r="AA19" s="14">
        <v>4</v>
      </c>
      <c r="AB19" s="14">
        <v>5</v>
      </c>
      <c r="AC19" s="14">
        <v>6</v>
      </c>
      <c r="AD19" s="14">
        <v>7</v>
      </c>
      <c r="AE19" s="14">
        <v>8</v>
      </c>
      <c r="AF19" s="14">
        <v>9</v>
      </c>
      <c r="AG19" s="14">
        <v>10</v>
      </c>
      <c r="AH19" s="14">
        <v>11</v>
      </c>
      <c r="AI19" s="14">
        <v>12</v>
      </c>
      <c r="AJ19" s="14">
        <v>13</v>
      </c>
      <c r="AK19" s="14">
        <v>14</v>
      </c>
      <c r="AL19" s="14">
        <v>15</v>
      </c>
      <c r="AN19" s="6">
        <v>15</v>
      </c>
      <c r="AO19" s="6" t="s">
        <v>64</v>
      </c>
    </row>
    <row r="20" spans="1:41" x14ac:dyDescent="0.2">
      <c r="A20" s="1" t="s">
        <v>12</v>
      </c>
      <c r="B20" s="23"/>
      <c r="C20" s="26"/>
      <c r="D20" s="39"/>
      <c r="E20" s="38"/>
      <c r="F20" s="38"/>
      <c r="G20" s="38"/>
      <c r="H20" s="38"/>
      <c r="I20" s="38"/>
      <c r="J20" s="38"/>
      <c r="K20" s="38"/>
      <c r="L20" s="38"/>
      <c r="M20" s="26"/>
      <c r="N20" s="12" t="str">
        <f t="shared" si="8"/>
        <v/>
      </c>
      <c r="O20" s="10" t="str">
        <f t="shared" si="4"/>
        <v/>
      </c>
      <c r="P20" s="20" t="str">
        <f t="shared" si="5"/>
        <v/>
      </c>
      <c r="Q20" s="56" t="str">
        <f t="shared" si="12"/>
        <v/>
      </c>
      <c r="R20" s="20" t="str">
        <f t="shared" si="13"/>
        <v/>
      </c>
      <c r="S20" s="6">
        <f t="shared" si="6"/>
        <v>0</v>
      </c>
      <c r="T20" s="6" t="e">
        <f t="shared" si="9"/>
        <v>#VALUE!</v>
      </c>
      <c r="U20" s="6" t="e">
        <f t="shared" si="10"/>
        <v>#VALUE!</v>
      </c>
      <c r="V20" s="4" t="s">
        <v>37</v>
      </c>
      <c r="W20" s="49">
        <f t="shared" ref="W20:AL20" si="17">SUMIF($P$10:$P$39,W19,$S$10:$S$39)</f>
        <v>0</v>
      </c>
      <c r="X20" s="49">
        <f t="shared" si="17"/>
        <v>0</v>
      </c>
      <c r="Y20" s="49">
        <f t="shared" si="17"/>
        <v>0</v>
      </c>
      <c r="Z20" s="49">
        <f t="shared" si="17"/>
        <v>0</v>
      </c>
      <c r="AA20" s="52">
        <f t="shared" si="17"/>
        <v>0</v>
      </c>
      <c r="AB20" s="52">
        <f t="shared" si="17"/>
        <v>0</v>
      </c>
      <c r="AC20" s="52">
        <f t="shared" si="17"/>
        <v>0</v>
      </c>
      <c r="AD20" s="52">
        <f t="shared" si="17"/>
        <v>0</v>
      </c>
      <c r="AE20" s="52">
        <f t="shared" si="17"/>
        <v>0</v>
      </c>
      <c r="AF20" s="52">
        <f t="shared" si="17"/>
        <v>0</v>
      </c>
      <c r="AG20" s="55">
        <f t="shared" si="17"/>
        <v>0</v>
      </c>
      <c r="AH20" s="55">
        <f t="shared" si="17"/>
        <v>0</v>
      </c>
      <c r="AI20" s="55">
        <f t="shared" si="17"/>
        <v>0</v>
      </c>
      <c r="AJ20" s="55">
        <f t="shared" si="17"/>
        <v>0</v>
      </c>
      <c r="AK20" s="55">
        <f t="shared" si="17"/>
        <v>0</v>
      </c>
      <c r="AL20" s="55">
        <f t="shared" si="17"/>
        <v>0</v>
      </c>
    </row>
    <row r="21" spans="1:41" ht="13.5" thickBot="1" x14ac:dyDescent="0.25">
      <c r="A21" s="3" t="s">
        <v>13</v>
      </c>
      <c r="B21" s="27"/>
      <c r="C21" s="28"/>
      <c r="D21" s="40"/>
      <c r="E21" s="36"/>
      <c r="F21" s="36"/>
      <c r="G21" s="36"/>
      <c r="H21" s="36"/>
      <c r="I21" s="36"/>
      <c r="J21" s="36"/>
      <c r="K21" s="36"/>
      <c r="L21" s="36"/>
      <c r="M21" s="28"/>
      <c r="N21" s="16" t="str">
        <f t="shared" si="8"/>
        <v/>
      </c>
      <c r="O21" s="11" t="str">
        <f t="shared" si="4"/>
        <v/>
      </c>
      <c r="P21" s="16" t="str">
        <f t="shared" si="5"/>
        <v/>
      </c>
      <c r="Q21" s="57" t="str">
        <f t="shared" si="12"/>
        <v/>
      </c>
      <c r="R21" s="42" t="str">
        <f t="shared" si="13"/>
        <v/>
      </c>
      <c r="S21" s="6">
        <f t="shared" si="6"/>
        <v>0</v>
      </c>
      <c r="T21" s="6" t="e">
        <f t="shared" si="9"/>
        <v>#VALUE!</v>
      </c>
      <c r="U21" s="6" t="e">
        <f t="shared" si="10"/>
        <v>#VALUE!</v>
      </c>
    </row>
    <row r="22" spans="1:41" x14ac:dyDescent="0.2">
      <c r="A22" s="1" t="s">
        <v>14</v>
      </c>
      <c r="B22" s="23"/>
      <c r="C22" s="26"/>
      <c r="D22" s="39"/>
      <c r="E22" s="38"/>
      <c r="F22" s="38"/>
      <c r="G22" s="38"/>
      <c r="H22" s="38"/>
      <c r="I22" s="38"/>
      <c r="J22" s="38"/>
      <c r="K22" s="38"/>
      <c r="L22" s="38"/>
      <c r="M22" s="26"/>
      <c r="N22" s="12" t="str">
        <f t="shared" si="8"/>
        <v/>
      </c>
      <c r="O22" s="10" t="str">
        <f t="shared" si="4"/>
        <v/>
      </c>
      <c r="P22" s="20" t="str">
        <f t="shared" si="5"/>
        <v/>
      </c>
      <c r="Q22" s="56" t="str">
        <f t="shared" si="12"/>
        <v/>
      </c>
      <c r="R22" s="20" t="str">
        <f t="shared" si="13"/>
        <v/>
      </c>
      <c r="S22" s="6">
        <f t="shared" si="6"/>
        <v>0</v>
      </c>
      <c r="T22" s="6" t="e">
        <f t="shared" si="9"/>
        <v>#VALUE!</v>
      </c>
      <c r="U22" s="6" t="e">
        <f t="shared" si="10"/>
        <v>#VALUE!</v>
      </c>
    </row>
    <row r="23" spans="1:41" ht="13.5" thickBot="1" x14ac:dyDescent="0.25">
      <c r="A23" s="3" t="s">
        <v>15</v>
      </c>
      <c r="B23" s="27"/>
      <c r="C23" s="28"/>
      <c r="D23" s="40"/>
      <c r="E23" s="36"/>
      <c r="F23" s="36"/>
      <c r="G23" s="36"/>
      <c r="H23" s="36"/>
      <c r="I23" s="36"/>
      <c r="J23" s="36"/>
      <c r="K23" s="36"/>
      <c r="L23" s="36"/>
      <c r="M23" s="28"/>
      <c r="N23" s="16" t="str">
        <f t="shared" si="8"/>
        <v/>
      </c>
      <c r="O23" s="11" t="str">
        <f t="shared" si="4"/>
        <v/>
      </c>
      <c r="P23" s="16" t="str">
        <f t="shared" si="5"/>
        <v/>
      </c>
      <c r="Q23" s="57" t="str">
        <f t="shared" si="12"/>
        <v/>
      </c>
      <c r="R23" s="42" t="str">
        <f t="shared" si="13"/>
        <v/>
      </c>
      <c r="S23" s="6">
        <f t="shared" si="6"/>
        <v>0</v>
      </c>
      <c r="T23" s="6" t="e">
        <f t="shared" si="9"/>
        <v>#VALUE!</v>
      </c>
      <c r="U23" s="6" t="e">
        <f t="shared" si="10"/>
        <v>#VALUE!</v>
      </c>
      <c r="V23" s="6">
        <f>IF(SUM(W29:AB29)&gt;0,SUM(AA29:AB29)/SUM(W29:AB29),0)</f>
        <v>0</v>
      </c>
    </row>
    <row r="24" spans="1:41" x14ac:dyDescent="0.2">
      <c r="A24" s="1" t="s">
        <v>16</v>
      </c>
      <c r="B24" s="23"/>
      <c r="C24" s="26"/>
      <c r="D24" s="39"/>
      <c r="E24" s="38"/>
      <c r="F24" s="38"/>
      <c r="G24" s="38"/>
      <c r="H24" s="38"/>
      <c r="I24" s="38"/>
      <c r="J24" s="38"/>
      <c r="K24" s="38"/>
      <c r="L24" s="38"/>
      <c r="M24" s="26"/>
      <c r="N24" s="12" t="str">
        <f t="shared" si="8"/>
        <v/>
      </c>
      <c r="O24" s="10" t="str">
        <f t="shared" si="4"/>
        <v/>
      </c>
      <c r="P24" s="20" t="str">
        <f t="shared" si="5"/>
        <v/>
      </c>
      <c r="Q24" s="56" t="str">
        <f t="shared" si="12"/>
        <v/>
      </c>
      <c r="R24" s="20" t="str">
        <f t="shared" si="13"/>
        <v/>
      </c>
      <c r="S24" s="6">
        <f t="shared" si="6"/>
        <v>0</v>
      </c>
      <c r="T24" s="6" t="e">
        <f t="shared" si="9"/>
        <v>#VALUE!</v>
      </c>
      <c r="U24" s="6" t="e">
        <f t="shared" si="10"/>
        <v>#VALUE!</v>
      </c>
      <c r="V24" s="68" t="str">
        <f>IF(V23&gt;1/3,"Drittelparagraph verletzt !","")</f>
        <v/>
      </c>
      <c r="W24" s="68"/>
      <c r="X24" s="68"/>
    </row>
    <row r="25" spans="1:41" ht="13.5" thickBot="1" x14ac:dyDescent="0.25">
      <c r="A25" s="3" t="s">
        <v>17</v>
      </c>
      <c r="B25" s="27"/>
      <c r="C25" s="28"/>
      <c r="D25" s="40"/>
      <c r="E25" s="36"/>
      <c r="F25" s="36"/>
      <c r="G25" s="36"/>
      <c r="H25" s="36"/>
      <c r="I25" s="36"/>
      <c r="J25" s="36"/>
      <c r="K25" s="36"/>
      <c r="L25" s="36"/>
      <c r="M25" s="28"/>
      <c r="N25" s="16" t="str">
        <f t="shared" si="8"/>
        <v/>
      </c>
      <c r="O25" s="11" t="str">
        <f t="shared" si="4"/>
        <v/>
      </c>
      <c r="P25" s="16" t="str">
        <f t="shared" si="5"/>
        <v/>
      </c>
      <c r="Q25" s="57" t="str">
        <f t="shared" si="12"/>
        <v/>
      </c>
      <c r="R25" s="42" t="str">
        <f t="shared" si="13"/>
        <v/>
      </c>
      <c r="S25" s="6">
        <f t="shared" si="6"/>
        <v>0</v>
      </c>
      <c r="T25" s="6" t="e">
        <f t="shared" si="9"/>
        <v>#VALUE!</v>
      </c>
      <c r="U25" s="6" t="e">
        <f t="shared" si="10"/>
        <v>#VALUE!</v>
      </c>
    </row>
    <row r="26" spans="1:41" x14ac:dyDescent="0.2">
      <c r="A26" s="1" t="s">
        <v>18</v>
      </c>
      <c r="B26" s="23"/>
      <c r="C26" s="26"/>
      <c r="D26" s="39"/>
      <c r="E26" s="38"/>
      <c r="F26" s="38"/>
      <c r="G26" s="38"/>
      <c r="H26" s="38"/>
      <c r="I26" s="38"/>
      <c r="J26" s="38"/>
      <c r="K26" s="38"/>
      <c r="L26" s="38"/>
      <c r="M26" s="26"/>
      <c r="N26" s="12" t="str">
        <f t="shared" si="8"/>
        <v/>
      </c>
      <c r="O26" s="10" t="str">
        <f t="shared" si="4"/>
        <v/>
      </c>
      <c r="P26" s="20" t="str">
        <f t="shared" si="5"/>
        <v/>
      </c>
      <c r="Q26" s="56" t="str">
        <f t="shared" si="12"/>
        <v/>
      </c>
      <c r="R26" s="20" t="str">
        <f t="shared" si="13"/>
        <v/>
      </c>
      <c r="S26" s="6">
        <f t="shared" si="6"/>
        <v>0</v>
      </c>
      <c r="T26" s="6" t="e">
        <f t="shared" si="9"/>
        <v>#VALUE!</v>
      </c>
      <c r="U26" s="6" t="e">
        <f t="shared" si="10"/>
        <v>#VALUE!</v>
      </c>
      <c r="V26" s="4" t="s">
        <v>48</v>
      </c>
      <c r="W26" s="53">
        <f>AJ17</f>
        <v>17.5</v>
      </c>
      <c r="X26" s="53">
        <f>AG17</f>
        <v>15</v>
      </c>
      <c r="Y26" s="50">
        <f>AD17</f>
        <v>12.5</v>
      </c>
      <c r="Z26" s="50">
        <f>AA17</f>
        <v>10</v>
      </c>
      <c r="AA26" s="47">
        <f>X17</f>
        <v>5</v>
      </c>
      <c r="AB26" s="47">
        <f>W17</f>
        <v>0</v>
      </c>
    </row>
    <row r="27" spans="1:41" ht="13.5" thickBot="1" x14ac:dyDescent="0.25">
      <c r="A27" s="3" t="s">
        <v>19</v>
      </c>
      <c r="B27" s="27"/>
      <c r="C27" s="28"/>
      <c r="D27" s="40"/>
      <c r="E27" s="36"/>
      <c r="F27" s="36"/>
      <c r="G27" s="36"/>
      <c r="H27" s="36"/>
      <c r="I27" s="36"/>
      <c r="J27" s="36"/>
      <c r="K27" s="36"/>
      <c r="L27" s="36"/>
      <c r="M27" s="28"/>
      <c r="N27" s="16" t="str">
        <f t="shared" si="8"/>
        <v/>
      </c>
      <c r="O27" s="11" t="str">
        <f t="shared" si="4"/>
        <v/>
      </c>
      <c r="P27" s="16" t="str">
        <f t="shared" si="5"/>
        <v/>
      </c>
      <c r="Q27" s="57" t="str">
        <f t="shared" si="12"/>
        <v/>
      </c>
      <c r="R27" s="42" t="str">
        <f t="shared" si="13"/>
        <v/>
      </c>
      <c r="S27" s="6">
        <f t="shared" si="6"/>
        <v>0</v>
      </c>
      <c r="T27" s="6" t="e">
        <f t="shared" si="9"/>
        <v>#VALUE!</v>
      </c>
      <c r="U27" s="6" t="e">
        <f t="shared" si="10"/>
        <v>#VALUE!</v>
      </c>
      <c r="V27" s="4" t="s">
        <v>52</v>
      </c>
      <c r="W27" s="54">
        <f t="shared" ref="W27:AB27" si="18">IF($N$5&lt;&gt;0,W26/$N$5*100,0)</f>
        <v>87.5</v>
      </c>
      <c r="X27" s="54">
        <f t="shared" si="18"/>
        <v>75</v>
      </c>
      <c r="Y27" s="51">
        <f t="shared" si="18"/>
        <v>62.5</v>
      </c>
      <c r="Z27" s="51">
        <f t="shared" si="18"/>
        <v>50</v>
      </c>
      <c r="AA27" s="48">
        <f t="shared" si="18"/>
        <v>25</v>
      </c>
      <c r="AB27" s="48">
        <f t="shared" si="18"/>
        <v>0</v>
      </c>
    </row>
    <row r="28" spans="1:41" x14ac:dyDescent="0.2">
      <c r="A28" s="1" t="s">
        <v>20</v>
      </c>
      <c r="B28" s="23"/>
      <c r="C28" s="26"/>
      <c r="D28" s="39"/>
      <c r="E28" s="38"/>
      <c r="F28" s="38"/>
      <c r="G28" s="38"/>
      <c r="H28" s="38"/>
      <c r="I28" s="38"/>
      <c r="J28" s="38"/>
      <c r="K28" s="38"/>
      <c r="L28" s="38"/>
      <c r="M28" s="26"/>
      <c r="N28" s="12" t="str">
        <f t="shared" si="8"/>
        <v/>
      </c>
      <c r="O28" s="10" t="str">
        <f t="shared" si="4"/>
        <v/>
      </c>
      <c r="P28" s="20" t="str">
        <f t="shared" si="5"/>
        <v/>
      </c>
      <c r="Q28" s="56" t="str">
        <f t="shared" si="12"/>
        <v/>
      </c>
      <c r="R28" s="20" t="str">
        <f t="shared" si="13"/>
        <v/>
      </c>
      <c r="S28" s="6">
        <f t="shared" si="6"/>
        <v>0</v>
      </c>
      <c r="T28" s="6" t="e">
        <f t="shared" si="9"/>
        <v>#VALUE!</v>
      </c>
      <c r="U28" s="6" t="e">
        <f t="shared" si="10"/>
        <v>#VALUE!</v>
      </c>
      <c r="V28" s="4" t="s">
        <v>38</v>
      </c>
      <c r="W28" s="14">
        <v>1</v>
      </c>
      <c r="X28" s="14">
        <v>2</v>
      </c>
      <c r="Y28" s="14">
        <v>3</v>
      </c>
      <c r="Z28" s="14">
        <v>4</v>
      </c>
      <c r="AA28" s="14">
        <v>5</v>
      </c>
      <c r="AB28" s="14">
        <v>6</v>
      </c>
    </row>
    <row r="29" spans="1:41" ht="13.5" thickBot="1" x14ac:dyDescent="0.25">
      <c r="A29" s="3" t="s">
        <v>21</v>
      </c>
      <c r="B29" s="27"/>
      <c r="C29" s="28"/>
      <c r="D29" s="40"/>
      <c r="E29" s="36"/>
      <c r="F29" s="36"/>
      <c r="G29" s="36"/>
      <c r="H29" s="36"/>
      <c r="I29" s="36"/>
      <c r="J29" s="36"/>
      <c r="K29" s="36"/>
      <c r="L29" s="36"/>
      <c r="M29" s="28"/>
      <c r="N29" s="16" t="str">
        <f t="shared" si="8"/>
        <v/>
      </c>
      <c r="O29" s="11" t="str">
        <f t="shared" si="4"/>
        <v/>
      </c>
      <c r="P29" s="16" t="str">
        <f t="shared" si="5"/>
        <v/>
      </c>
      <c r="Q29" s="57" t="str">
        <f t="shared" si="12"/>
        <v/>
      </c>
      <c r="R29" s="42" t="str">
        <f t="shared" si="13"/>
        <v/>
      </c>
      <c r="S29" s="6">
        <f t="shared" si="6"/>
        <v>0</v>
      </c>
      <c r="T29" s="6" t="e">
        <f t="shared" si="9"/>
        <v>#VALUE!</v>
      </c>
      <c r="U29" s="6" t="e">
        <f t="shared" si="10"/>
        <v>#VALUE!</v>
      </c>
      <c r="V29" s="4" t="s">
        <v>37</v>
      </c>
      <c r="W29" s="55">
        <f>SUM(AJ20:AL20)</f>
        <v>0</v>
      </c>
      <c r="X29" s="55">
        <f>SUM(AG20:AI20)</f>
        <v>0</v>
      </c>
      <c r="Y29" s="52">
        <f>SUM(AD20:AF20)</f>
        <v>0</v>
      </c>
      <c r="Z29" s="52">
        <f>SUM(AA20:AC20)</f>
        <v>0</v>
      </c>
      <c r="AA29" s="49">
        <f>SUM(X20:Z20)</f>
        <v>0</v>
      </c>
      <c r="AB29" s="49">
        <f>SUM(W20)</f>
        <v>0</v>
      </c>
    </row>
    <row r="30" spans="1:41" x14ac:dyDescent="0.2">
      <c r="A30" s="1" t="s">
        <v>22</v>
      </c>
      <c r="B30" s="23"/>
      <c r="C30" s="26"/>
      <c r="D30" s="39"/>
      <c r="E30" s="38"/>
      <c r="F30" s="38"/>
      <c r="G30" s="38"/>
      <c r="H30" s="38"/>
      <c r="I30" s="38"/>
      <c r="J30" s="38"/>
      <c r="K30" s="38"/>
      <c r="L30" s="38"/>
      <c r="M30" s="26"/>
      <c r="N30" s="12" t="str">
        <f t="shared" si="8"/>
        <v/>
      </c>
      <c r="O30" s="10" t="str">
        <f t="shared" si="4"/>
        <v/>
      </c>
      <c r="P30" s="20" t="str">
        <f t="shared" si="5"/>
        <v/>
      </c>
      <c r="Q30" s="56" t="str">
        <f t="shared" si="12"/>
        <v/>
      </c>
      <c r="R30" s="20" t="str">
        <f t="shared" si="13"/>
        <v/>
      </c>
      <c r="S30" s="6">
        <f t="shared" si="6"/>
        <v>0</v>
      </c>
      <c r="T30" s="6" t="e">
        <f t="shared" si="9"/>
        <v>#VALUE!</v>
      </c>
      <c r="U30" s="6" t="e">
        <f t="shared" si="10"/>
        <v>#VALUE!</v>
      </c>
    </row>
    <row r="31" spans="1:41" ht="13.5" thickBot="1" x14ac:dyDescent="0.25">
      <c r="A31" s="3" t="s">
        <v>23</v>
      </c>
      <c r="B31" s="27"/>
      <c r="C31" s="28"/>
      <c r="D31" s="40"/>
      <c r="E31" s="36"/>
      <c r="F31" s="36"/>
      <c r="G31" s="36"/>
      <c r="H31" s="36"/>
      <c r="I31" s="36"/>
      <c r="J31" s="36"/>
      <c r="K31" s="36"/>
      <c r="L31" s="36"/>
      <c r="M31" s="28"/>
      <c r="N31" s="16" t="str">
        <f t="shared" si="8"/>
        <v/>
      </c>
      <c r="O31" s="11" t="str">
        <f t="shared" si="4"/>
        <v/>
      </c>
      <c r="P31" s="16" t="str">
        <f t="shared" si="5"/>
        <v/>
      </c>
      <c r="Q31" s="57" t="str">
        <f t="shared" si="12"/>
        <v/>
      </c>
      <c r="R31" s="42" t="str">
        <f t="shared" si="13"/>
        <v/>
      </c>
      <c r="S31" s="6">
        <f t="shared" si="6"/>
        <v>0</v>
      </c>
      <c r="T31" s="6" t="e">
        <f t="shared" si="9"/>
        <v>#VALUE!</v>
      </c>
      <c r="U31" s="6" t="e">
        <f t="shared" si="10"/>
        <v>#VALUE!</v>
      </c>
      <c r="V31" s="58" t="s">
        <v>62</v>
      </c>
      <c r="W31" s="59"/>
      <c r="X31" s="60"/>
    </row>
    <row r="32" spans="1:41" x14ac:dyDescent="0.2">
      <c r="A32" s="1" t="s">
        <v>24</v>
      </c>
      <c r="B32" s="23"/>
      <c r="C32" s="26"/>
      <c r="D32" s="39"/>
      <c r="E32" s="38"/>
      <c r="F32" s="38"/>
      <c r="G32" s="38"/>
      <c r="H32" s="38"/>
      <c r="I32" s="38"/>
      <c r="J32" s="38"/>
      <c r="K32" s="38"/>
      <c r="L32" s="38"/>
      <c r="M32" s="26"/>
      <c r="N32" s="12" t="str">
        <f t="shared" si="8"/>
        <v/>
      </c>
      <c r="O32" s="10" t="str">
        <f t="shared" si="4"/>
        <v/>
      </c>
      <c r="P32" s="20" t="str">
        <f t="shared" si="5"/>
        <v/>
      </c>
      <c r="Q32" s="56" t="str">
        <f t="shared" si="12"/>
        <v/>
      </c>
      <c r="R32" s="20" t="str">
        <f t="shared" si="13"/>
        <v/>
      </c>
      <c r="S32" s="6">
        <f t="shared" si="6"/>
        <v>0</v>
      </c>
      <c r="T32" s="6" t="e">
        <f t="shared" si="9"/>
        <v>#VALUE!</v>
      </c>
      <c r="U32" s="6" t="e">
        <f t="shared" si="10"/>
        <v>#VALUE!</v>
      </c>
      <c r="V32" s="64" t="str">
        <f>IF(SUM(W29:AB29)&gt;0,(X20+2*Y20+3*Z20+4*AA20+5*AB20+6*AC20+7*AD20+8*AE20+9*AF20+10*AG20+11*AH20+12*AI20+13*AJ20+14*AK20+15*AL20)/SUM(W29:AB29),"")</f>
        <v/>
      </c>
      <c r="W32" s="65"/>
      <c r="X32" s="66"/>
    </row>
    <row r="33" spans="1:24" ht="13.5" thickBot="1" x14ac:dyDescent="0.25">
      <c r="A33" s="3" t="s">
        <v>25</v>
      </c>
      <c r="B33" s="27"/>
      <c r="C33" s="28"/>
      <c r="D33" s="40"/>
      <c r="E33" s="36"/>
      <c r="F33" s="36"/>
      <c r="G33" s="36"/>
      <c r="H33" s="36"/>
      <c r="I33" s="36"/>
      <c r="J33" s="36"/>
      <c r="K33" s="36"/>
      <c r="L33" s="36"/>
      <c r="M33" s="28"/>
      <c r="N33" s="16" t="str">
        <f t="shared" si="8"/>
        <v/>
      </c>
      <c r="O33" s="11" t="str">
        <f t="shared" si="4"/>
        <v/>
      </c>
      <c r="P33" s="16" t="str">
        <f t="shared" si="5"/>
        <v/>
      </c>
      <c r="Q33" s="57" t="str">
        <f t="shared" si="12"/>
        <v/>
      </c>
      <c r="R33" s="42" t="str">
        <f t="shared" si="13"/>
        <v/>
      </c>
      <c r="S33" s="6">
        <f t="shared" si="6"/>
        <v>0</v>
      </c>
      <c r="T33" s="6" t="e">
        <f t="shared" si="9"/>
        <v>#VALUE!</v>
      </c>
      <c r="U33" s="6" t="e">
        <f t="shared" si="10"/>
        <v>#VALUE!</v>
      </c>
    </row>
    <row r="34" spans="1:24" x14ac:dyDescent="0.2">
      <c r="A34" s="1" t="s">
        <v>26</v>
      </c>
      <c r="B34" s="23"/>
      <c r="C34" s="26"/>
      <c r="D34" s="39"/>
      <c r="E34" s="38"/>
      <c r="F34" s="38"/>
      <c r="G34" s="38"/>
      <c r="H34" s="38"/>
      <c r="I34" s="38"/>
      <c r="J34" s="38"/>
      <c r="K34" s="38"/>
      <c r="L34" s="38"/>
      <c r="M34" s="26"/>
      <c r="N34" s="12" t="str">
        <f t="shared" si="8"/>
        <v/>
      </c>
      <c r="O34" s="10" t="str">
        <f t="shared" si="4"/>
        <v/>
      </c>
      <c r="P34" s="20" t="str">
        <f t="shared" si="5"/>
        <v/>
      </c>
      <c r="Q34" s="56" t="str">
        <f t="shared" si="12"/>
        <v/>
      </c>
      <c r="R34" s="20" t="str">
        <f t="shared" si="13"/>
        <v/>
      </c>
      <c r="S34" s="6">
        <f t="shared" si="6"/>
        <v>0</v>
      </c>
      <c r="T34" s="6" t="e">
        <f t="shared" si="9"/>
        <v>#VALUE!</v>
      </c>
      <c r="U34" s="6" t="e">
        <f t="shared" si="10"/>
        <v>#VALUE!</v>
      </c>
      <c r="V34" s="58" t="s">
        <v>59</v>
      </c>
      <c r="W34" s="59"/>
      <c r="X34" s="60"/>
    </row>
    <row r="35" spans="1:24" ht="13.5" thickBot="1" x14ac:dyDescent="0.25">
      <c r="A35" s="3" t="s">
        <v>27</v>
      </c>
      <c r="B35" s="27"/>
      <c r="C35" s="28"/>
      <c r="D35" s="40"/>
      <c r="E35" s="36"/>
      <c r="F35" s="36"/>
      <c r="G35" s="36"/>
      <c r="H35" s="36"/>
      <c r="I35" s="36"/>
      <c r="J35" s="36"/>
      <c r="K35" s="36"/>
      <c r="L35" s="36"/>
      <c r="M35" s="28"/>
      <c r="N35" s="16" t="str">
        <f t="shared" si="8"/>
        <v/>
      </c>
      <c r="O35" s="11" t="str">
        <f t="shared" si="4"/>
        <v/>
      </c>
      <c r="P35" s="16" t="str">
        <f t="shared" si="5"/>
        <v/>
      </c>
      <c r="Q35" s="57" t="str">
        <f t="shared" si="12"/>
        <v/>
      </c>
      <c r="R35" s="42" t="str">
        <f t="shared" si="13"/>
        <v/>
      </c>
      <c r="S35" s="6">
        <f t="shared" si="6"/>
        <v>0</v>
      </c>
      <c r="T35" s="6" t="e">
        <f t="shared" si="9"/>
        <v>#VALUE!</v>
      </c>
      <c r="U35" s="6" t="e">
        <f t="shared" si="10"/>
        <v>#VALUE!</v>
      </c>
      <c r="V35" s="64" t="str">
        <f>IF(SUM(W29:AB29)&gt;0,(W29+X29*2+Y29*3+Z29*4+AA29*5+AB29*6)/SUM(W29:AB29),"")</f>
        <v/>
      </c>
      <c r="W35" s="65"/>
      <c r="X35" s="66"/>
    </row>
    <row r="36" spans="1:24" x14ac:dyDescent="0.2">
      <c r="A36" s="1" t="s">
        <v>30</v>
      </c>
      <c r="B36" s="23"/>
      <c r="C36" s="26"/>
      <c r="D36" s="25"/>
      <c r="E36" s="38"/>
      <c r="F36" s="38"/>
      <c r="G36" s="38"/>
      <c r="H36" s="38"/>
      <c r="I36" s="38"/>
      <c r="J36" s="38"/>
      <c r="K36" s="38"/>
      <c r="L36" s="23"/>
      <c r="M36" s="26"/>
      <c r="N36" s="12" t="str">
        <f t="shared" si="8"/>
        <v/>
      </c>
      <c r="O36" s="10" t="str">
        <f t="shared" si="4"/>
        <v/>
      </c>
      <c r="P36" s="20" t="str">
        <f t="shared" si="5"/>
        <v/>
      </c>
      <c r="Q36" s="56" t="str">
        <f t="shared" si="12"/>
        <v/>
      </c>
      <c r="R36" s="20" t="str">
        <f t="shared" si="13"/>
        <v/>
      </c>
      <c r="S36" s="6">
        <f t="shared" si="6"/>
        <v>0</v>
      </c>
      <c r="T36" s="6" t="e">
        <f t="shared" si="9"/>
        <v>#VALUE!</v>
      </c>
      <c r="U36" s="6" t="e">
        <f t="shared" si="10"/>
        <v>#VALUE!</v>
      </c>
    </row>
    <row r="37" spans="1:24" ht="13.5" thickBot="1" x14ac:dyDescent="0.25">
      <c r="A37" s="3" t="s">
        <v>31</v>
      </c>
      <c r="B37" s="27"/>
      <c r="C37" s="28"/>
      <c r="D37" s="29"/>
      <c r="E37" s="27"/>
      <c r="F37" s="27"/>
      <c r="G37" s="27"/>
      <c r="H37" s="27"/>
      <c r="I37" s="27"/>
      <c r="J37" s="27"/>
      <c r="K37" s="27"/>
      <c r="L37" s="27"/>
      <c r="M37" s="28"/>
      <c r="N37" s="16" t="str">
        <f t="shared" si="8"/>
        <v/>
      </c>
      <c r="O37" s="11" t="str">
        <f t="shared" si="4"/>
        <v/>
      </c>
      <c r="P37" s="16" t="str">
        <f t="shared" si="5"/>
        <v/>
      </c>
      <c r="Q37" s="57" t="str">
        <f t="shared" si="12"/>
        <v/>
      </c>
      <c r="R37" s="42" t="str">
        <f t="shared" si="13"/>
        <v/>
      </c>
      <c r="S37" s="6">
        <f t="shared" si="6"/>
        <v>0</v>
      </c>
      <c r="T37" s="6" t="e">
        <f t="shared" si="9"/>
        <v>#VALUE!</v>
      </c>
      <c r="U37" s="6" t="e">
        <f t="shared" si="10"/>
        <v>#VALUE!</v>
      </c>
      <c r="V37" s="58" t="s">
        <v>74</v>
      </c>
      <c r="W37" s="59"/>
      <c r="X37" s="60"/>
    </row>
    <row r="38" spans="1:24" x14ac:dyDescent="0.2">
      <c r="A38" s="1" t="s">
        <v>32</v>
      </c>
      <c r="B38" s="23"/>
      <c r="C38" s="26"/>
      <c r="D38" s="25"/>
      <c r="E38" s="23"/>
      <c r="F38" s="23"/>
      <c r="G38" s="23"/>
      <c r="H38" s="23"/>
      <c r="I38" s="23"/>
      <c r="J38" s="23"/>
      <c r="K38" s="23"/>
      <c r="L38" s="23"/>
      <c r="M38" s="26"/>
      <c r="N38" s="12" t="str">
        <f t="shared" si="8"/>
        <v/>
      </c>
      <c r="O38" s="10" t="str">
        <f t="shared" si="4"/>
        <v/>
      </c>
      <c r="P38" s="20" t="str">
        <f t="shared" si="5"/>
        <v/>
      </c>
      <c r="Q38" s="56" t="str">
        <f t="shared" si="12"/>
        <v/>
      </c>
      <c r="R38" s="20" t="str">
        <f t="shared" si="13"/>
        <v/>
      </c>
      <c r="S38" s="6">
        <f t="shared" si="6"/>
        <v>0</v>
      </c>
      <c r="T38" s="6" t="e">
        <f t="shared" si="9"/>
        <v>#VALUE!</v>
      </c>
      <c r="U38" s="6" t="e">
        <f t="shared" si="10"/>
        <v>#VALUE!</v>
      </c>
      <c r="V38" s="61">
        <f>SUM(W29:AB29)</f>
        <v>0</v>
      </c>
      <c r="W38" s="62"/>
      <c r="X38" s="63"/>
    </row>
    <row r="39" spans="1:24" ht="13.5" thickBot="1" x14ac:dyDescent="0.25">
      <c r="A39" s="3" t="s">
        <v>33</v>
      </c>
      <c r="B39" s="27"/>
      <c r="C39" s="28"/>
      <c r="D39" s="29"/>
      <c r="E39" s="27"/>
      <c r="F39" s="27"/>
      <c r="G39" s="27"/>
      <c r="H39" s="27"/>
      <c r="I39" s="27"/>
      <c r="J39" s="27"/>
      <c r="K39" s="27"/>
      <c r="L39" s="27"/>
      <c r="M39" s="28"/>
      <c r="N39" s="16" t="str">
        <f t="shared" si="8"/>
        <v/>
      </c>
      <c r="O39" s="11" t="str">
        <f t="shared" si="4"/>
        <v/>
      </c>
      <c r="P39" s="16" t="str">
        <f t="shared" si="5"/>
        <v/>
      </c>
      <c r="Q39" s="57" t="str">
        <f t="shared" si="12"/>
        <v/>
      </c>
      <c r="R39" s="42" t="str">
        <f t="shared" si="13"/>
        <v/>
      </c>
      <c r="S39" s="6">
        <f t="shared" si="6"/>
        <v>0</v>
      </c>
      <c r="T39" s="6" t="e">
        <f t="shared" si="9"/>
        <v>#VALUE!</v>
      </c>
      <c r="U39" s="6" t="e">
        <f t="shared" si="10"/>
        <v>#VALUE!</v>
      </c>
    </row>
    <row r="40" spans="1:24" x14ac:dyDescent="0.2">
      <c r="A40" s="1" t="s">
        <v>34</v>
      </c>
      <c r="B40" s="23"/>
      <c r="C40" s="26"/>
      <c r="D40" s="25"/>
      <c r="E40" s="23"/>
      <c r="F40" s="23"/>
      <c r="G40" s="23"/>
      <c r="H40" s="23"/>
      <c r="I40" s="23"/>
      <c r="J40" s="23"/>
      <c r="K40" s="23"/>
      <c r="L40" s="23"/>
      <c r="M40" s="26"/>
      <c r="N40" s="12" t="str">
        <f t="shared" si="8"/>
        <v/>
      </c>
      <c r="O40" s="10" t="str">
        <f t="shared" si="4"/>
        <v/>
      </c>
      <c r="P40" s="20" t="str">
        <f t="shared" si="5"/>
        <v/>
      </c>
      <c r="Q40" s="56" t="str">
        <f t="shared" si="12"/>
        <v/>
      </c>
      <c r="R40" s="20" t="str">
        <f t="shared" si="13"/>
        <v/>
      </c>
      <c r="S40" s="6">
        <f t="shared" si="6"/>
        <v>0</v>
      </c>
      <c r="T40" s="6" t="e">
        <f t="shared" si="9"/>
        <v>#VALUE!</v>
      </c>
      <c r="U40" s="6" t="e">
        <f t="shared" si="10"/>
        <v>#VALUE!</v>
      </c>
    </row>
  </sheetData>
  <sheetProtection sheet="1" objects="1" scenarios="1"/>
  <mergeCells count="14">
    <mergeCell ref="C2:O2"/>
    <mergeCell ref="E1:G1"/>
    <mergeCell ref="J1:L1"/>
    <mergeCell ref="M1:O1"/>
    <mergeCell ref="H1:I1"/>
    <mergeCell ref="V37:X37"/>
    <mergeCell ref="V38:X38"/>
    <mergeCell ref="V35:X35"/>
    <mergeCell ref="V34:X34"/>
    <mergeCell ref="V1:AM1"/>
    <mergeCell ref="V15:AM15"/>
    <mergeCell ref="V31:X31"/>
    <mergeCell ref="V32:X32"/>
    <mergeCell ref="V24:X24"/>
  </mergeCells>
  <phoneticPr fontId="0" type="noConversion"/>
  <conditionalFormatting sqref="D10:D40">
    <cfRule type="cellIs" dxfId="33" priority="4" stopIfTrue="1" operator="equal">
      <formula>$D$5</formula>
    </cfRule>
    <cfRule type="cellIs" dxfId="32" priority="5" stopIfTrue="1" operator="equal">
      <formula>0</formula>
    </cfRule>
  </conditionalFormatting>
  <conditionalFormatting sqref="E10:E40">
    <cfRule type="cellIs" dxfId="31" priority="6" stopIfTrue="1" operator="equal">
      <formula>$E$5</formula>
    </cfRule>
    <cfRule type="cellIs" dxfId="30" priority="7" stopIfTrue="1" operator="equal">
      <formula>0</formula>
    </cfRule>
  </conditionalFormatting>
  <conditionalFormatting sqref="F10:F40">
    <cfRule type="cellIs" dxfId="29" priority="8" stopIfTrue="1" operator="equal">
      <formula>$F$5</formula>
    </cfRule>
    <cfRule type="cellIs" dxfId="28" priority="9" stopIfTrue="1" operator="equal">
      <formula>0</formula>
    </cfRule>
  </conditionalFormatting>
  <conditionalFormatting sqref="G10:G40">
    <cfRule type="cellIs" dxfId="27" priority="10" stopIfTrue="1" operator="equal">
      <formula>$G$5</formula>
    </cfRule>
    <cfRule type="cellIs" dxfId="26" priority="11" stopIfTrue="1" operator="equal">
      <formula>0</formula>
    </cfRule>
  </conditionalFormatting>
  <conditionalFormatting sqref="H10:H40">
    <cfRule type="cellIs" dxfId="25" priority="12" stopIfTrue="1" operator="equal">
      <formula>$H$5</formula>
    </cfRule>
    <cfRule type="cellIs" dxfId="24" priority="13" stopIfTrue="1" operator="equal">
      <formula>0</formula>
    </cfRule>
  </conditionalFormatting>
  <conditionalFormatting sqref="I10:I40">
    <cfRule type="cellIs" dxfId="23" priority="14" stopIfTrue="1" operator="equal">
      <formula>$I$5</formula>
    </cfRule>
    <cfRule type="cellIs" dxfId="22" priority="15" stopIfTrue="1" operator="equal">
      <formula>0</formula>
    </cfRule>
  </conditionalFormatting>
  <conditionalFormatting sqref="J10:J40">
    <cfRule type="cellIs" dxfId="21" priority="16" stopIfTrue="1" operator="equal">
      <formula>$J$5</formula>
    </cfRule>
    <cfRule type="cellIs" dxfId="20" priority="17" stopIfTrue="1" operator="equal">
      <formula>0</formula>
    </cfRule>
  </conditionalFormatting>
  <conditionalFormatting sqref="K10:K40">
    <cfRule type="cellIs" dxfId="19" priority="18" stopIfTrue="1" operator="equal">
      <formula>$K$5</formula>
    </cfRule>
    <cfRule type="cellIs" dxfId="18" priority="19" stopIfTrue="1" operator="equal">
      <formula>0</formula>
    </cfRule>
  </conditionalFormatting>
  <conditionalFormatting sqref="L10:L40">
    <cfRule type="cellIs" dxfId="17" priority="20" stopIfTrue="1" operator="equal">
      <formula>$L$5</formula>
    </cfRule>
    <cfRule type="cellIs" dxfId="16" priority="21" stopIfTrue="1" operator="equal">
      <formula>0</formula>
    </cfRule>
  </conditionalFormatting>
  <conditionalFormatting sqref="M10:M40">
    <cfRule type="cellIs" dxfId="15" priority="22" stopIfTrue="1" operator="equal">
      <formula>$M$5</formula>
    </cfRule>
    <cfRule type="cellIs" dxfId="14" priority="23" stopIfTrue="1" operator="equal">
      <formula>0</formula>
    </cfRule>
  </conditionalFormatting>
  <conditionalFormatting sqref="N10:N40">
    <cfRule type="cellIs" dxfId="13" priority="24" stopIfTrue="1" operator="equal">
      <formula>$N$5</formula>
    </cfRule>
  </conditionalFormatting>
  <conditionalFormatting sqref="D7:N7">
    <cfRule type="cellIs" dxfId="12" priority="25" stopIfTrue="1" operator="lessThanOrEqual">
      <formula>50</formula>
    </cfRule>
  </conditionalFormatting>
  <conditionalFormatting sqref="R10:R40">
    <cfRule type="cellIs" dxfId="11" priority="26" stopIfTrue="1" operator="greaterThanOrEqual">
      <formula>":)"</formula>
    </cfRule>
    <cfRule type="cellIs" dxfId="10" priority="27" stopIfTrue="1" operator="equal">
      <formula>":("</formula>
    </cfRule>
  </conditionalFormatting>
  <conditionalFormatting sqref="V24:X24">
    <cfRule type="cellIs" dxfId="9" priority="28" stopIfTrue="1" operator="notEqual">
      <formula>""</formula>
    </cfRule>
  </conditionalFormatting>
  <conditionalFormatting sqref="P10:P40">
    <cfRule type="cellIs" dxfId="8" priority="29" stopIfTrue="1" operator="lessThan">
      <formula>4</formula>
    </cfRule>
    <cfRule type="cellIs" dxfId="7" priority="30" stopIfTrue="1" operator="between">
      <formula>4</formula>
      <formula>9</formula>
    </cfRule>
    <cfRule type="cellIs" dxfId="6" priority="31" stopIfTrue="1" operator="greaterThan">
      <formula>9</formula>
    </cfRule>
  </conditionalFormatting>
  <conditionalFormatting sqref="V32:X32">
    <cfRule type="cellIs" dxfId="5" priority="32" stopIfTrue="1" operator="lessThan">
      <formula>3.5</formula>
    </cfRule>
    <cfRule type="cellIs" dxfId="4" priority="33" stopIfTrue="1" operator="between">
      <formula>3.5</formula>
      <formula>9.5</formula>
    </cfRule>
    <cfRule type="cellIs" dxfId="3" priority="34" stopIfTrue="1" operator="greaterThan">
      <formula>9.5</formula>
    </cfRule>
  </conditionalFormatting>
  <conditionalFormatting sqref="V35:X35">
    <cfRule type="cellIs" dxfId="2" priority="35" stopIfTrue="1" operator="lessThan">
      <formula>2.5</formula>
    </cfRule>
    <cfRule type="cellIs" dxfId="1" priority="36" stopIfTrue="1" operator="between">
      <formula>2.5</formula>
      <formula>4.5</formula>
    </cfRule>
    <cfRule type="cellIs" dxfId="0" priority="37" stopIfTrue="1" operator="greaterThan">
      <formula>4.5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5" fitToWidth="2" orientation="landscape" r:id="rId1"/>
  <headerFooter alignWithMargins="0">
    <oddFooter>&amp;L&amp;F&amp;R&amp;D</oddFooter>
  </headerFooter>
  <colBreaks count="1" manualBreakCount="1">
    <brk id="18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Option Button 6">
              <controlPr defaultSize="0" autoFill="0" autoLine="0" autoPict="0" altText="">
                <anchor moveWithCells="1" sizeWithCells="1">
                  <from>
                    <xdr:col>38</xdr:col>
                    <xdr:colOff>238125</xdr:colOff>
                    <xdr:row>3</xdr:row>
                    <xdr:rowOff>9525</xdr:rowOff>
                  </from>
                  <to>
                    <xdr:col>38</xdr:col>
                    <xdr:colOff>704850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Group Box 7">
              <controlPr defaultSize="0" autoFill="0" autoPict="0">
                <anchor moveWithCells="1" sizeWithCells="1">
                  <from>
                    <xdr:col>38</xdr:col>
                    <xdr:colOff>190500</xdr:colOff>
                    <xdr:row>2</xdr:row>
                    <xdr:rowOff>123825</xdr:rowOff>
                  </from>
                  <to>
                    <xdr:col>38</xdr:col>
                    <xdr:colOff>438150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Option Button 8">
              <controlPr defaultSize="0" autoFill="0" autoLine="0" autoPict="0">
                <anchor moveWithCells="1" sizeWithCells="1">
                  <from>
                    <xdr:col>38</xdr:col>
                    <xdr:colOff>238125</xdr:colOff>
                    <xdr:row>4</xdr:row>
                    <xdr:rowOff>9525</xdr:rowOff>
                  </from>
                  <to>
                    <xdr:col>38</xdr:col>
                    <xdr:colOff>504825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Option Button 9">
              <controlPr defaultSize="0" autoFill="0" autoLine="0" autoPict="0">
                <anchor moveWithCells="1" sizeWithCells="1">
                  <from>
                    <xdr:col>38</xdr:col>
                    <xdr:colOff>238125</xdr:colOff>
                    <xdr:row>5</xdr:row>
                    <xdr:rowOff>9525</xdr:rowOff>
                  </from>
                  <to>
                    <xdr:col>39</xdr:col>
                    <xdr:colOff>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Option Button 10">
              <controlPr defaultSize="0" autoFill="0" autoLine="0" autoPict="0">
                <anchor moveWithCells="1" sizeWithCells="1">
                  <from>
                    <xdr:col>38</xdr:col>
                    <xdr:colOff>238125</xdr:colOff>
                    <xdr:row>5</xdr:row>
                    <xdr:rowOff>152400</xdr:rowOff>
                  </from>
                  <to>
                    <xdr:col>38</xdr:col>
                    <xdr:colOff>485775</xdr:colOff>
                    <xdr:row>7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Arbeit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Stemue</dc:creator>
  <cp:lastModifiedBy>Stemue</cp:lastModifiedBy>
  <cp:lastPrinted>2010-10-06T08:24:31Z</cp:lastPrinted>
  <dcterms:created xsi:type="dcterms:W3CDTF">2006-10-10T20:04:40Z</dcterms:created>
  <dcterms:modified xsi:type="dcterms:W3CDTF">2016-03-17T17:58:05Z</dcterms:modified>
</cp:coreProperties>
</file>