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Tabelle1" sheetId="1" r:id="rId1"/>
  </sheets>
  <definedNames>
    <definedName name="_xlnm.Print_Area" localSheetId="0">Tabelle1!$A$2:$AV$52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43" i="1" l="1"/>
  <c r="AY43" i="1" s="1"/>
  <c r="Z43" i="1"/>
  <c r="Y43" i="1"/>
  <c r="AZ42" i="1"/>
  <c r="AY42" i="1" s="1"/>
  <c r="AZ31" i="1"/>
  <c r="AY31" i="1" s="1"/>
  <c r="Z31" i="1"/>
  <c r="Y31" i="1"/>
  <c r="AZ30" i="1"/>
  <c r="AY30" i="1" s="1"/>
  <c r="AZ19" i="1"/>
  <c r="AY19" i="1" s="1"/>
  <c r="Z19" i="1"/>
  <c r="Y19" i="1"/>
  <c r="AZ18" i="1"/>
  <c r="AY18" i="1" s="1"/>
  <c r="BO19" i="1"/>
  <c r="BK19" i="1"/>
  <c r="BJ19" i="1"/>
  <c r="BH19" i="1"/>
  <c r="BG19" i="1"/>
  <c r="BF19" i="1"/>
  <c r="BE19" i="1"/>
  <c r="BD19" i="1"/>
  <c r="BC19" i="1"/>
  <c r="BO23" i="1"/>
  <c r="BO22" i="1"/>
  <c r="BO21" i="1"/>
  <c r="BO20" i="1"/>
  <c r="BO18" i="1"/>
  <c r="BO17" i="1"/>
  <c r="BO16" i="1"/>
  <c r="BO15" i="1"/>
  <c r="BO14" i="1"/>
  <c r="BO13" i="1"/>
  <c r="BO12" i="1"/>
  <c r="BO11" i="1"/>
  <c r="BO10" i="1"/>
  <c r="BO9" i="1"/>
  <c r="BO8" i="1"/>
  <c r="BO7" i="1"/>
  <c r="BD23" i="1"/>
  <c r="BC23" i="1"/>
  <c r="BD22" i="1"/>
  <c r="BC22" i="1"/>
  <c r="BD21" i="1"/>
  <c r="BC21" i="1"/>
  <c r="BD20" i="1"/>
  <c r="BC20" i="1"/>
  <c r="BD18" i="1"/>
  <c r="BC18" i="1"/>
  <c r="BD17" i="1"/>
  <c r="BC17" i="1"/>
  <c r="BD16" i="1"/>
  <c r="BC16" i="1"/>
  <c r="BD15" i="1"/>
  <c r="BC15" i="1"/>
  <c r="BD14" i="1"/>
  <c r="BC14" i="1"/>
  <c r="BD13" i="1"/>
  <c r="BC13" i="1"/>
  <c r="BD12" i="1"/>
  <c r="BC12" i="1"/>
  <c r="BD11" i="1"/>
  <c r="BC11" i="1"/>
  <c r="BD10" i="1"/>
  <c r="BC10" i="1"/>
  <c r="BD9" i="1"/>
  <c r="BC9" i="1"/>
  <c r="BD8" i="1"/>
  <c r="BC8" i="1"/>
  <c r="BD7" i="1"/>
  <c r="BC7" i="1"/>
  <c r="BK23" i="1"/>
  <c r="BJ23" i="1"/>
  <c r="BH23" i="1"/>
  <c r="BG23" i="1"/>
  <c r="BF23" i="1"/>
  <c r="BE23" i="1"/>
  <c r="BK22" i="1"/>
  <c r="BJ22" i="1"/>
  <c r="BH22" i="1"/>
  <c r="BG22" i="1"/>
  <c r="BF22" i="1"/>
  <c r="BE22" i="1"/>
  <c r="BK21" i="1"/>
  <c r="BJ21" i="1"/>
  <c r="BH21" i="1"/>
  <c r="BG21" i="1"/>
  <c r="BF21" i="1"/>
  <c r="BE21" i="1"/>
  <c r="BK20" i="1"/>
  <c r="BJ20" i="1"/>
  <c r="BH20" i="1"/>
  <c r="BG20" i="1"/>
  <c r="BF20" i="1"/>
  <c r="BE20" i="1"/>
  <c r="BK18" i="1"/>
  <c r="BJ18" i="1"/>
  <c r="BH18" i="1"/>
  <c r="BG18" i="1"/>
  <c r="BF18" i="1"/>
  <c r="BE18" i="1"/>
  <c r="BK17" i="1"/>
  <c r="BJ17" i="1"/>
  <c r="BH17" i="1"/>
  <c r="BG17" i="1"/>
  <c r="BF17" i="1"/>
  <c r="BE17" i="1"/>
  <c r="BK16" i="1"/>
  <c r="BJ16" i="1"/>
  <c r="BH16" i="1"/>
  <c r="BG16" i="1"/>
  <c r="BF16" i="1"/>
  <c r="BE16" i="1"/>
  <c r="BK15" i="1"/>
  <c r="BJ15" i="1"/>
  <c r="BH15" i="1"/>
  <c r="BG15" i="1"/>
  <c r="BF15" i="1"/>
  <c r="BE15" i="1"/>
  <c r="BK14" i="1"/>
  <c r="BJ14" i="1"/>
  <c r="BH14" i="1"/>
  <c r="BG14" i="1"/>
  <c r="BF14" i="1"/>
  <c r="BE14" i="1"/>
  <c r="BK13" i="1"/>
  <c r="BJ13" i="1"/>
  <c r="BH13" i="1"/>
  <c r="BG13" i="1"/>
  <c r="BF13" i="1"/>
  <c r="BE13" i="1"/>
  <c r="BK12" i="1"/>
  <c r="BJ12" i="1"/>
  <c r="BH12" i="1"/>
  <c r="BG12" i="1"/>
  <c r="BF12" i="1"/>
  <c r="BE12" i="1"/>
  <c r="BK11" i="1"/>
  <c r="BJ11" i="1"/>
  <c r="BH11" i="1"/>
  <c r="BG11" i="1"/>
  <c r="BF11" i="1"/>
  <c r="BE11" i="1"/>
  <c r="BK10" i="1"/>
  <c r="BJ10" i="1"/>
  <c r="BH10" i="1"/>
  <c r="BG10" i="1"/>
  <c r="BF10" i="1"/>
  <c r="BE10" i="1"/>
  <c r="BK9" i="1"/>
  <c r="BJ9" i="1"/>
  <c r="BH9" i="1"/>
  <c r="BG9" i="1"/>
  <c r="BF9" i="1"/>
  <c r="BE9" i="1"/>
  <c r="BK8" i="1"/>
  <c r="BJ8" i="1"/>
  <c r="BK7" i="1"/>
  <c r="BJ7" i="1"/>
  <c r="BH8" i="1"/>
  <c r="BG8" i="1"/>
  <c r="BF8" i="1"/>
  <c r="BE8" i="1"/>
  <c r="BE7" i="1"/>
  <c r="BH7" i="1"/>
  <c r="BG7" i="1"/>
  <c r="BF7" i="1"/>
  <c r="Z4" i="1"/>
  <c r="BI19" i="1" l="1"/>
  <c r="BN19" i="1" s="1"/>
  <c r="BL19" i="1"/>
  <c r="BM19" i="1" s="1"/>
  <c r="BB19" i="1" s="1"/>
  <c r="BI23" i="1"/>
  <c r="BN23" i="1" s="1"/>
  <c r="BL21" i="1"/>
  <c r="BM21" i="1" s="1"/>
  <c r="BB21" i="1" s="1"/>
  <c r="BI22" i="1"/>
  <c r="BN22" i="1" s="1"/>
  <c r="BI21" i="1"/>
  <c r="BN21" i="1" s="1"/>
  <c r="BI20" i="1"/>
  <c r="BN20" i="1" s="1"/>
  <c r="BL22" i="1"/>
  <c r="BM22" i="1" s="1"/>
  <c r="BB22" i="1" s="1"/>
  <c r="BL23" i="1"/>
  <c r="BM23" i="1" s="1"/>
  <c r="BB23" i="1" s="1"/>
  <c r="BI12" i="1"/>
  <c r="BN12" i="1" s="1"/>
  <c r="BL15" i="1"/>
  <c r="BM15" i="1" s="1"/>
  <c r="BB15" i="1" s="1"/>
  <c r="BI16" i="1"/>
  <c r="BN16" i="1" s="1"/>
  <c r="BI18" i="1"/>
  <c r="BN18" i="1" s="1"/>
  <c r="BL20" i="1"/>
  <c r="BM20" i="1" s="1"/>
  <c r="BB20" i="1" s="1"/>
  <c r="BL16" i="1"/>
  <c r="BM16" i="1" s="1"/>
  <c r="BB16" i="1" s="1"/>
  <c r="BL14" i="1"/>
  <c r="BM14" i="1" s="1"/>
  <c r="BB14" i="1" s="1"/>
  <c r="BI15" i="1"/>
  <c r="BN15" i="1" s="1"/>
  <c r="BL17" i="1"/>
  <c r="BM17" i="1" s="1"/>
  <c r="BB17" i="1" s="1"/>
  <c r="BI17" i="1"/>
  <c r="BN17" i="1" s="1"/>
  <c r="BL18" i="1"/>
  <c r="BM18" i="1" s="1"/>
  <c r="BB18" i="1" s="1"/>
  <c r="BL11" i="1"/>
  <c r="BM11" i="1" s="1"/>
  <c r="BB11" i="1" s="1"/>
  <c r="BI11" i="1"/>
  <c r="BN11" i="1" s="1"/>
  <c r="BL12" i="1"/>
  <c r="BM12" i="1" s="1"/>
  <c r="BB12" i="1" s="1"/>
  <c r="BI13" i="1"/>
  <c r="BN13" i="1" s="1"/>
  <c r="BL13" i="1"/>
  <c r="BM13" i="1" s="1"/>
  <c r="BB13" i="1" s="1"/>
  <c r="BI14" i="1"/>
  <c r="BN14" i="1" s="1"/>
  <c r="BL9" i="1"/>
  <c r="BM9" i="1" s="1"/>
  <c r="BB9" i="1" s="1"/>
  <c r="BL10" i="1"/>
  <c r="BM10" i="1" s="1"/>
  <c r="BB10" i="1" s="1"/>
  <c r="BI10" i="1"/>
  <c r="BN10" i="1" s="1"/>
  <c r="BI9" i="1"/>
  <c r="BN9" i="1" s="1"/>
  <c r="BL8" i="1"/>
  <c r="BM8" i="1" s="1"/>
  <c r="BB8" i="1" s="1"/>
  <c r="BL7" i="1"/>
  <c r="BM7" i="1" s="1"/>
  <c r="BI8" i="1"/>
  <c r="BN8" i="1" s="1"/>
  <c r="BI7" i="1"/>
  <c r="BN7" i="1" s="1"/>
  <c r="Z7" i="1"/>
  <c r="Y5" i="1"/>
  <c r="X5" i="1"/>
  <c r="W5" i="1"/>
  <c r="V5" i="1"/>
  <c r="BB7" i="1" l="1"/>
  <c r="BA10" i="1" s="1"/>
  <c r="AZ7" i="1"/>
  <c r="Y7" i="1"/>
  <c r="AZ6" i="1"/>
  <c r="AZ5" i="1"/>
  <c r="BA19" i="1" l="1"/>
  <c r="BA16" i="1"/>
  <c r="BA21" i="1"/>
  <c r="BA23" i="1"/>
  <c r="BA15" i="1"/>
  <c r="BA8" i="1"/>
  <c r="BA20" i="1"/>
  <c r="BA22" i="1"/>
  <c r="BA17" i="1"/>
  <c r="BA13" i="1"/>
  <c r="BA9" i="1"/>
  <c r="BA11" i="1"/>
  <c r="BA14" i="1"/>
  <c r="BA7" i="1"/>
  <c r="BA18" i="1"/>
  <c r="BA12" i="1"/>
  <c r="AY6" i="1"/>
  <c r="AY7" i="1"/>
  <c r="AY5" i="1"/>
  <c r="R26" i="1" l="1"/>
  <c r="AE43" i="1" s="1"/>
  <c r="C26" i="1"/>
  <c r="F26" i="1"/>
  <c r="T27" i="1"/>
  <c r="AF44" i="1" s="1"/>
  <c r="M26" i="1"/>
  <c r="T25" i="1"/>
  <c r="AF42" i="1" s="1"/>
  <c r="AU42" i="1"/>
  <c r="AU44" i="1"/>
  <c r="AU45" i="1"/>
  <c r="AT47" i="1" s="1"/>
  <c r="R27" i="1"/>
  <c r="AE44" i="1" s="1"/>
  <c r="I26" i="1"/>
  <c r="R25" i="1"/>
  <c r="AE42" i="1" s="1"/>
  <c r="T26" i="1"/>
  <c r="AF43" i="1" s="1"/>
  <c r="AU43" i="1"/>
  <c r="R20" i="1"/>
  <c r="AE31" i="1" s="1"/>
  <c r="C20" i="1"/>
  <c r="T21" i="1"/>
  <c r="AF32" i="1" s="1"/>
  <c r="M20" i="1"/>
  <c r="T19" i="1"/>
  <c r="AF30" i="1" s="1"/>
  <c r="AU30" i="1"/>
  <c r="F20" i="1"/>
  <c r="AU33" i="1"/>
  <c r="AT35" i="1" s="1"/>
  <c r="R21" i="1"/>
  <c r="AE32" i="1" s="1"/>
  <c r="I20" i="1"/>
  <c r="R19" i="1"/>
  <c r="AE30" i="1" s="1"/>
  <c r="AU32" i="1"/>
  <c r="T20" i="1"/>
  <c r="AF31" i="1" s="1"/>
  <c r="AU31" i="1"/>
  <c r="R14" i="1"/>
  <c r="AE19" i="1" s="1"/>
  <c r="C14" i="1"/>
  <c r="M14" i="1"/>
  <c r="AU18" i="1"/>
  <c r="AU21" i="1"/>
  <c r="AT23" i="1" s="1"/>
  <c r="F14" i="1"/>
  <c r="T15" i="1"/>
  <c r="AF20" i="1" s="1"/>
  <c r="T13" i="1"/>
  <c r="AF18" i="1" s="1"/>
  <c r="R15" i="1"/>
  <c r="AE20" i="1" s="1"/>
  <c r="I14" i="1"/>
  <c r="R13" i="1"/>
  <c r="AE18" i="1" s="1"/>
  <c r="T14" i="1"/>
  <c r="AF19" i="1" s="1"/>
  <c r="AU19" i="1"/>
  <c r="AU20" i="1"/>
  <c r="R8" i="1"/>
  <c r="AE7" i="1" s="1"/>
  <c r="AU9" i="1"/>
  <c r="AT11" i="1" s="1"/>
  <c r="AU7" i="1"/>
  <c r="T9" i="1"/>
  <c r="AF8" i="1" s="1"/>
  <c r="AU6" i="1"/>
  <c r="T8" i="1"/>
  <c r="AF7" i="1" s="1"/>
  <c r="T7" i="1"/>
  <c r="AF6" i="1" s="1"/>
  <c r="R9" i="1"/>
  <c r="AE8" i="1" s="1"/>
  <c r="R7" i="1"/>
  <c r="AE6" i="1" s="1"/>
  <c r="AQ10" i="1" s="1"/>
  <c r="M8" i="1"/>
  <c r="C8" i="1"/>
  <c r="I8" i="1"/>
  <c r="AU8" i="1"/>
  <c r="F8" i="1"/>
  <c r="AR46" i="1" l="1"/>
  <c r="AQ46" i="1"/>
  <c r="AU46" i="1"/>
  <c r="AV46" i="1"/>
  <c r="AT46" i="1"/>
  <c r="AS46" i="1"/>
  <c r="AI43" i="1"/>
  <c r="AV34" i="1"/>
  <c r="AU34" i="1"/>
  <c r="AT34" i="1"/>
  <c r="AS34" i="1"/>
  <c r="AR34" i="1"/>
  <c r="AQ34" i="1"/>
  <c r="AI31" i="1"/>
  <c r="AR22" i="1"/>
  <c r="AQ22" i="1"/>
  <c r="AV22" i="1"/>
  <c r="AU22" i="1"/>
  <c r="AI19" i="1"/>
  <c r="AT22" i="1"/>
  <c r="AS22" i="1"/>
  <c r="AS10" i="1"/>
  <c r="AR10" i="1"/>
  <c r="AT10" i="1"/>
  <c r="AI7" i="1"/>
  <c r="AU10" i="1"/>
  <c r="AV10" i="1"/>
  <c r="AI20" i="1" l="1"/>
  <c r="AI44" i="1"/>
  <c r="AI32" i="1"/>
  <c r="AI8" i="1"/>
  <c r="AR11" i="1"/>
  <c r="AT12" i="1" s="1"/>
  <c r="AR47" i="1"/>
  <c r="AI45" i="1"/>
  <c r="AS47" i="1"/>
  <c r="AR35" i="1"/>
  <c r="AI33" i="1"/>
  <c r="AS35" i="1"/>
  <c r="AR23" i="1"/>
  <c r="AI21" i="1"/>
  <c r="AS23" i="1"/>
  <c r="AS11" i="1"/>
  <c r="AS12" i="1" s="1"/>
  <c r="AN10" i="1" s="1"/>
  <c r="AI9" i="1"/>
  <c r="AN9" i="1" l="1"/>
  <c r="AS48" i="1"/>
  <c r="AN45" i="1"/>
  <c r="AT48" i="1"/>
  <c r="AI46" i="1" s="1"/>
  <c r="AS36" i="1"/>
  <c r="AN33" i="1"/>
  <c r="AT36" i="1"/>
  <c r="AI34" i="1" s="1"/>
  <c r="AS24" i="1"/>
  <c r="AN21" i="1"/>
  <c r="AT24" i="1"/>
  <c r="AI22" i="1" s="1"/>
  <c r="AS13" i="1"/>
  <c r="AL13" i="1" s="1"/>
  <c r="AI10" i="1"/>
  <c r="AS49" i="1" l="1"/>
  <c r="AN46" i="1"/>
  <c r="AS37" i="1"/>
  <c r="AN34" i="1"/>
  <c r="AS25" i="1"/>
  <c r="AN22" i="1"/>
  <c r="AM14" i="1"/>
  <c r="AQ14" i="1"/>
  <c r="AA14" i="1"/>
  <c r="AO15" i="1"/>
  <c r="AJ14" i="1"/>
  <c r="AL14" i="1"/>
  <c r="AS14" i="1"/>
  <c r="AI11" i="1" s="1"/>
  <c r="AO13" i="1"/>
  <c r="AR13" i="1" s="1"/>
  <c r="AO14" i="1"/>
  <c r="AL15" i="1"/>
  <c r="AS50" i="1" l="1"/>
  <c r="AI47" i="1" s="1"/>
  <c r="AM50" i="1"/>
  <c r="AA50" i="1"/>
  <c r="AL50" i="1"/>
  <c r="AO50" i="1"/>
  <c r="AO51" i="1"/>
  <c r="AQ50" i="1"/>
  <c r="AJ50" i="1"/>
  <c r="AO49" i="1"/>
  <c r="AL51" i="1"/>
  <c r="AL49" i="1"/>
  <c r="AS38" i="1"/>
  <c r="AI35" i="1" s="1"/>
  <c r="AM38" i="1"/>
  <c r="AL38" i="1"/>
  <c r="AL39" i="1"/>
  <c r="AO39" i="1"/>
  <c r="AQ38" i="1"/>
  <c r="AJ38" i="1"/>
  <c r="AO37" i="1"/>
  <c r="AO38" i="1"/>
  <c r="AA38" i="1"/>
  <c r="AL37" i="1"/>
  <c r="AS26" i="1"/>
  <c r="AI23" i="1" s="1"/>
  <c r="AM26" i="1"/>
  <c r="AQ26" i="1"/>
  <c r="AA26" i="1"/>
  <c r="AL26" i="1"/>
  <c r="AO27" i="1"/>
  <c r="AJ26" i="1"/>
  <c r="AO25" i="1"/>
  <c r="AO26" i="1"/>
  <c r="AL25" i="1"/>
  <c r="AL27" i="1"/>
  <c r="AR15" i="1"/>
  <c r="AR14" i="1"/>
  <c r="AR51" i="1" l="1"/>
  <c r="AR49" i="1"/>
  <c r="AR50" i="1"/>
  <c r="AR27" i="1"/>
  <c r="AR38" i="1"/>
  <c r="AR25" i="1"/>
  <c r="AR26" i="1"/>
  <c r="AR39" i="1"/>
  <c r="AR37" i="1"/>
  <c r="AA16" i="1"/>
  <c r="AA52" i="1" l="1"/>
  <c r="AA28" i="1"/>
  <c r="AA40" i="1"/>
</calcChain>
</file>

<file path=xl/sharedStrings.xml><?xml version="1.0" encoding="utf-8"?>
<sst xmlns="http://schemas.openxmlformats.org/spreadsheetml/2006/main" count="153" uniqueCount="40">
  <si>
    <t>F9 drücken - Neue Aufgaben generieren</t>
  </si>
  <si>
    <t>Lösungen:</t>
  </si>
  <si>
    <t>b)</t>
  </si>
  <si>
    <t>=</t>
  </si>
  <si>
    <t xml:space="preserve">a) </t>
  </si>
  <si>
    <t>E:</t>
  </si>
  <si>
    <t xml:space="preserve">x = </t>
  </si>
  <si>
    <t>c)</t>
  </si>
  <si>
    <t>d)</t>
  </si>
  <si>
    <t>x</t>
  </si>
  <si>
    <t>Aufgabe 1: Lagebeziehung von Ebene und Gerade</t>
  </si>
  <si>
    <t xml:space="preserve">Bestimme die Lagebeziehung und gib ggf. den Schnittpunkt an. </t>
  </si>
  <si>
    <t>g:</t>
  </si>
  <si>
    <t>x1</t>
  </si>
  <si>
    <t xml:space="preserve">g: </t>
  </si>
  <si>
    <t>r</t>
  </si>
  <si>
    <t>x2</t>
  </si>
  <si>
    <t>x3</t>
  </si>
  <si>
    <t>d</t>
  </si>
  <si>
    <t>P1</t>
  </si>
  <si>
    <t>P2</t>
  </si>
  <si>
    <t>P3</t>
  </si>
  <si>
    <t>P in E</t>
  </si>
  <si>
    <t>P</t>
  </si>
  <si>
    <t>nicht in E</t>
  </si>
  <si>
    <t>u1</t>
  </si>
  <si>
    <t>u2</t>
  </si>
  <si>
    <t>u3</t>
  </si>
  <si>
    <t>u senkr n</t>
  </si>
  <si>
    <t>ja</t>
  </si>
  <si>
    <t>nein</t>
  </si>
  <si>
    <t>leere Menge</t>
  </si>
  <si>
    <t>g</t>
  </si>
  <si>
    <t>SP</t>
  </si>
  <si>
    <t>ar</t>
  </si>
  <si>
    <t>Einsetzen in die Ebenengleichung:</t>
  </si>
  <si>
    <t>www.schlauistwow.de</t>
  </si>
  <si>
    <t>Lernkontrolle: Lagebeziehung Ebene und Gerade</t>
  </si>
  <si>
    <t xml:space="preserve">Ein Erklärvideo dazu findest du unter dem folgenden Link. </t>
  </si>
  <si>
    <r>
      <t xml:space="preserve">+ r </t>
    </r>
    <r>
      <rPr>
        <sz val="12"/>
        <rFont val="Calibri"/>
        <family val="2"/>
      </rPr>
      <t>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</si>
</sst>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name val="Symbol"/>
      <family val="1"/>
      <charset val="2"/>
    </font>
    <font>
      <b/>
      <u/>
      <sz val="11"/>
      <name val="Arial"/>
      <family val="2"/>
    </font>
    <font>
      <vertAlign val="subscript"/>
      <sz val="11"/>
      <name val="Arial"/>
      <family val="2"/>
    </font>
    <font>
      <sz val="11"/>
      <color theme="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u/>
      <sz val="12"/>
      <color theme="0"/>
      <name val="Arial"/>
      <family val="2"/>
    </font>
    <font>
      <vertAlign val="subscript"/>
      <sz val="12"/>
      <name val="Arial"/>
      <family val="2"/>
    </font>
    <font>
      <sz val="12"/>
      <name val="Calibri"/>
      <family val="2"/>
    </font>
    <font>
      <sz val="12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2" borderId="0" xfId="0" applyFont="1" applyFill="1"/>
    <xf numFmtId="0" fontId="2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right"/>
    </xf>
    <xf numFmtId="0" fontId="4" fillId="0" borderId="0" xfId="0" applyFont="1" applyFill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3" fillId="0" borderId="0" xfId="0" applyFont="1"/>
    <xf numFmtId="0" fontId="14" fillId="0" borderId="0" xfId="0" applyFont="1"/>
    <xf numFmtId="0" fontId="15" fillId="0" borderId="0" xfId="0" applyFont="1" applyBorder="1"/>
    <xf numFmtId="0" fontId="14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2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5" xfId="0" applyFont="1" applyBorder="1"/>
    <xf numFmtId="0" fontId="13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7620</xdr:rowOff>
    </xdr:from>
    <xdr:to>
      <xdr:col>16</xdr:col>
      <xdr:colOff>167640</xdr:colOff>
      <xdr:row>7</xdr:row>
      <xdr:rowOff>7620</xdr:rowOff>
    </xdr:to>
    <xdr:cxnSp macro="">
      <xdr:nvCxnSpPr>
        <xdr:cNvPr id="40" name="Gerade Verbindung mit Pfeil 39"/>
        <xdr:cNvCxnSpPr/>
      </xdr:nvCxnSpPr>
      <xdr:spPr>
        <a:xfrm>
          <a:off x="3756660" y="1409700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6626</xdr:colOff>
      <xdr:row>5</xdr:row>
      <xdr:rowOff>165652</xdr:rowOff>
    </xdr:from>
    <xdr:to>
      <xdr:col>18</xdr:col>
      <xdr:colOff>6626</xdr:colOff>
      <xdr:row>9</xdr:row>
      <xdr:rowOff>0</xdr:rowOff>
    </xdr:to>
    <xdr:sp macro="" textlink="">
      <xdr:nvSpPr>
        <xdr:cNvPr id="41" name="Runde Klammer links/rechts 40"/>
        <xdr:cNvSpPr/>
      </xdr:nvSpPr>
      <xdr:spPr>
        <a:xfrm>
          <a:off x="6902726" y="1697272"/>
          <a:ext cx="464820" cy="543008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19</xdr:col>
      <xdr:colOff>0</xdr:colOff>
      <xdr:row>5</xdr:row>
      <xdr:rowOff>172278</xdr:rowOff>
    </xdr:from>
    <xdr:to>
      <xdr:col>20</xdr:col>
      <xdr:colOff>0</xdr:colOff>
      <xdr:row>9</xdr:row>
      <xdr:rowOff>0</xdr:rowOff>
    </xdr:to>
    <xdr:sp macro="" textlink="">
      <xdr:nvSpPr>
        <xdr:cNvPr id="42" name="Runde Klammer links/rechts 41"/>
        <xdr:cNvSpPr/>
      </xdr:nvSpPr>
      <xdr:spPr>
        <a:xfrm>
          <a:off x="7719060" y="1703898"/>
          <a:ext cx="274320" cy="53638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36</xdr:col>
      <xdr:colOff>147762</xdr:colOff>
      <xdr:row>11</xdr:row>
      <xdr:rowOff>134178</xdr:rowOff>
    </xdr:from>
    <xdr:to>
      <xdr:col>38</xdr:col>
      <xdr:colOff>18222</xdr:colOff>
      <xdr:row>15</xdr:row>
      <xdr:rowOff>59966</xdr:rowOff>
    </xdr:to>
    <xdr:sp macro="" textlink="">
      <xdr:nvSpPr>
        <xdr:cNvPr id="46" name="Runde Klammer links/rechts 45"/>
        <xdr:cNvSpPr/>
      </xdr:nvSpPr>
      <xdr:spPr>
        <a:xfrm>
          <a:off x="8794805" y="2247900"/>
          <a:ext cx="294530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39</xdr:col>
      <xdr:colOff>218662</xdr:colOff>
      <xdr:row>11</xdr:row>
      <xdr:rowOff>127552</xdr:rowOff>
    </xdr:from>
    <xdr:to>
      <xdr:col>41</xdr:col>
      <xdr:colOff>29487</xdr:colOff>
      <xdr:row>15</xdr:row>
      <xdr:rowOff>53340</xdr:rowOff>
    </xdr:to>
    <xdr:sp macro="" textlink="">
      <xdr:nvSpPr>
        <xdr:cNvPr id="47" name="Runde Klammer links/rechts 46"/>
        <xdr:cNvSpPr/>
      </xdr:nvSpPr>
      <xdr:spPr>
        <a:xfrm>
          <a:off x="9594575" y="2241274"/>
          <a:ext cx="360790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42</xdr:col>
      <xdr:colOff>280946</xdr:colOff>
      <xdr:row>11</xdr:row>
      <xdr:rowOff>135172</xdr:rowOff>
    </xdr:from>
    <xdr:to>
      <xdr:col>44</xdr:col>
      <xdr:colOff>39756</xdr:colOff>
      <xdr:row>15</xdr:row>
      <xdr:rowOff>60960</xdr:rowOff>
    </xdr:to>
    <xdr:sp macro="" textlink="">
      <xdr:nvSpPr>
        <xdr:cNvPr id="48" name="Runde Klammer links/rechts 47"/>
        <xdr:cNvSpPr/>
      </xdr:nvSpPr>
      <xdr:spPr>
        <a:xfrm>
          <a:off x="10365850" y="2248894"/>
          <a:ext cx="394915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16</xdr:col>
      <xdr:colOff>0</xdr:colOff>
      <xdr:row>13</xdr:row>
      <xdr:rowOff>7620</xdr:rowOff>
    </xdr:from>
    <xdr:to>
      <xdr:col>16</xdr:col>
      <xdr:colOff>167640</xdr:colOff>
      <xdr:row>13</xdr:row>
      <xdr:rowOff>7620</xdr:rowOff>
    </xdr:to>
    <xdr:cxnSp macro="">
      <xdr:nvCxnSpPr>
        <xdr:cNvPr id="95" name="Gerade Verbindung mit Pfeil 94"/>
        <xdr:cNvCxnSpPr/>
      </xdr:nvCxnSpPr>
      <xdr:spPr>
        <a:xfrm>
          <a:off x="3730487" y="1399098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6626</xdr:colOff>
      <xdr:row>11</xdr:row>
      <xdr:rowOff>165652</xdr:rowOff>
    </xdr:from>
    <xdr:to>
      <xdr:col>18</xdr:col>
      <xdr:colOff>6626</xdr:colOff>
      <xdr:row>15</xdr:row>
      <xdr:rowOff>0</xdr:rowOff>
    </xdr:to>
    <xdr:sp macro="" textlink="">
      <xdr:nvSpPr>
        <xdr:cNvPr id="96" name="Runde Klammer links/rechts 95"/>
        <xdr:cNvSpPr/>
      </xdr:nvSpPr>
      <xdr:spPr>
        <a:xfrm>
          <a:off x="4002156" y="1146313"/>
          <a:ext cx="324679" cy="62285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19</xdr:col>
      <xdr:colOff>0</xdr:colOff>
      <xdr:row>11</xdr:row>
      <xdr:rowOff>172278</xdr:rowOff>
    </xdr:from>
    <xdr:to>
      <xdr:col>20</xdr:col>
      <xdr:colOff>0</xdr:colOff>
      <xdr:row>15</xdr:row>
      <xdr:rowOff>0</xdr:rowOff>
    </xdr:to>
    <xdr:sp macro="" textlink="">
      <xdr:nvSpPr>
        <xdr:cNvPr id="98" name="Runde Klammer links/rechts 97"/>
        <xdr:cNvSpPr/>
      </xdr:nvSpPr>
      <xdr:spPr>
        <a:xfrm>
          <a:off x="4644887" y="1152939"/>
          <a:ext cx="298174" cy="616226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36</xdr:col>
      <xdr:colOff>147762</xdr:colOff>
      <xdr:row>23</xdr:row>
      <xdr:rowOff>134178</xdr:rowOff>
    </xdr:from>
    <xdr:to>
      <xdr:col>38</xdr:col>
      <xdr:colOff>18222</xdr:colOff>
      <xdr:row>27</xdr:row>
      <xdr:rowOff>59966</xdr:rowOff>
    </xdr:to>
    <xdr:sp macro="" textlink="">
      <xdr:nvSpPr>
        <xdr:cNvPr id="99" name="Runde Klammer links/rechts 98"/>
        <xdr:cNvSpPr/>
      </xdr:nvSpPr>
      <xdr:spPr>
        <a:xfrm>
          <a:off x="8794805" y="2247900"/>
          <a:ext cx="294530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39</xdr:col>
      <xdr:colOff>218662</xdr:colOff>
      <xdr:row>23</xdr:row>
      <xdr:rowOff>127552</xdr:rowOff>
    </xdr:from>
    <xdr:to>
      <xdr:col>41</xdr:col>
      <xdr:colOff>29487</xdr:colOff>
      <xdr:row>27</xdr:row>
      <xdr:rowOff>53340</xdr:rowOff>
    </xdr:to>
    <xdr:sp macro="" textlink="">
      <xdr:nvSpPr>
        <xdr:cNvPr id="100" name="Runde Klammer links/rechts 99"/>
        <xdr:cNvSpPr/>
      </xdr:nvSpPr>
      <xdr:spPr>
        <a:xfrm>
          <a:off x="9594575" y="2241274"/>
          <a:ext cx="360790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42</xdr:col>
      <xdr:colOff>280946</xdr:colOff>
      <xdr:row>23</xdr:row>
      <xdr:rowOff>135172</xdr:rowOff>
    </xdr:from>
    <xdr:to>
      <xdr:col>44</xdr:col>
      <xdr:colOff>39756</xdr:colOff>
      <xdr:row>27</xdr:row>
      <xdr:rowOff>60960</xdr:rowOff>
    </xdr:to>
    <xdr:sp macro="" textlink="">
      <xdr:nvSpPr>
        <xdr:cNvPr id="101" name="Runde Klammer links/rechts 100"/>
        <xdr:cNvSpPr/>
      </xdr:nvSpPr>
      <xdr:spPr>
        <a:xfrm>
          <a:off x="10365850" y="2248894"/>
          <a:ext cx="394915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16</xdr:col>
      <xdr:colOff>0</xdr:colOff>
      <xdr:row>19</xdr:row>
      <xdr:rowOff>7620</xdr:rowOff>
    </xdr:from>
    <xdr:to>
      <xdr:col>16</xdr:col>
      <xdr:colOff>167640</xdr:colOff>
      <xdr:row>19</xdr:row>
      <xdr:rowOff>7620</xdr:rowOff>
    </xdr:to>
    <xdr:cxnSp macro="">
      <xdr:nvCxnSpPr>
        <xdr:cNvPr id="108" name="Gerade Verbindung mit Pfeil 107"/>
        <xdr:cNvCxnSpPr/>
      </xdr:nvCxnSpPr>
      <xdr:spPr>
        <a:xfrm>
          <a:off x="3730487" y="3565829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6626</xdr:colOff>
      <xdr:row>17</xdr:row>
      <xdr:rowOff>165652</xdr:rowOff>
    </xdr:from>
    <xdr:to>
      <xdr:col>18</xdr:col>
      <xdr:colOff>6626</xdr:colOff>
      <xdr:row>21</xdr:row>
      <xdr:rowOff>0</xdr:rowOff>
    </xdr:to>
    <xdr:sp macro="" textlink="">
      <xdr:nvSpPr>
        <xdr:cNvPr id="109" name="Runde Klammer links/rechts 108"/>
        <xdr:cNvSpPr/>
      </xdr:nvSpPr>
      <xdr:spPr>
        <a:xfrm>
          <a:off x="4002156" y="3313043"/>
          <a:ext cx="324679" cy="622853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19</xdr:col>
      <xdr:colOff>0</xdr:colOff>
      <xdr:row>17</xdr:row>
      <xdr:rowOff>172278</xdr:rowOff>
    </xdr:from>
    <xdr:to>
      <xdr:col>20</xdr:col>
      <xdr:colOff>0</xdr:colOff>
      <xdr:row>21</xdr:row>
      <xdr:rowOff>0</xdr:rowOff>
    </xdr:to>
    <xdr:sp macro="" textlink="">
      <xdr:nvSpPr>
        <xdr:cNvPr id="114" name="Runde Klammer links/rechts 113"/>
        <xdr:cNvSpPr/>
      </xdr:nvSpPr>
      <xdr:spPr>
        <a:xfrm>
          <a:off x="4644887" y="3319669"/>
          <a:ext cx="298174" cy="616227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36</xdr:col>
      <xdr:colOff>147762</xdr:colOff>
      <xdr:row>35</xdr:row>
      <xdr:rowOff>134178</xdr:rowOff>
    </xdr:from>
    <xdr:to>
      <xdr:col>38</xdr:col>
      <xdr:colOff>18222</xdr:colOff>
      <xdr:row>39</xdr:row>
      <xdr:rowOff>59966</xdr:rowOff>
    </xdr:to>
    <xdr:sp macro="" textlink="">
      <xdr:nvSpPr>
        <xdr:cNvPr id="115" name="Runde Klammer links/rechts 114"/>
        <xdr:cNvSpPr/>
      </xdr:nvSpPr>
      <xdr:spPr>
        <a:xfrm>
          <a:off x="8794805" y="4414630"/>
          <a:ext cx="294530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39</xdr:col>
      <xdr:colOff>218662</xdr:colOff>
      <xdr:row>35</xdr:row>
      <xdr:rowOff>127552</xdr:rowOff>
    </xdr:from>
    <xdr:to>
      <xdr:col>41</xdr:col>
      <xdr:colOff>29487</xdr:colOff>
      <xdr:row>39</xdr:row>
      <xdr:rowOff>53340</xdr:rowOff>
    </xdr:to>
    <xdr:sp macro="" textlink="">
      <xdr:nvSpPr>
        <xdr:cNvPr id="116" name="Runde Klammer links/rechts 115"/>
        <xdr:cNvSpPr/>
      </xdr:nvSpPr>
      <xdr:spPr>
        <a:xfrm>
          <a:off x="9594575" y="4408004"/>
          <a:ext cx="360790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42</xdr:col>
      <xdr:colOff>280946</xdr:colOff>
      <xdr:row>35</xdr:row>
      <xdr:rowOff>135172</xdr:rowOff>
    </xdr:from>
    <xdr:to>
      <xdr:col>44</xdr:col>
      <xdr:colOff>39756</xdr:colOff>
      <xdr:row>39</xdr:row>
      <xdr:rowOff>60960</xdr:rowOff>
    </xdr:to>
    <xdr:sp macro="" textlink="">
      <xdr:nvSpPr>
        <xdr:cNvPr id="117" name="Runde Klammer links/rechts 116"/>
        <xdr:cNvSpPr/>
      </xdr:nvSpPr>
      <xdr:spPr>
        <a:xfrm>
          <a:off x="10365850" y="4415624"/>
          <a:ext cx="394915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16</xdr:col>
      <xdr:colOff>0</xdr:colOff>
      <xdr:row>25</xdr:row>
      <xdr:rowOff>7620</xdr:rowOff>
    </xdr:from>
    <xdr:to>
      <xdr:col>16</xdr:col>
      <xdr:colOff>167640</xdr:colOff>
      <xdr:row>25</xdr:row>
      <xdr:rowOff>7620</xdr:rowOff>
    </xdr:to>
    <xdr:cxnSp macro="">
      <xdr:nvCxnSpPr>
        <xdr:cNvPr id="118" name="Gerade Verbindung mit Pfeil 117"/>
        <xdr:cNvCxnSpPr/>
      </xdr:nvCxnSpPr>
      <xdr:spPr>
        <a:xfrm>
          <a:off x="3730487" y="5732559"/>
          <a:ext cx="167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6626</xdr:colOff>
      <xdr:row>23</xdr:row>
      <xdr:rowOff>165652</xdr:rowOff>
    </xdr:from>
    <xdr:to>
      <xdr:col>18</xdr:col>
      <xdr:colOff>6626</xdr:colOff>
      <xdr:row>27</xdr:row>
      <xdr:rowOff>0</xdr:rowOff>
    </xdr:to>
    <xdr:sp macro="" textlink="">
      <xdr:nvSpPr>
        <xdr:cNvPr id="119" name="Runde Klammer links/rechts 118"/>
        <xdr:cNvSpPr/>
      </xdr:nvSpPr>
      <xdr:spPr>
        <a:xfrm>
          <a:off x="4002156" y="5479774"/>
          <a:ext cx="324679" cy="622852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19</xdr:col>
      <xdr:colOff>0</xdr:colOff>
      <xdr:row>23</xdr:row>
      <xdr:rowOff>172278</xdr:rowOff>
    </xdr:from>
    <xdr:to>
      <xdr:col>20</xdr:col>
      <xdr:colOff>0</xdr:colOff>
      <xdr:row>27</xdr:row>
      <xdr:rowOff>0</xdr:rowOff>
    </xdr:to>
    <xdr:sp macro="" textlink="">
      <xdr:nvSpPr>
        <xdr:cNvPr id="120" name="Runde Klammer links/rechts 119"/>
        <xdr:cNvSpPr/>
      </xdr:nvSpPr>
      <xdr:spPr>
        <a:xfrm>
          <a:off x="4644887" y="5486400"/>
          <a:ext cx="298174" cy="616226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36</xdr:col>
      <xdr:colOff>147762</xdr:colOff>
      <xdr:row>47</xdr:row>
      <xdr:rowOff>134178</xdr:rowOff>
    </xdr:from>
    <xdr:to>
      <xdr:col>38</xdr:col>
      <xdr:colOff>18222</xdr:colOff>
      <xdr:row>51</xdr:row>
      <xdr:rowOff>59966</xdr:rowOff>
    </xdr:to>
    <xdr:sp macro="" textlink="">
      <xdr:nvSpPr>
        <xdr:cNvPr id="121" name="Runde Klammer links/rechts 120"/>
        <xdr:cNvSpPr/>
      </xdr:nvSpPr>
      <xdr:spPr>
        <a:xfrm>
          <a:off x="8794805" y="6581361"/>
          <a:ext cx="294530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39</xdr:col>
      <xdr:colOff>218662</xdr:colOff>
      <xdr:row>47</xdr:row>
      <xdr:rowOff>127552</xdr:rowOff>
    </xdr:from>
    <xdr:to>
      <xdr:col>41</xdr:col>
      <xdr:colOff>29487</xdr:colOff>
      <xdr:row>51</xdr:row>
      <xdr:rowOff>53340</xdr:rowOff>
    </xdr:to>
    <xdr:sp macro="" textlink="">
      <xdr:nvSpPr>
        <xdr:cNvPr id="122" name="Runde Klammer links/rechts 121"/>
        <xdr:cNvSpPr/>
      </xdr:nvSpPr>
      <xdr:spPr>
        <a:xfrm>
          <a:off x="9594575" y="6574735"/>
          <a:ext cx="360790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42</xdr:col>
      <xdr:colOff>280946</xdr:colOff>
      <xdr:row>47</xdr:row>
      <xdr:rowOff>135172</xdr:rowOff>
    </xdr:from>
    <xdr:to>
      <xdr:col>44</xdr:col>
      <xdr:colOff>39756</xdr:colOff>
      <xdr:row>51</xdr:row>
      <xdr:rowOff>60960</xdr:rowOff>
    </xdr:to>
    <xdr:sp macro="" textlink="">
      <xdr:nvSpPr>
        <xdr:cNvPr id="123" name="Runde Klammer links/rechts 122"/>
        <xdr:cNvSpPr/>
      </xdr:nvSpPr>
      <xdr:spPr>
        <a:xfrm>
          <a:off x="10365850" y="6582355"/>
          <a:ext cx="394915" cy="614901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18</xdr:col>
      <xdr:colOff>231913</xdr:colOff>
      <xdr:row>43</xdr:row>
      <xdr:rowOff>33131</xdr:rowOff>
    </xdr:from>
    <xdr:to>
      <xdr:col>24</xdr:col>
      <xdr:colOff>79512</xdr:colOff>
      <xdr:row>50</xdr:row>
      <xdr:rowOff>172277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122" y="7931427"/>
          <a:ext cx="1292086" cy="1292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2"/>
  <sheetViews>
    <sheetView tabSelected="1" topLeftCell="A9" zoomScale="115" zoomScaleNormal="115" workbookViewId="0">
      <selection activeCell="AA23" sqref="AA23"/>
    </sheetView>
  </sheetViews>
  <sheetFormatPr baseColWidth="10" defaultRowHeight="13.8" x14ac:dyDescent="0.25"/>
  <cols>
    <col min="1" max="2" width="3.88671875" style="1" customWidth="1"/>
    <col min="3" max="3" width="4.33203125" style="1" customWidth="1"/>
    <col min="4" max="4" width="2.5546875" style="1" customWidth="1"/>
    <col min="5" max="5" width="2" style="1" customWidth="1"/>
    <col min="6" max="6" width="4.21875" style="2" customWidth="1"/>
    <col min="7" max="7" width="2" style="2" customWidth="1"/>
    <col min="8" max="8" width="2.6640625" style="2" customWidth="1"/>
    <col min="9" max="9" width="4.77734375" style="1" customWidth="1"/>
    <col min="10" max="10" width="2.33203125" style="1" customWidth="1"/>
    <col min="11" max="11" width="3.21875" style="1" customWidth="1"/>
    <col min="12" max="12" width="2.5546875" style="1" customWidth="1"/>
    <col min="13" max="14" width="3.88671875" style="1" customWidth="1"/>
    <col min="15" max="15" width="4.44140625" style="1" customWidth="1"/>
    <col min="16" max="17" width="3.88671875" style="1" customWidth="1"/>
    <col min="18" max="19" width="4.77734375" style="1" customWidth="1"/>
    <col min="20" max="20" width="4.33203125" style="1" customWidth="1"/>
    <col min="21" max="21" width="2.33203125" style="1" customWidth="1"/>
    <col min="22" max="22" width="1.88671875" style="1" customWidth="1"/>
    <col min="23" max="24" width="3.88671875" style="1" customWidth="1"/>
    <col min="25" max="25" width="1.77734375" style="1" customWidth="1"/>
    <col min="26" max="26" width="4.33203125" style="1" customWidth="1"/>
    <col min="27" max="27" width="3" style="1" customWidth="1"/>
    <col min="28" max="28" width="2.88671875" style="1" customWidth="1"/>
    <col min="29" max="29" width="2.33203125" style="1" customWidth="1"/>
    <col min="30" max="30" width="3.33203125" style="1" customWidth="1"/>
    <col min="31" max="31" width="4.109375" style="1" customWidth="1"/>
    <col min="32" max="32" width="5.21875" style="1" customWidth="1"/>
    <col min="33" max="33" width="4" style="1" customWidth="1"/>
    <col min="34" max="34" width="2.5546875" style="1" customWidth="1"/>
    <col min="35" max="35" width="4.33203125" style="1" customWidth="1"/>
    <col min="36" max="36" width="4.109375" style="1" customWidth="1"/>
    <col min="37" max="37" width="2.21875" style="1" customWidth="1"/>
    <col min="38" max="38" width="4" style="1" customWidth="1"/>
    <col min="39" max="39" width="4.44140625" style="1" customWidth="1"/>
    <col min="40" max="40" width="4.21875" style="1" customWidth="1"/>
    <col min="41" max="41" width="3.77734375" style="1" customWidth="1"/>
    <col min="42" max="42" width="2.33203125" style="1" customWidth="1"/>
    <col min="43" max="43" width="4.33203125" style="1" customWidth="1"/>
    <col min="44" max="44" width="4.88671875" style="1" customWidth="1"/>
    <col min="45" max="45" width="4.33203125" style="1" customWidth="1"/>
    <col min="46" max="46" width="3.77734375" style="1" customWidth="1"/>
    <col min="47" max="47" width="4" style="1" customWidth="1"/>
    <col min="48" max="48" width="3.21875" style="1" customWidth="1"/>
    <col min="49" max="51" width="3.88671875" style="1" customWidth="1"/>
    <col min="52" max="52" width="5.33203125" style="1" customWidth="1"/>
    <col min="53" max="53" width="4.5546875" style="1" customWidth="1"/>
    <col min="54" max="54" width="7.6640625" style="1" customWidth="1"/>
    <col min="55" max="57" width="3.88671875" style="1" customWidth="1"/>
    <col min="58" max="58" width="4.77734375" style="1" customWidth="1"/>
    <col min="59" max="66" width="3.88671875" style="1" customWidth="1"/>
    <col min="67" max="68" width="3.33203125" style="1" customWidth="1"/>
    <col min="69" max="265" width="11.5546875" style="1"/>
    <col min="266" max="268" width="3.88671875" style="1" customWidth="1"/>
    <col min="269" max="269" width="4.44140625" style="1" customWidth="1"/>
    <col min="270" max="275" width="3.88671875" style="1" customWidth="1"/>
    <col min="276" max="276" width="4.44140625" style="1" customWidth="1"/>
    <col min="277" max="279" width="3.88671875" style="1" customWidth="1"/>
    <col min="280" max="280" width="4.21875" style="1" customWidth="1"/>
    <col min="281" max="282" width="3.88671875" style="1" customWidth="1"/>
    <col min="283" max="283" width="4.44140625" style="1" customWidth="1"/>
    <col min="284" max="287" width="3.88671875" style="1" customWidth="1"/>
    <col min="288" max="296" width="4.33203125" style="1" customWidth="1"/>
    <col min="297" max="297" width="6.33203125" style="1" customWidth="1"/>
    <col min="298" max="303" width="4.33203125" style="1" customWidth="1"/>
    <col min="304" max="306" width="3.88671875" style="1" customWidth="1"/>
    <col min="307" max="307" width="6.21875" style="1" customWidth="1"/>
    <col min="308" max="310" width="3.88671875" style="1" customWidth="1"/>
    <col min="311" max="521" width="11.5546875" style="1"/>
    <col min="522" max="524" width="3.88671875" style="1" customWidth="1"/>
    <col min="525" max="525" width="4.44140625" style="1" customWidth="1"/>
    <col min="526" max="531" width="3.88671875" style="1" customWidth="1"/>
    <col min="532" max="532" width="4.44140625" style="1" customWidth="1"/>
    <col min="533" max="535" width="3.88671875" style="1" customWidth="1"/>
    <col min="536" max="536" width="4.21875" style="1" customWidth="1"/>
    <col min="537" max="538" width="3.88671875" style="1" customWidth="1"/>
    <col min="539" max="539" width="4.44140625" style="1" customWidth="1"/>
    <col min="540" max="543" width="3.88671875" style="1" customWidth="1"/>
    <col min="544" max="552" width="4.33203125" style="1" customWidth="1"/>
    <col min="553" max="553" width="6.33203125" style="1" customWidth="1"/>
    <col min="554" max="559" width="4.33203125" style="1" customWidth="1"/>
    <col min="560" max="562" width="3.88671875" style="1" customWidth="1"/>
    <col min="563" max="563" width="6.21875" style="1" customWidth="1"/>
    <col min="564" max="566" width="3.88671875" style="1" customWidth="1"/>
    <col min="567" max="777" width="11.5546875" style="1"/>
    <col min="778" max="780" width="3.88671875" style="1" customWidth="1"/>
    <col min="781" max="781" width="4.44140625" style="1" customWidth="1"/>
    <col min="782" max="787" width="3.88671875" style="1" customWidth="1"/>
    <col min="788" max="788" width="4.44140625" style="1" customWidth="1"/>
    <col min="789" max="791" width="3.88671875" style="1" customWidth="1"/>
    <col min="792" max="792" width="4.21875" style="1" customWidth="1"/>
    <col min="793" max="794" width="3.88671875" style="1" customWidth="1"/>
    <col min="795" max="795" width="4.44140625" style="1" customWidth="1"/>
    <col min="796" max="799" width="3.88671875" style="1" customWidth="1"/>
    <col min="800" max="808" width="4.33203125" style="1" customWidth="1"/>
    <col min="809" max="809" width="6.33203125" style="1" customWidth="1"/>
    <col min="810" max="815" width="4.33203125" style="1" customWidth="1"/>
    <col min="816" max="818" width="3.88671875" style="1" customWidth="1"/>
    <col min="819" max="819" width="6.21875" style="1" customWidth="1"/>
    <col min="820" max="822" width="3.88671875" style="1" customWidth="1"/>
    <col min="823" max="1033" width="11.5546875" style="1"/>
    <col min="1034" max="1036" width="3.88671875" style="1" customWidth="1"/>
    <col min="1037" max="1037" width="4.44140625" style="1" customWidth="1"/>
    <col min="1038" max="1043" width="3.88671875" style="1" customWidth="1"/>
    <col min="1044" max="1044" width="4.44140625" style="1" customWidth="1"/>
    <col min="1045" max="1047" width="3.88671875" style="1" customWidth="1"/>
    <col min="1048" max="1048" width="4.21875" style="1" customWidth="1"/>
    <col min="1049" max="1050" width="3.88671875" style="1" customWidth="1"/>
    <col min="1051" max="1051" width="4.44140625" style="1" customWidth="1"/>
    <col min="1052" max="1055" width="3.88671875" style="1" customWidth="1"/>
    <col min="1056" max="1064" width="4.33203125" style="1" customWidth="1"/>
    <col min="1065" max="1065" width="6.33203125" style="1" customWidth="1"/>
    <col min="1066" max="1071" width="4.33203125" style="1" customWidth="1"/>
    <col min="1072" max="1074" width="3.88671875" style="1" customWidth="1"/>
    <col min="1075" max="1075" width="6.21875" style="1" customWidth="1"/>
    <col min="1076" max="1078" width="3.88671875" style="1" customWidth="1"/>
    <col min="1079" max="1289" width="11.5546875" style="1"/>
    <col min="1290" max="1292" width="3.88671875" style="1" customWidth="1"/>
    <col min="1293" max="1293" width="4.44140625" style="1" customWidth="1"/>
    <col min="1294" max="1299" width="3.88671875" style="1" customWidth="1"/>
    <col min="1300" max="1300" width="4.44140625" style="1" customWidth="1"/>
    <col min="1301" max="1303" width="3.88671875" style="1" customWidth="1"/>
    <col min="1304" max="1304" width="4.21875" style="1" customWidth="1"/>
    <col min="1305" max="1306" width="3.88671875" style="1" customWidth="1"/>
    <col min="1307" max="1307" width="4.44140625" style="1" customWidth="1"/>
    <col min="1308" max="1311" width="3.88671875" style="1" customWidth="1"/>
    <col min="1312" max="1320" width="4.33203125" style="1" customWidth="1"/>
    <col min="1321" max="1321" width="6.33203125" style="1" customWidth="1"/>
    <col min="1322" max="1327" width="4.33203125" style="1" customWidth="1"/>
    <col min="1328" max="1330" width="3.88671875" style="1" customWidth="1"/>
    <col min="1331" max="1331" width="6.21875" style="1" customWidth="1"/>
    <col min="1332" max="1334" width="3.88671875" style="1" customWidth="1"/>
    <col min="1335" max="1545" width="11.5546875" style="1"/>
    <col min="1546" max="1548" width="3.88671875" style="1" customWidth="1"/>
    <col min="1549" max="1549" width="4.44140625" style="1" customWidth="1"/>
    <col min="1550" max="1555" width="3.88671875" style="1" customWidth="1"/>
    <col min="1556" max="1556" width="4.44140625" style="1" customWidth="1"/>
    <col min="1557" max="1559" width="3.88671875" style="1" customWidth="1"/>
    <col min="1560" max="1560" width="4.21875" style="1" customWidth="1"/>
    <col min="1561" max="1562" width="3.88671875" style="1" customWidth="1"/>
    <col min="1563" max="1563" width="4.44140625" style="1" customWidth="1"/>
    <col min="1564" max="1567" width="3.88671875" style="1" customWidth="1"/>
    <col min="1568" max="1576" width="4.33203125" style="1" customWidth="1"/>
    <col min="1577" max="1577" width="6.33203125" style="1" customWidth="1"/>
    <col min="1578" max="1583" width="4.33203125" style="1" customWidth="1"/>
    <col min="1584" max="1586" width="3.88671875" style="1" customWidth="1"/>
    <col min="1587" max="1587" width="6.21875" style="1" customWidth="1"/>
    <col min="1588" max="1590" width="3.88671875" style="1" customWidth="1"/>
    <col min="1591" max="1801" width="11.5546875" style="1"/>
    <col min="1802" max="1804" width="3.88671875" style="1" customWidth="1"/>
    <col min="1805" max="1805" width="4.44140625" style="1" customWidth="1"/>
    <col min="1806" max="1811" width="3.88671875" style="1" customWidth="1"/>
    <col min="1812" max="1812" width="4.44140625" style="1" customWidth="1"/>
    <col min="1813" max="1815" width="3.88671875" style="1" customWidth="1"/>
    <col min="1816" max="1816" width="4.21875" style="1" customWidth="1"/>
    <col min="1817" max="1818" width="3.88671875" style="1" customWidth="1"/>
    <col min="1819" max="1819" width="4.44140625" style="1" customWidth="1"/>
    <col min="1820" max="1823" width="3.88671875" style="1" customWidth="1"/>
    <col min="1824" max="1832" width="4.33203125" style="1" customWidth="1"/>
    <col min="1833" max="1833" width="6.33203125" style="1" customWidth="1"/>
    <col min="1834" max="1839" width="4.33203125" style="1" customWidth="1"/>
    <col min="1840" max="1842" width="3.88671875" style="1" customWidth="1"/>
    <col min="1843" max="1843" width="6.21875" style="1" customWidth="1"/>
    <col min="1844" max="1846" width="3.88671875" style="1" customWidth="1"/>
    <col min="1847" max="2057" width="11.5546875" style="1"/>
    <col min="2058" max="2060" width="3.88671875" style="1" customWidth="1"/>
    <col min="2061" max="2061" width="4.44140625" style="1" customWidth="1"/>
    <col min="2062" max="2067" width="3.88671875" style="1" customWidth="1"/>
    <col min="2068" max="2068" width="4.44140625" style="1" customWidth="1"/>
    <col min="2069" max="2071" width="3.88671875" style="1" customWidth="1"/>
    <col min="2072" max="2072" width="4.21875" style="1" customWidth="1"/>
    <col min="2073" max="2074" width="3.88671875" style="1" customWidth="1"/>
    <col min="2075" max="2075" width="4.44140625" style="1" customWidth="1"/>
    <col min="2076" max="2079" width="3.88671875" style="1" customWidth="1"/>
    <col min="2080" max="2088" width="4.33203125" style="1" customWidth="1"/>
    <col min="2089" max="2089" width="6.33203125" style="1" customWidth="1"/>
    <col min="2090" max="2095" width="4.33203125" style="1" customWidth="1"/>
    <col min="2096" max="2098" width="3.88671875" style="1" customWidth="1"/>
    <col min="2099" max="2099" width="6.21875" style="1" customWidth="1"/>
    <col min="2100" max="2102" width="3.88671875" style="1" customWidth="1"/>
    <col min="2103" max="2313" width="11.5546875" style="1"/>
    <col min="2314" max="2316" width="3.88671875" style="1" customWidth="1"/>
    <col min="2317" max="2317" width="4.44140625" style="1" customWidth="1"/>
    <col min="2318" max="2323" width="3.88671875" style="1" customWidth="1"/>
    <col min="2324" max="2324" width="4.44140625" style="1" customWidth="1"/>
    <col min="2325" max="2327" width="3.88671875" style="1" customWidth="1"/>
    <col min="2328" max="2328" width="4.21875" style="1" customWidth="1"/>
    <col min="2329" max="2330" width="3.88671875" style="1" customWidth="1"/>
    <col min="2331" max="2331" width="4.44140625" style="1" customWidth="1"/>
    <col min="2332" max="2335" width="3.88671875" style="1" customWidth="1"/>
    <col min="2336" max="2344" width="4.33203125" style="1" customWidth="1"/>
    <col min="2345" max="2345" width="6.33203125" style="1" customWidth="1"/>
    <col min="2346" max="2351" width="4.33203125" style="1" customWidth="1"/>
    <col min="2352" max="2354" width="3.88671875" style="1" customWidth="1"/>
    <col min="2355" max="2355" width="6.21875" style="1" customWidth="1"/>
    <col min="2356" max="2358" width="3.88671875" style="1" customWidth="1"/>
    <col min="2359" max="2569" width="11.5546875" style="1"/>
    <col min="2570" max="2572" width="3.88671875" style="1" customWidth="1"/>
    <col min="2573" max="2573" width="4.44140625" style="1" customWidth="1"/>
    <col min="2574" max="2579" width="3.88671875" style="1" customWidth="1"/>
    <col min="2580" max="2580" width="4.44140625" style="1" customWidth="1"/>
    <col min="2581" max="2583" width="3.88671875" style="1" customWidth="1"/>
    <col min="2584" max="2584" width="4.21875" style="1" customWidth="1"/>
    <col min="2585" max="2586" width="3.88671875" style="1" customWidth="1"/>
    <col min="2587" max="2587" width="4.44140625" style="1" customWidth="1"/>
    <col min="2588" max="2591" width="3.88671875" style="1" customWidth="1"/>
    <col min="2592" max="2600" width="4.33203125" style="1" customWidth="1"/>
    <col min="2601" max="2601" width="6.33203125" style="1" customWidth="1"/>
    <col min="2602" max="2607" width="4.33203125" style="1" customWidth="1"/>
    <col min="2608" max="2610" width="3.88671875" style="1" customWidth="1"/>
    <col min="2611" max="2611" width="6.21875" style="1" customWidth="1"/>
    <col min="2612" max="2614" width="3.88671875" style="1" customWidth="1"/>
    <col min="2615" max="2825" width="11.5546875" style="1"/>
    <col min="2826" max="2828" width="3.88671875" style="1" customWidth="1"/>
    <col min="2829" max="2829" width="4.44140625" style="1" customWidth="1"/>
    <col min="2830" max="2835" width="3.88671875" style="1" customWidth="1"/>
    <col min="2836" max="2836" width="4.44140625" style="1" customWidth="1"/>
    <col min="2837" max="2839" width="3.88671875" style="1" customWidth="1"/>
    <col min="2840" max="2840" width="4.21875" style="1" customWidth="1"/>
    <col min="2841" max="2842" width="3.88671875" style="1" customWidth="1"/>
    <col min="2843" max="2843" width="4.44140625" style="1" customWidth="1"/>
    <col min="2844" max="2847" width="3.88671875" style="1" customWidth="1"/>
    <col min="2848" max="2856" width="4.33203125" style="1" customWidth="1"/>
    <col min="2857" max="2857" width="6.33203125" style="1" customWidth="1"/>
    <col min="2858" max="2863" width="4.33203125" style="1" customWidth="1"/>
    <col min="2864" max="2866" width="3.88671875" style="1" customWidth="1"/>
    <col min="2867" max="2867" width="6.21875" style="1" customWidth="1"/>
    <col min="2868" max="2870" width="3.88671875" style="1" customWidth="1"/>
    <col min="2871" max="3081" width="11.5546875" style="1"/>
    <col min="3082" max="3084" width="3.88671875" style="1" customWidth="1"/>
    <col min="3085" max="3085" width="4.44140625" style="1" customWidth="1"/>
    <col min="3086" max="3091" width="3.88671875" style="1" customWidth="1"/>
    <col min="3092" max="3092" width="4.44140625" style="1" customWidth="1"/>
    <col min="3093" max="3095" width="3.88671875" style="1" customWidth="1"/>
    <col min="3096" max="3096" width="4.21875" style="1" customWidth="1"/>
    <col min="3097" max="3098" width="3.88671875" style="1" customWidth="1"/>
    <col min="3099" max="3099" width="4.44140625" style="1" customWidth="1"/>
    <col min="3100" max="3103" width="3.88671875" style="1" customWidth="1"/>
    <col min="3104" max="3112" width="4.33203125" style="1" customWidth="1"/>
    <col min="3113" max="3113" width="6.33203125" style="1" customWidth="1"/>
    <col min="3114" max="3119" width="4.33203125" style="1" customWidth="1"/>
    <col min="3120" max="3122" width="3.88671875" style="1" customWidth="1"/>
    <col min="3123" max="3123" width="6.21875" style="1" customWidth="1"/>
    <col min="3124" max="3126" width="3.88671875" style="1" customWidth="1"/>
    <col min="3127" max="3337" width="11.5546875" style="1"/>
    <col min="3338" max="3340" width="3.88671875" style="1" customWidth="1"/>
    <col min="3341" max="3341" width="4.44140625" style="1" customWidth="1"/>
    <col min="3342" max="3347" width="3.88671875" style="1" customWidth="1"/>
    <col min="3348" max="3348" width="4.44140625" style="1" customWidth="1"/>
    <col min="3349" max="3351" width="3.88671875" style="1" customWidth="1"/>
    <col min="3352" max="3352" width="4.21875" style="1" customWidth="1"/>
    <col min="3353" max="3354" width="3.88671875" style="1" customWidth="1"/>
    <col min="3355" max="3355" width="4.44140625" style="1" customWidth="1"/>
    <col min="3356" max="3359" width="3.88671875" style="1" customWidth="1"/>
    <col min="3360" max="3368" width="4.33203125" style="1" customWidth="1"/>
    <col min="3369" max="3369" width="6.33203125" style="1" customWidth="1"/>
    <col min="3370" max="3375" width="4.33203125" style="1" customWidth="1"/>
    <col min="3376" max="3378" width="3.88671875" style="1" customWidth="1"/>
    <col min="3379" max="3379" width="6.21875" style="1" customWidth="1"/>
    <col min="3380" max="3382" width="3.88671875" style="1" customWidth="1"/>
    <col min="3383" max="3593" width="11.5546875" style="1"/>
    <col min="3594" max="3596" width="3.88671875" style="1" customWidth="1"/>
    <col min="3597" max="3597" width="4.44140625" style="1" customWidth="1"/>
    <col min="3598" max="3603" width="3.88671875" style="1" customWidth="1"/>
    <col min="3604" max="3604" width="4.44140625" style="1" customWidth="1"/>
    <col min="3605" max="3607" width="3.88671875" style="1" customWidth="1"/>
    <col min="3608" max="3608" width="4.21875" style="1" customWidth="1"/>
    <col min="3609" max="3610" width="3.88671875" style="1" customWidth="1"/>
    <col min="3611" max="3611" width="4.44140625" style="1" customWidth="1"/>
    <col min="3612" max="3615" width="3.88671875" style="1" customWidth="1"/>
    <col min="3616" max="3624" width="4.33203125" style="1" customWidth="1"/>
    <col min="3625" max="3625" width="6.33203125" style="1" customWidth="1"/>
    <col min="3626" max="3631" width="4.33203125" style="1" customWidth="1"/>
    <col min="3632" max="3634" width="3.88671875" style="1" customWidth="1"/>
    <col min="3635" max="3635" width="6.21875" style="1" customWidth="1"/>
    <col min="3636" max="3638" width="3.88671875" style="1" customWidth="1"/>
    <col min="3639" max="3849" width="11.5546875" style="1"/>
    <col min="3850" max="3852" width="3.88671875" style="1" customWidth="1"/>
    <col min="3853" max="3853" width="4.44140625" style="1" customWidth="1"/>
    <col min="3854" max="3859" width="3.88671875" style="1" customWidth="1"/>
    <col min="3860" max="3860" width="4.44140625" style="1" customWidth="1"/>
    <col min="3861" max="3863" width="3.88671875" style="1" customWidth="1"/>
    <col min="3864" max="3864" width="4.21875" style="1" customWidth="1"/>
    <col min="3865" max="3866" width="3.88671875" style="1" customWidth="1"/>
    <col min="3867" max="3867" width="4.44140625" style="1" customWidth="1"/>
    <col min="3868" max="3871" width="3.88671875" style="1" customWidth="1"/>
    <col min="3872" max="3880" width="4.33203125" style="1" customWidth="1"/>
    <col min="3881" max="3881" width="6.33203125" style="1" customWidth="1"/>
    <col min="3882" max="3887" width="4.33203125" style="1" customWidth="1"/>
    <col min="3888" max="3890" width="3.88671875" style="1" customWidth="1"/>
    <col min="3891" max="3891" width="6.21875" style="1" customWidth="1"/>
    <col min="3892" max="3894" width="3.88671875" style="1" customWidth="1"/>
    <col min="3895" max="4105" width="11.5546875" style="1"/>
    <col min="4106" max="4108" width="3.88671875" style="1" customWidth="1"/>
    <col min="4109" max="4109" width="4.44140625" style="1" customWidth="1"/>
    <col min="4110" max="4115" width="3.88671875" style="1" customWidth="1"/>
    <col min="4116" max="4116" width="4.44140625" style="1" customWidth="1"/>
    <col min="4117" max="4119" width="3.88671875" style="1" customWidth="1"/>
    <col min="4120" max="4120" width="4.21875" style="1" customWidth="1"/>
    <col min="4121" max="4122" width="3.88671875" style="1" customWidth="1"/>
    <col min="4123" max="4123" width="4.44140625" style="1" customWidth="1"/>
    <col min="4124" max="4127" width="3.88671875" style="1" customWidth="1"/>
    <col min="4128" max="4136" width="4.33203125" style="1" customWidth="1"/>
    <col min="4137" max="4137" width="6.33203125" style="1" customWidth="1"/>
    <col min="4138" max="4143" width="4.33203125" style="1" customWidth="1"/>
    <col min="4144" max="4146" width="3.88671875" style="1" customWidth="1"/>
    <col min="4147" max="4147" width="6.21875" style="1" customWidth="1"/>
    <col min="4148" max="4150" width="3.88671875" style="1" customWidth="1"/>
    <col min="4151" max="4361" width="11.5546875" style="1"/>
    <col min="4362" max="4364" width="3.88671875" style="1" customWidth="1"/>
    <col min="4365" max="4365" width="4.44140625" style="1" customWidth="1"/>
    <col min="4366" max="4371" width="3.88671875" style="1" customWidth="1"/>
    <col min="4372" max="4372" width="4.44140625" style="1" customWidth="1"/>
    <col min="4373" max="4375" width="3.88671875" style="1" customWidth="1"/>
    <col min="4376" max="4376" width="4.21875" style="1" customWidth="1"/>
    <col min="4377" max="4378" width="3.88671875" style="1" customWidth="1"/>
    <col min="4379" max="4379" width="4.44140625" style="1" customWidth="1"/>
    <col min="4380" max="4383" width="3.88671875" style="1" customWidth="1"/>
    <col min="4384" max="4392" width="4.33203125" style="1" customWidth="1"/>
    <col min="4393" max="4393" width="6.33203125" style="1" customWidth="1"/>
    <col min="4394" max="4399" width="4.33203125" style="1" customWidth="1"/>
    <col min="4400" max="4402" width="3.88671875" style="1" customWidth="1"/>
    <col min="4403" max="4403" width="6.21875" style="1" customWidth="1"/>
    <col min="4404" max="4406" width="3.88671875" style="1" customWidth="1"/>
    <col min="4407" max="4617" width="11.5546875" style="1"/>
    <col min="4618" max="4620" width="3.88671875" style="1" customWidth="1"/>
    <col min="4621" max="4621" width="4.44140625" style="1" customWidth="1"/>
    <col min="4622" max="4627" width="3.88671875" style="1" customWidth="1"/>
    <col min="4628" max="4628" width="4.44140625" style="1" customWidth="1"/>
    <col min="4629" max="4631" width="3.88671875" style="1" customWidth="1"/>
    <col min="4632" max="4632" width="4.21875" style="1" customWidth="1"/>
    <col min="4633" max="4634" width="3.88671875" style="1" customWidth="1"/>
    <col min="4635" max="4635" width="4.44140625" style="1" customWidth="1"/>
    <col min="4636" max="4639" width="3.88671875" style="1" customWidth="1"/>
    <col min="4640" max="4648" width="4.33203125" style="1" customWidth="1"/>
    <col min="4649" max="4649" width="6.33203125" style="1" customWidth="1"/>
    <col min="4650" max="4655" width="4.33203125" style="1" customWidth="1"/>
    <col min="4656" max="4658" width="3.88671875" style="1" customWidth="1"/>
    <col min="4659" max="4659" width="6.21875" style="1" customWidth="1"/>
    <col min="4660" max="4662" width="3.88671875" style="1" customWidth="1"/>
    <col min="4663" max="4873" width="11.5546875" style="1"/>
    <col min="4874" max="4876" width="3.88671875" style="1" customWidth="1"/>
    <col min="4877" max="4877" width="4.44140625" style="1" customWidth="1"/>
    <col min="4878" max="4883" width="3.88671875" style="1" customWidth="1"/>
    <col min="4884" max="4884" width="4.44140625" style="1" customWidth="1"/>
    <col min="4885" max="4887" width="3.88671875" style="1" customWidth="1"/>
    <col min="4888" max="4888" width="4.21875" style="1" customWidth="1"/>
    <col min="4889" max="4890" width="3.88671875" style="1" customWidth="1"/>
    <col min="4891" max="4891" width="4.44140625" style="1" customWidth="1"/>
    <col min="4892" max="4895" width="3.88671875" style="1" customWidth="1"/>
    <col min="4896" max="4904" width="4.33203125" style="1" customWidth="1"/>
    <col min="4905" max="4905" width="6.33203125" style="1" customWidth="1"/>
    <col min="4906" max="4911" width="4.33203125" style="1" customWidth="1"/>
    <col min="4912" max="4914" width="3.88671875" style="1" customWidth="1"/>
    <col min="4915" max="4915" width="6.21875" style="1" customWidth="1"/>
    <col min="4916" max="4918" width="3.88671875" style="1" customWidth="1"/>
    <col min="4919" max="5129" width="11.5546875" style="1"/>
    <col min="5130" max="5132" width="3.88671875" style="1" customWidth="1"/>
    <col min="5133" max="5133" width="4.44140625" style="1" customWidth="1"/>
    <col min="5134" max="5139" width="3.88671875" style="1" customWidth="1"/>
    <col min="5140" max="5140" width="4.44140625" style="1" customWidth="1"/>
    <col min="5141" max="5143" width="3.88671875" style="1" customWidth="1"/>
    <col min="5144" max="5144" width="4.21875" style="1" customWidth="1"/>
    <col min="5145" max="5146" width="3.88671875" style="1" customWidth="1"/>
    <col min="5147" max="5147" width="4.44140625" style="1" customWidth="1"/>
    <col min="5148" max="5151" width="3.88671875" style="1" customWidth="1"/>
    <col min="5152" max="5160" width="4.33203125" style="1" customWidth="1"/>
    <col min="5161" max="5161" width="6.33203125" style="1" customWidth="1"/>
    <col min="5162" max="5167" width="4.33203125" style="1" customWidth="1"/>
    <col min="5168" max="5170" width="3.88671875" style="1" customWidth="1"/>
    <col min="5171" max="5171" width="6.21875" style="1" customWidth="1"/>
    <col min="5172" max="5174" width="3.88671875" style="1" customWidth="1"/>
    <col min="5175" max="5385" width="11.5546875" style="1"/>
    <col min="5386" max="5388" width="3.88671875" style="1" customWidth="1"/>
    <col min="5389" max="5389" width="4.44140625" style="1" customWidth="1"/>
    <col min="5390" max="5395" width="3.88671875" style="1" customWidth="1"/>
    <col min="5396" max="5396" width="4.44140625" style="1" customWidth="1"/>
    <col min="5397" max="5399" width="3.88671875" style="1" customWidth="1"/>
    <col min="5400" max="5400" width="4.21875" style="1" customWidth="1"/>
    <col min="5401" max="5402" width="3.88671875" style="1" customWidth="1"/>
    <col min="5403" max="5403" width="4.44140625" style="1" customWidth="1"/>
    <col min="5404" max="5407" width="3.88671875" style="1" customWidth="1"/>
    <col min="5408" max="5416" width="4.33203125" style="1" customWidth="1"/>
    <col min="5417" max="5417" width="6.33203125" style="1" customWidth="1"/>
    <col min="5418" max="5423" width="4.33203125" style="1" customWidth="1"/>
    <col min="5424" max="5426" width="3.88671875" style="1" customWidth="1"/>
    <col min="5427" max="5427" width="6.21875" style="1" customWidth="1"/>
    <col min="5428" max="5430" width="3.88671875" style="1" customWidth="1"/>
    <col min="5431" max="5641" width="11.5546875" style="1"/>
    <col min="5642" max="5644" width="3.88671875" style="1" customWidth="1"/>
    <col min="5645" max="5645" width="4.44140625" style="1" customWidth="1"/>
    <col min="5646" max="5651" width="3.88671875" style="1" customWidth="1"/>
    <col min="5652" max="5652" width="4.44140625" style="1" customWidth="1"/>
    <col min="5653" max="5655" width="3.88671875" style="1" customWidth="1"/>
    <col min="5656" max="5656" width="4.21875" style="1" customWidth="1"/>
    <col min="5657" max="5658" width="3.88671875" style="1" customWidth="1"/>
    <col min="5659" max="5659" width="4.44140625" style="1" customWidth="1"/>
    <col min="5660" max="5663" width="3.88671875" style="1" customWidth="1"/>
    <col min="5664" max="5672" width="4.33203125" style="1" customWidth="1"/>
    <col min="5673" max="5673" width="6.33203125" style="1" customWidth="1"/>
    <col min="5674" max="5679" width="4.33203125" style="1" customWidth="1"/>
    <col min="5680" max="5682" width="3.88671875" style="1" customWidth="1"/>
    <col min="5683" max="5683" width="6.21875" style="1" customWidth="1"/>
    <col min="5684" max="5686" width="3.88671875" style="1" customWidth="1"/>
    <col min="5687" max="5897" width="11.5546875" style="1"/>
    <col min="5898" max="5900" width="3.88671875" style="1" customWidth="1"/>
    <col min="5901" max="5901" width="4.44140625" style="1" customWidth="1"/>
    <col min="5902" max="5907" width="3.88671875" style="1" customWidth="1"/>
    <col min="5908" max="5908" width="4.44140625" style="1" customWidth="1"/>
    <col min="5909" max="5911" width="3.88671875" style="1" customWidth="1"/>
    <col min="5912" max="5912" width="4.21875" style="1" customWidth="1"/>
    <col min="5913" max="5914" width="3.88671875" style="1" customWidth="1"/>
    <col min="5915" max="5915" width="4.44140625" style="1" customWidth="1"/>
    <col min="5916" max="5919" width="3.88671875" style="1" customWidth="1"/>
    <col min="5920" max="5928" width="4.33203125" style="1" customWidth="1"/>
    <col min="5929" max="5929" width="6.33203125" style="1" customWidth="1"/>
    <col min="5930" max="5935" width="4.33203125" style="1" customWidth="1"/>
    <col min="5936" max="5938" width="3.88671875" style="1" customWidth="1"/>
    <col min="5939" max="5939" width="6.21875" style="1" customWidth="1"/>
    <col min="5940" max="5942" width="3.88671875" style="1" customWidth="1"/>
    <col min="5943" max="6153" width="11.5546875" style="1"/>
    <col min="6154" max="6156" width="3.88671875" style="1" customWidth="1"/>
    <col min="6157" max="6157" width="4.44140625" style="1" customWidth="1"/>
    <col min="6158" max="6163" width="3.88671875" style="1" customWidth="1"/>
    <col min="6164" max="6164" width="4.44140625" style="1" customWidth="1"/>
    <col min="6165" max="6167" width="3.88671875" style="1" customWidth="1"/>
    <col min="6168" max="6168" width="4.21875" style="1" customWidth="1"/>
    <col min="6169" max="6170" width="3.88671875" style="1" customWidth="1"/>
    <col min="6171" max="6171" width="4.44140625" style="1" customWidth="1"/>
    <col min="6172" max="6175" width="3.88671875" style="1" customWidth="1"/>
    <col min="6176" max="6184" width="4.33203125" style="1" customWidth="1"/>
    <col min="6185" max="6185" width="6.33203125" style="1" customWidth="1"/>
    <col min="6186" max="6191" width="4.33203125" style="1" customWidth="1"/>
    <col min="6192" max="6194" width="3.88671875" style="1" customWidth="1"/>
    <col min="6195" max="6195" width="6.21875" style="1" customWidth="1"/>
    <col min="6196" max="6198" width="3.88671875" style="1" customWidth="1"/>
    <col min="6199" max="6409" width="11.5546875" style="1"/>
    <col min="6410" max="6412" width="3.88671875" style="1" customWidth="1"/>
    <col min="6413" max="6413" width="4.44140625" style="1" customWidth="1"/>
    <col min="6414" max="6419" width="3.88671875" style="1" customWidth="1"/>
    <col min="6420" max="6420" width="4.44140625" style="1" customWidth="1"/>
    <col min="6421" max="6423" width="3.88671875" style="1" customWidth="1"/>
    <col min="6424" max="6424" width="4.21875" style="1" customWidth="1"/>
    <col min="6425" max="6426" width="3.88671875" style="1" customWidth="1"/>
    <col min="6427" max="6427" width="4.44140625" style="1" customWidth="1"/>
    <col min="6428" max="6431" width="3.88671875" style="1" customWidth="1"/>
    <col min="6432" max="6440" width="4.33203125" style="1" customWidth="1"/>
    <col min="6441" max="6441" width="6.33203125" style="1" customWidth="1"/>
    <col min="6442" max="6447" width="4.33203125" style="1" customWidth="1"/>
    <col min="6448" max="6450" width="3.88671875" style="1" customWidth="1"/>
    <col min="6451" max="6451" width="6.21875" style="1" customWidth="1"/>
    <col min="6452" max="6454" width="3.88671875" style="1" customWidth="1"/>
    <col min="6455" max="6665" width="11.5546875" style="1"/>
    <col min="6666" max="6668" width="3.88671875" style="1" customWidth="1"/>
    <col min="6669" max="6669" width="4.44140625" style="1" customWidth="1"/>
    <col min="6670" max="6675" width="3.88671875" style="1" customWidth="1"/>
    <col min="6676" max="6676" width="4.44140625" style="1" customWidth="1"/>
    <col min="6677" max="6679" width="3.88671875" style="1" customWidth="1"/>
    <col min="6680" max="6680" width="4.21875" style="1" customWidth="1"/>
    <col min="6681" max="6682" width="3.88671875" style="1" customWidth="1"/>
    <col min="6683" max="6683" width="4.44140625" style="1" customWidth="1"/>
    <col min="6684" max="6687" width="3.88671875" style="1" customWidth="1"/>
    <col min="6688" max="6696" width="4.33203125" style="1" customWidth="1"/>
    <col min="6697" max="6697" width="6.33203125" style="1" customWidth="1"/>
    <col min="6698" max="6703" width="4.33203125" style="1" customWidth="1"/>
    <col min="6704" max="6706" width="3.88671875" style="1" customWidth="1"/>
    <col min="6707" max="6707" width="6.21875" style="1" customWidth="1"/>
    <col min="6708" max="6710" width="3.88671875" style="1" customWidth="1"/>
    <col min="6711" max="6921" width="11.5546875" style="1"/>
    <col min="6922" max="6924" width="3.88671875" style="1" customWidth="1"/>
    <col min="6925" max="6925" width="4.44140625" style="1" customWidth="1"/>
    <col min="6926" max="6931" width="3.88671875" style="1" customWidth="1"/>
    <col min="6932" max="6932" width="4.44140625" style="1" customWidth="1"/>
    <col min="6933" max="6935" width="3.88671875" style="1" customWidth="1"/>
    <col min="6936" max="6936" width="4.21875" style="1" customWidth="1"/>
    <col min="6937" max="6938" width="3.88671875" style="1" customWidth="1"/>
    <col min="6939" max="6939" width="4.44140625" style="1" customWidth="1"/>
    <col min="6940" max="6943" width="3.88671875" style="1" customWidth="1"/>
    <col min="6944" max="6952" width="4.33203125" style="1" customWidth="1"/>
    <col min="6953" max="6953" width="6.33203125" style="1" customWidth="1"/>
    <col min="6954" max="6959" width="4.33203125" style="1" customWidth="1"/>
    <col min="6960" max="6962" width="3.88671875" style="1" customWidth="1"/>
    <col min="6963" max="6963" width="6.21875" style="1" customWidth="1"/>
    <col min="6964" max="6966" width="3.88671875" style="1" customWidth="1"/>
    <col min="6967" max="7177" width="11.5546875" style="1"/>
    <col min="7178" max="7180" width="3.88671875" style="1" customWidth="1"/>
    <col min="7181" max="7181" width="4.44140625" style="1" customWidth="1"/>
    <col min="7182" max="7187" width="3.88671875" style="1" customWidth="1"/>
    <col min="7188" max="7188" width="4.44140625" style="1" customWidth="1"/>
    <col min="7189" max="7191" width="3.88671875" style="1" customWidth="1"/>
    <col min="7192" max="7192" width="4.21875" style="1" customWidth="1"/>
    <col min="7193" max="7194" width="3.88671875" style="1" customWidth="1"/>
    <col min="7195" max="7195" width="4.44140625" style="1" customWidth="1"/>
    <col min="7196" max="7199" width="3.88671875" style="1" customWidth="1"/>
    <col min="7200" max="7208" width="4.33203125" style="1" customWidth="1"/>
    <col min="7209" max="7209" width="6.33203125" style="1" customWidth="1"/>
    <col min="7210" max="7215" width="4.33203125" style="1" customWidth="1"/>
    <col min="7216" max="7218" width="3.88671875" style="1" customWidth="1"/>
    <col min="7219" max="7219" width="6.21875" style="1" customWidth="1"/>
    <col min="7220" max="7222" width="3.88671875" style="1" customWidth="1"/>
    <col min="7223" max="7433" width="11.5546875" style="1"/>
    <col min="7434" max="7436" width="3.88671875" style="1" customWidth="1"/>
    <col min="7437" max="7437" width="4.44140625" style="1" customWidth="1"/>
    <col min="7438" max="7443" width="3.88671875" style="1" customWidth="1"/>
    <col min="7444" max="7444" width="4.44140625" style="1" customWidth="1"/>
    <col min="7445" max="7447" width="3.88671875" style="1" customWidth="1"/>
    <col min="7448" max="7448" width="4.21875" style="1" customWidth="1"/>
    <col min="7449" max="7450" width="3.88671875" style="1" customWidth="1"/>
    <col min="7451" max="7451" width="4.44140625" style="1" customWidth="1"/>
    <col min="7452" max="7455" width="3.88671875" style="1" customWidth="1"/>
    <col min="7456" max="7464" width="4.33203125" style="1" customWidth="1"/>
    <col min="7465" max="7465" width="6.33203125" style="1" customWidth="1"/>
    <col min="7466" max="7471" width="4.33203125" style="1" customWidth="1"/>
    <col min="7472" max="7474" width="3.88671875" style="1" customWidth="1"/>
    <col min="7475" max="7475" width="6.21875" style="1" customWidth="1"/>
    <col min="7476" max="7478" width="3.88671875" style="1" customWidth="1"/>
    <col min="7479" max="7689" width="11.5546875" style="1"/>
    <col min="7690" max="7692" width="3.88671875" style="1" customWidth="1"/>
    <col min="7693" max="7693" width="4.44140625" style="1" customWidth="1"/>
    <col min="7694" max="7699" width="3.88671875" style="1" customWidth="1"/>
    <col min="7700" max="7700" width="4.44140625" style="1" customWidth="1"/>
    <col min="7701" max="7703" width="3.88671875" style="1" customWidth="1"/>
    <col min="7704" max="7704" width="4.21875" style="1" customWidth="1"/>
    <col min="7705" max="7706" width="3.88671875" style="1" customWidth="1"/>
    <col min="7707" max="7707" width="4.44140625" style="1" customWidth="1"/>
    <col min="7708" max="7711" width="3.88671875" style="1" customWidth="1"/>
    <col min="7712" max="7720" width="4.33203125" style="1" customWidth="1"/>
    <col min="7721" max="7721" width="6.33203125" style="1" customWidth="1"/>
    <col min="7722" max="7727" width="4.33203125" style="1" customWidth="1"/>
    <col min="7728" max="7730" width="3.88671875" style="1" customWidth="1"/>
    <col min="7731" max="7731" width="6.21875" style="1" customWidth="1"/>
    <col min="7732" max="7734" width="3.88671875" style="1" customWidth="1"/>
    <col min="7735" max="7945" width="11.5546875" style="1"/>
    <col min="7946" max="7948" width="3.88671875" style="1" customWidth="1"/>
    <col min="7949" max="7949" width="4.44140625" style="1" customWidth="1"/>
    <col min="7950" max="7955" width="3.88671875" style="1" customWidth="1"/>
    <col min="7956" max="7956" width="4.44140625" style="1" customWidth="1"/>
    <col min="7957" max="7959" width="3.88671875" style="1" customWidth="1"/>
    <col min="7960" max="7960" width="4.21875" style="1" customWidth="1"/>
    <col min="7961" max="7962" width="3.88671875" style="1" customWidth="1"/>
    <col min="7963" max="7963" width="4.44140625" style="1" customWidth="1"/>
    <col min="7964" max="7967" width="3.88671875" style="1" customWidth="1"/>
    <col min="7968" max="7976" width="4.33203125" style="1" customWidth="1"/>
    <col min="7977" max="7977" width="6.33203125" style="1" customWidth="1"/>
    <col min="7978" max="7983" width="4.33203125" style="1" customWidth="1"/>
    <col min="7984" max="7986" width="3.88671875" style="1" customWidth="1"/>
    <col min="7987" max="7987" width="6.21875" style="1" customWidth="1"/>
    <col min="7988" max="7990" width="3.88671875" style="1" customWidth="1"/>
    <col min="7991" max="8201" width="11.5546875" style="1"/>
    <col min="8202" max="8204" width="3.88671875" style="1" customWidth="1"/>
    <col min="8205" max="8205" width="4.44140625" style="1" customWidth="1"/>
    <col min="8206" max="8211" width="3.88671875" style="1" customWidth="1"/>
    <col min="8212" max="8212" width="4.44140625" style="1" customWidth="1"/>
    <col min="8213" max="8215" width="3.88671875" style="1" customWidth="1"/>
    <col min="8216" max="8216" width="4.21875" style="1" customWidth="1"/>
    <col min="8217" max="8218" width="3.88671875" style="1" customWidth="1"/>
    <col min="8219" max="8219" width="4.44140625" style="1" customWidth="1"/>
    <col min="8220" max="8223" width="3.88671875" style="1" customWidth="1"/>
    <col min="8224" max="8232" width="4.33203125" style="1" customWidth="1"/>
    <col min="8233" max="8233" width="6.33203125" style="1" customWidth="1"/>
    <col min="8234" max="8239" width="4.33203125" style="1" customWidth="1"/>
    <col min="8240" max="8242" width="3.88671875" style="1" customWidth="1"/>
    <col min="8243" max="8243" width="6.21875" style="1" customWidth="1"/>
    <col min="8244" max="8246" width="3.88671875" style="1" customWidth="1"/>
    <col min="8247" max="8457" width="11.5546875" style="1"/>
    <col min="8458" max="8460" width="3.88671875" style="1" customWidth="1"/>
    <col min="8461" max="8461" width="4.44140625" style="1" customWidth="1"/>
    <col min="8462" max="8467" width="3.88671875" style="1" customWidth="1"/>
    <col min="8468" max="8468" width="4.44140625" style="1" customWidth="1"/>
    <col min="8469" max="8471" width="3.88671875" style="1" customWidth="1"/>
    <col min="8472" max="8472" width="4.21875" style="1" customWidth="1"/>
    <col min="8473" max="8474" width="3.88671875" style="1" customWidth="1"/>
    <col min="8475" max="8475" width="4.44140625" style="1" customWidth="1"/>
    <col min="8476" max="8479" width="3.88671875" style="1" customWidth="1"/>
    <col min="8480" max="8488" width="4.33203125" style="1" customWidth="1"/>
    <col min="8489" max="8489" width="6.33203125" style="1" customWidth="1"/>
    <col min="8490" max="8495" width="4.33203125" style="1" customWidth="1"/>
    <col min="8496" max="8498" width="3.88671875" style="1" customWidth="1"/>
    <col min="8499" max="8499" width="6.21875" style="1" customWidth="1"/>
    <col min="8500" max="8502" width="3.88671875" style="1" customWidth="1"/>
    <col min="8503" max="8713" width="11.5546875" style="1"/>
    <col min="8714" max="8716" width="3.88671875" style="1" customWidth="1"/>
    <col min="8717" max="8717" width="4.44140625" style="1" customWidth="1"/>
    <col min="8718" max="8723" width="3.88671875" style="1" customWidth="1"/>
    <col min="8724" max="8724" width="4.44140625" style="1" customWidth="1"/>
    <col min="8725" max="8727" width="3.88671875" style="1" customWidth="1"/>
    <col min="8728" max="8728" width="4.21875" style="1" customWidth="1"/>
    <col min="8729" max="8730" width="3.88671875" style="1" customWidth="1"/>
    <col min="8731" max="8731" width="4.44140625" style="1" customWidth="1"/>
    <col min="8732" max="8735" width="3.88671875" style="1" customWidth="1"/>
    <col min="8736" max="8744" width="4.33203125" style="1" customWidth="1"/>
    <col min="8745" max="8745" width="6.33203125" style="1" customWidth="1"/>
    <col min="8746" max="8751" width="4.33203125" style="1" customWidth="1"/>
    <col min="8752" max="8754" width="3.88671875" style="1" customWidth="1"/>
    <col min="8755" max="8755" width="6.21875" style="1" customWidth="1"/>
    <col min="8756" max="8758" width="3.88671875" style="1" customWidth="1"/>
    <col min="8759" max="8969" width="11.5546875" style="1"/>
    <col min="8970" max="8972" width="3.88671875" style="1" customWidth="1"/>
    <col min="8973" max="8973" width="4.44140625" style="1" customWidth="1"/>
    <col min="8974" max="8979" width="3.88671875" style="1" customWidth="1"/>
    <col min="8980" max="8980" width="4.44140625" style="1" customWidth="1"/>
    <col min="8981" max="8983" width="3.88671875" style="1" customWidth="1"/>
    <col min="8984" max="8984" width="4.21875" style="1" customWidth="1"/>
    <col min="8985" max="8986" width="3.88671875" style="1" customWidth="1"/>
    <col min="8987" max="8987" width="4.44140625" style="1" customWidth="1"/>
    <col min="8988" max="8991" width="3.88671875" style="1" customWidth="1"/>
    <col min="8992" max="9000" width="4.33203125" style="1" customWidth="1"/>
    <col min="9001" max="9001" width="6.33203125" style="1" customWidth="1"/>
    <col min="9002" max="9007" width="4.33203125" style="1" customWidth="1"/>
    <col min="9008" max="9010" width="3.88671875" style="1" customWidth="1"/>
    <col min="9011" max="9011" width="6.21875" style="1" customWidth="1"/>
    <col min="9012" max="9014" width="3.88671875" style="1" customWidth="1"/>
    <col min="9015" max="9225" width="11.5546875" style="1"/>
    <col min="9226" max="9228" width="3.88671875" style="1" customWidth="1"/>
    <col min="9229" max="9229" width="4.44140625" style="1" customWidth="1"/>
    <col min="9230" max="9235" width="3.88671875" style="1" customWidth="1"/>
    <col min="9236" max="9236" width="4.44140625" style="1" customWidth="1"/>
    <col min="9237" max="9239" width="3.88671875" style="1" customWidth="1"/>
    <col min="9240" max="9240" width="4.21875" style="1" customWidth="1"/>
    <col min="9241" max="9242" width="3.88671875" style="1" customWidth="1"/>
    <col min="9243" max="9243" width="4.44140625" style="1" customWidth="1"/>
    <col min="9244" max="9247" width="3.88671875" style="1" customWidth="1"/>
    <col min="9248" max="9256" width="4.33203125" style="1" customWidth="1"/>
    <col min="9257" max="9257" width="6.33203125" style="1" customWidth="1"/>
    <col min="9258" max="9263" width="4.33203125" style="1" customWidth="1"/>
    <col min="9264" max="9266" width="3.88671875" style="1" customWidth="1"/>
    <col min="9267" max="9267" width="6.21875" style="1" customWidth="1"/>
    <col min="9268" max="9270" width="3.88671875" style="1" customWidth="1"/>
    <col min="9271" max="9481" width="11.5546875" style="1"/>
    <col min="9482" max="9484" width="3.88671875" style="1" customWidth="1"/>
    <col min="9485" max="9485" width="4.44140625" style="1" customWidth="1"/>
    <col min="9486" max="9491" width="3.88671875" style="1" customWidth="1"/>
    <col min="9492" max="9492" width="4.44140625" style="1" customWidth="1"/>
    <col min="9493" max="9495" width="3.88671875" style="1" customWidth="1"/>
    <col min="9496" max="9496" width="4.21875" style="1" customWidth="1"/>
    <col min="9497" max="9498" width="3.88671875" style="1" customWidth="1"/>
    <col min="9499" max="9499" width="4.44140625" style="1" customWidth="1"/>
    <col min="9500" max="9503" width="3.88671875" style="1" customWidth="1"/>
    <col min="9504" max="9512" width="4.33203125" style="1" customWidth="1"/>
    <col min="9513" max="9513" width="6.33203125" style="1" customWidth="1"/>
    <col min="9514" max="9519" width="4.33203125" style="1" customWidth="1"/>
    <col min="9520" max="9522" width="3.88671875" style="1" customWidth="1"/>
    <col min="9523" max="9523" width="6.21875" style="1" customWidth="1"/>
    <col min="9524" max="9526" width="3.88671875" style="1" customWidth="1"/>
    <col min="9527" max="9737" width="11.5546875" style="1"/>
    <col min="9738" max="9740" width="3.88671875" style="1" customWidth="1"/>
    <col min="9741" max="9741" width="4.44140625" style="1" customWidth="1"/>
    <col min="9742" max="9747" width="3.88671875" style="1" customWidth="1"/>
    <col min="9748" max="9748" width="4.44140625" style="1" customWidth="1"/>
    <col min="9749" max="9751" width="3.88671875" style="1" customWidth="1"/>
    <col min="9752" max="9752" width="4.21875" style="1" customWidth="1"/>
    <col min="9753" max="9754" width="3.88671875" style="1" customWidth="1"/>
    <col min="9755" max="9755" width="4.44140625" style="1" customWidth="1"/>
    <col min="9756" max="9759" width="3.88671875" style="1" customWidth="1"/>
    <col min="9760" max="9768" width="4.33203125" style="1" customWidth="1"/>
    <col min="9769" max="9769" width="6.33203125" style="1" customWidth="1"/>
    <col min="9770" max="9775" width="4.33203125" style="1" customWidth="1"/>
    <col min="9776" max="9778" width="3.88671875" style="1" customWidth="1"/>
    <col min="9779" max="9779" width="6.21875" style="1" customWidth="1"/>
    <col min="9780" max="9782" width="3.88671875" style="1" customWidth="1"/>
    <col min="9783" max="9993" width="11.5546875" style="1"/>
    <col min="9994" max="9996" width="3.88671875" style="1" customWidth="1"/>
    <col min="9997" max="9997" width="4.44140625" style="1" customWidth="1"/>
    <col min="9998" max="10003" width="3.88671875" style="1" customWidth="1"/>
    <col min="10004" max="10004" width="4.44140625" style="1" customWidth="1"/>
    <col min="10005" max="10007" width="3.88671875" style="1" customWidth="1"/>
    <col min="10008" max="10008" width="4.21875" style="1" customWidth="1"/>
    <col min="10009" max="10010" width="3.88671875" style="1" customWidth="1"/>
    <col min="10011" max="10011" width="4.44140625" style="1" customWidth="1"/>
    <col min="10012" max="10015" width="3.88671875" style="1" customWidth="1"/>
    <col min="10016" max="10024" width="4.33203125" style="1" customWidth="1"/>
    <col min="10025" max="10025" width="6.33203125" style="1" customWidth="1"/>
    <col min="10026" max="10031" width="4.33203125" style="1" customWidth="1"/>
    <col min="10032" max="10034" width="3.88671875" style="1" customWidth="1"/>
    <col min="10035" max="10035" width="6.21875" style="1" customWidth="1"/>
    <col min="10036" max="10038" width="3.88671875" style="1" customWidth="1"/>
    <col min="10039" max="10249" width="11.5546875" style="1"/>
    <col min="10250" max="10252" width="3.88671875" style="1" customWidth="1"/>
    <col min="10253" max="10253" width="4.44140625" style="1" customWidth="1"/>
    <col min="10254" max="10259" width="3.88671875" style="1" customWidth="1"/>
    <col min="10260" max="10260" width="4.44140625" style="1" customWidth="1"/>
    <col min="10261" max="10263" width="3.88671875" style="1" customWidth="1"/>
    <col min="10264" max="10264" width="4.21875" style="1" customWidth="1"/>
    <col min="10265" max="10266" width="3.88671875" style="1" customWidth="1"/>
    <col min="10267" max="10267" width="4.44140625" style="1" customWidth="1"/>
    <col min="10268" max="10271" width="3.88671875" style="1" customWidth="1"/>
    <col min="10272" max="10280" width="4.33203125" style="1" customWidth="1"/>
    <col min="10281" max="10281" width="6.33203125" style="1" customWidth="1"/>
    <col min="10282" max="10287" width="4.33203125" style="1" customWidth="1"/>
    <col min="10288" max="10290" width="3.88671875" style="1" customWidth="1"/>
    <col min="10291" max="10291" width="6.21875" style="1" customWidth="1"/>
    <col min="10292" max="10294" width="3.88671875" style="1" customWidth="1"/>
    <col min="10295" max="10505" width="11.5546875" style="1"/>
    <col min="10506" max="10508" width="3.88671875" style="1" customWidth="1"/>
    <col min="10509" max="10509" width="4.44140625" style="1" customWidth="1"/>
    <col min="10510" max="10515" width="3.88671875" style="1" customWidth="1"/>
    <col min="10516" max="10516" width="4.44140625" style="1" customWidth="1"/>
    <col min="10517" max="10519" width="3.88671875" style="1" customWidth="1"/>
    <col min="10520" max="10520" width="4.21875" style="1" customWidth="1"/>
    <col min="10521" max="10522" width="3.88671875" style="1" customWidth="1"/>
    <col min="10523" max="10523" width="4.44140625" style="1" customWidth="1"/>
    <col min="10524" max="10527" width="3.88671875" style="1" customWidth="1"/>
    <col min="10528" max="10536" width="4.33203125" style="1" customWidth="1"/>
    <col min="10537" max="10537" width="6.33203125" style="1" customWidth="1"/>
    <col min="10538" max="10543" width="4.33203125" style="1" customWidth="1"/>
    <col min="10544" max="10546" width="3.88671875" style="1" customWidth="1"/>
    <col min="10547" max="10547" width="6.21875" style="1" customWidth="1"/>
    <col min="10548" max="10550" width="3.88671875" style="1" customWidth="1"/>
    <col min="10551" max="10761" width="11.5546875" style="1"/>
    <col min="10762" max="10764" width="3.88671875" style="1" customWidth="1"/>
    <col min="10765" max="10765" width="4.44140625" style="1" customWidth="1"/>
    <col min="10766" max="10771" width="3.88671875" style="1" customWidth="1"/>
    <col min="10772" max="10772" width="4.44140625" style="1" customWidth="1"/>
    <col min="10773" max="10775" width="3.88671875" style="1" customWidth="1"/>
    <col min="10776" max="10776" width="4.21875" style="1" customWidth="1"/>
    <col min="10777" max="10778" width="3.88671875" style="1" customWidth="1"/>
    <col min="10779" max="10779" width="4.44140625" style="1" customWidth="1"/>
    <col min="10780" max="10783" width="3.88671875" style="1" customWidth="1"/>
    <col min="10784" max="10792" width="4.33203125" style="1" customWidth="1"/>
    <col min="10793" max="10793" width="6.33203125" style="1" customWidth="1"/>
    <col min="10794" max="10799" width="4.33203125" style="1" customWidth="1"/>
    <col min="10800" max="10802" width="3.88671875" style="1" customWidth="1"/>
    <col min="10803" max="10803" width="6.21875" style="1" customWidth="1"/>
    <col min="10804" max="10806" width="3.88671875" style="1" customWidth="1"/>
    <col min="10807" max="11017" width="11.5546875" style="1"/>
    <col min="11018" max="11020" width="3.88671875" style="1" customWidth="1"/>
    <col min="11021" max="11021" width="4.44140625" style="1" customWidth="1"/>
    <col min="11022" max="11027" width="3.88671875" style="1" customWidth="1"/>
    <col min="11028" max="11028" width="4.44140625" style="1" customWidth="1"/>
    <col min="11029" max="11031" width="3.88671875" style="1" customWidth="1"/>
    <col min="11032" max="11032" width="4.21875" style="1" customWidth="1"/>
    <col min="11033" max="11034" width="3.88671875" style="1" customWidth="1"/>
    <col min="11035" max="11035" width="4.44140625" style="1" customWidth="1"/>
    <col min="11036" max="11039" width="3.88671875" style="1" customWidth="1"/>
    <col min="11040" max="11048" width="4.33203125" style="1" customWidth="1"/>
    <col min="11049" max="11049" width="6.33203125" style="1" customWidth="1"/>
    <col min="11050" max="11055" width="4.33203125" style="1" customWidth="1"/>
    <col min="11056" max="11058" width="3.88671875" style="1" customWidth="1"/>
    <col min="11059" max="11059" width="6.21875" style="1" customWidth="1"/>
    <col min="11060" max="11062" width="3.88671875" style="1" customWidth="1"/>
    <col min="11063" max="11273" width="11.5546875" style="1"/>
    <col min="11274" max="11276" width="3.88671875" style="1" customWidth="1"/>
    <col min="11277" max="11277" width="4.44140625" style="1" customWidth="1"/>
    <col min="11278" max="11283" width="3.88671875" style="1" customWidth="1"/>
    <col min="11284" max="11284" width="4.44140625" style="1" customWidth="1"/>
    <col min="11285" max="11287" width="3.88671875" style="1" customWidth="1"/>
    <col min="11288" max="11288" width="4.21875" style="1" customWidth="1"/>
    <col min="11289" max="11290" width="3.88671875" style="1" customWidth="1"/>
    <col min="11291" max="11291" width="4.44140625" style="1" customWidth="1"/>
    <col min="11292" max="11295" width="3.88671875" style="1" customWidth="1"/>
    <col min="11296" max="11304" width="4.33203125" style="1" customWidth="1"/>
    <col min="11305" max="11305" width="6.33203125" style="1" customWidth="1"/>
    <col min="11306" max="11311" width="4.33203125" style="1" customWidth="1"/>
    <col min="11312" max="11314" width="3.88671875" style="1" customWidth="1"/>
    <col min="11315" max="11315" width="6.21875" style="1" customWidth="1"/>
    <col min="11316" max="11318" width="3.88671875" style="1" customWidth="1"/>
    <col min="11319" max="11529" width="11.5546875" style="1"/>
    <col min="11530" max="11532" width="3.88671875" style="1" customWidth="1"/>
    <col min="11533" max="11533" width="4.44140625" style="1" customWidth="1"/>
    <col min="11534" max="11539" width="3.88671875" style="1" customWidth="1"/>
    <col min="11540" max="11540" width="4.44140625" style="1" customWidth="1"/>
    <col min="11541" max="11543" width="3.88671875" style="1" customWidth="1"/>
    <col min="11544" max="11544" width="4.21875" style="1" customWidth="1"/>
    <col min="11545" max="11546" width="3.88671875" style="1" customWidth="1"/>
    <col min="11547" max="11547" width="4.44140625" style="1" customWidth="1"/>
    <col min="11548" max="11551" width="3.88671875" style="1" customWidth="1"/>
    <col min="11552" max="11560" width="4.33203125" style="1" customWidth="1"/>
    <col min="11561" max="11561" width="6.33203125" style="1" customWidth="1"/>
    <col min="11562" max="11567" width="4.33203125" style="1" customWidth="1"/>
    <col min="11568" max="11570" width="3.88671875" style="1" customWidth="1"/>
    <col min="11571" max="11571" width="6.21875" style="1" customWidth="1"/>
    <col min="11572" max="11574" width="3.88671875" style="1" customWidth="1"/>
    <col min="11575" max="11785" width="11.5546875" style="1"/>
    <col min="11786" max="11788" width="3.88671875" style="1" customWidth="1"/>
    <col min="11789" max="11789" width="4.44140625" style="1" customWidth="1"/>
    <col min="11790" max="11795" width="3.88671875" style="1" customWidth="1"/>
    <col min="11796" max="11796" width="4.44140625" style="1" customWidth="1"/>
    <col min="11797" max="11799" width="3.88671875" style="1" customWidth="1"/>
    <col min="11800" max="11800" width="4.21875" style="1" customWidth="1"/>
    <col min="11801" max="11802" width="3.88671875" style="1" customWidth="1"/>
    <col min="11803" max="11803" width="4.44140625" style="1" customWidth="1"/>
    <col min="11804" max="11807" width="3.88671875" style="1" customWidth="1"/>
    <col min="11808" max="11816" width="4.33203125" style="1" customWidth="1"/>
    <col min="11817" max="11817" width="6.33203125" style="1" customWidth="1"/>
    <col min="11818" max="11823" width="4.33203125" style="1" customWidth="1"/>
    <col min="11824" max="11826" width="3.88671875" style="1" customWidth="1"/>
    <col min="11827" max="11827" width="6.21875" style="1" customWidth="1"/>
    <col min="11828" max="11830" width="3.88671875" style="1" customWidth="1"/>
    <col min="11831" max="12041" width="11.5546875" style="1"/>
    <col min="12042" max="12044" width="3.88671875" style="1" customWidth="1"/>
    <col min="12045" max="12045" width="4.44140625" style="1" customWidth="1"/>
    <col min="12046" max="12051" width="3.88671875" style="1" customWidth="1"/>
    <col min="12052" max="12052" width="4.44140625" style="1" customWidth="1"/>
    <col min="12053" max="12055" width="3.88671875" style="1" customWidth="1"/>
    <col min="12056" max="12056" width="4.21875" style="1" customWidth="1"/>
    <col min="12057" max="12058" width="3.88671875" style="1" customWidth="1"/>
    <col min="12059" max="12059" width="4.44140625" style="1" customWidth="1"/>
    <col min="12060" max="12063" width="3.88671875" style="1" customWidth="1"/>
    <col min="12064" max="12072" width="4.33203125" style="1" customWidth="1"/>
    <col min="12073" max="12073" width="6.33203125" style="1" customWidth="1"/>
    <col min="12074" max="12079" width="4.33203125" style="1" customWidth="1"/>
    <col min="12080" max="12082" width="3.88671875" style="1" customWidth="1"/>
    <col min="12083" max="12083" width="6.21875" style="1" customWidth="1"/>
    <col min="12084" max="12086" width="3.88671875" style="1" customWidth="1"/>
    <col min="12087" max="12297" width="11.5546875" style="1"/>
    <col min="12298" max="12300" width="3.88671875" style="1" customWidth="1"/>
    <col min="12301" max="12301" width="4.44140625" style="1" customWidth="1"/>
    <col min="12302" max="12307" width="3.88671875" style="1" customWidth="1"/>
    <col min="12308" max="12308" width="4.44140625" style="1" customWidth="1"/>
    <col min="12309" max="12311" width="3.88671875" style="1" customWidth="1"/>
    <col min="12312" max="12312" width="4.21875" style="1" customWidth="1"/>
    <col min="12313" max="12314" width="3.88671875" style="1" customWidth="1"/>
    <col min="12315" max="12315" width="4.44140625" style="1" customWidth="1"/>
    <col min="12316" max="12319" width="3.88671875" style="1" customWidth="1"/>
    <col min="12320" max="12328" width="4.33203125" style="1" customWidth="1"/>
    <col min="12329" max="12329" width="6.33203125" style="1" customWidth="1"/>
    <col min="12330" max="12335" width="4.33203125" style="1" customWidth="1"/>
    <col min="12336" max="12338" width="3.88671875" style="1" customWidth="1"/>
    <col min="12339" max="12339" width="6.21875" style="1" customWidth="1"/>
    <col min="12340" max="12342" width="3.88671875" style="1" customWidth="1"/>
    <col min="12343" max="12553" width="11.5546875" style="1"/>
    <col min="12554" max="12556" width="3.88671875" style="1" customWidth="1"/>
    <col min="12557" max="12557" width="4.44140625" style="1" customWidth="1"/>
    <col min="12558" max="12563" width="3.88671875" style="1" customWidth="1"/>
    <col min="12564" max="12564" width="4.44140625" style="1" customWidth="1"/>
    <col min="12565" max="12567" width="3.88671875" style="1" customWidth="1"/>
    <col min="12568" max="12568" width="4.21875" style="1" customWidth="1"/>
    <col min="12569" max="12570" width="3.88671875" style="1" customWidth="1"/>
    <col min="12571" max="12571" width="4.44140625" style="1" customWidth="1"/>
    <col min="12572" max="12575" width="3.88671875" style="1" customWidth="1"/>
    <col min="12576" max="12584" width="4.33203125" style="1" customWidth="1"/>
    <col min="12585" max="12585" width="6.33203125" style="1" customWidth="1"/>
    <col min="12586" max="12591" width="4.33203125" style="1" customWidth="1"/>
    <col min="12592" max="12594" width="3.88671875" style="1" customWidth="1"/>
    <col min="12595" max="12595" width="6.21875" style="1" customWidth="1"/>
    <col min="12596" max="12598" width="3.88671875" style="1" customWidth="1"/>
    <col min="12599" max="12809" width="11.5546875" style="1"/>
    <col min="12810" max="12812" width="3.88671875" style="1" customWidth="1"/>
    <col min="12813" max="12813" width="4.44140625" style="1" customWidth="1"/>
    <col min="12814" max="12819" width="3.88671875" style="1" customWidth="1"/>
    <col min="12820" max="12820" width="4.44140625" style="1" customWidth="1"/>
    <col min="12821" max="12823" width="3.88671875" style="1" customWidth="1"/>
    <col min="12824" max="12824" width="4.21875" style="1" customWidth="1"/>
    <col min="12825" max="12826" width="3.88671875" style="1" customWidth="1"/>
    <col min="12827" max="12827" width="4.44140625" style="1" customWidth="1"/>
    <col min="12828" max="12831" width="3.88671875" style="1" customWidth="1"/>
    <col min="12832" max="12840" width="4.33203125" style="1" customWidth="1"/>
    <col min="12841" max="12841" width="6.33203125" style="1" customWidth="1"/>
    <col min="12842" max="12847" width="4.33203125" style="1" customWidth="1"/>
    <col min="12848" max="12850" width="3.88671875" style="1" customWidth="1"/>
    <col min="12851" max="12851" width="6.21875" style="1" customWidth="1"/>
    <col min="12852" max="12854" width="3.88671875" style="1" customWidth="1"/>
    <col min="12855" max="13065" width="11.5546875" style="1"/>
    <col min="13066" max="13068" width="3.88671875" style="1" customWidth="1"/>
    <col min="13069" max="13069" width="4.44140625" style="1" customWidth="1"/>
    <col min="13070" max="13075" width="3.88671875" style="1" customWidth="1"/>
    <col min="13076" max="13076" width="4.44140625" style="1" customWidth="1"/>
    <col min="13077" max="13079" width="3.88671875" style="1" customWidth="1"/>
    <col min="13080" max="13080" width="4.21875" style="1" customWidth="1"/>
    <col min="13081" max="13082" width="3.88671875" style="1" customWidth="1"/>
    <col min="13083" max="13083" width="4.44140625" style="1" customWidth="1"/>
    <col min="13084" max="13087" width="3.88671875" style="1" customWidth="1"/>
    <col min="13088" max="13096" width="4.33203125" style="1" customWidth="1"/>
    <col min="13097" max="13097" width="6.33203125" style="1" customWidth="1"/>
    <col min="13098" max="13103" width="4.33203125" style="1" customWidth="1"/>
    <col min="13104" max="13106" width="3.88671875" style="1" customWidth="1"/>
    <col min="13107" max="13107" width="6.21875" style="1" customWidth="1"/>
    <col min="13108" max="13110" width="3.88671875" style="1" customWidth="1"/>
    <col min="13111" max="13321" width="11.5546875" style="1"/>
    <col min="13322" max="13324" width="3.88671875" style="1" customWidth="1"/>
    <col min="13325" max="13325" width="4.44140625" style="1" customWidth="1"/>
    <col min="13326" max="13331" width="3.88671875" style="1" customWidth="1"/>
    <col min="13332" max="13332" width="4.44140625" style="1" customWidth="1"/>
    <col min="13333" max="13335" width="3.88671875" style="1" customWidth="1"/>
    <col min="13336" max="13336" width="4.21875" style="1" customWidth="1"/>
    <col min="13337" max="13338" width="3.88671875" style="1" customWidth="1"/>
    <col min="13339" max="13339" width="4.44140625" style="1" customWidth="1"/>
    <col min="13340" max="13343" width="3.88671875" style="1" customWidth="1"/>
    <col min="13344" max="13352" width="4.33203125" style="1" customWidth="1"/>
    <col min="13353" max="13353" width="6.33203125" style="1" customWidth="1"/>
    <col min="13354" max="13359" width="4.33203125" style="1" customWidth="1"/>
    <col min="13360" max="13362" width="3.88671875" style="1" customWidth="1"/>
    <col min="13363" max="13363" width="6.21875" style="1" customWidth="1"/>
    <col min="13364" max="13366" width="3.88671875" style="1" customWidth="1"/>
    <col min="13367" max="13577" width="11.5546875" style="1"/>
    <col min="13578" max="13580" width="3.88671875" style="1" customWidth="1"/>
    <col min="13581" max="13581" width="4.44140625" style="1" customWidth="1"/>
    <col min="13582" max="13587" width="3.88671875" style="1" customWidth="1"/>
    <col min="13588" max="13588" width="4.44140625" style="1" customWidth="1"/>
    <col min="13589" max="13591" width="3.88671875" style="1" customWidth="1"/>
    <col min="13592" max="13592" width="4.21875" style="1" customWidth="1"/>
    <col min="13593" max="13594" width="3.88671875" style="1" customWidth="1"/>
    <col min="13595" max="13595" width="4.44140625" style="1" customWidth="1"/>
    <col min="13596" max="13599" width="3.88671875" style="1" customWidth="1"/>
    <col min="13600" max="13608" width="4.33203125" style="1" customWidth="1"/>
    <col min="13609" max="13609" width="6.33203125" style="1" customWidth="1"/>
    <col min="13610" max="13615" width="4.33203125" style="1" customWidth="1"/>
    <col min="13616" max="13618" width="3.88671875" style="1" customWidth="1"/>
    <col min="13619" max="13619" width="6.21875" style="1" customWidth="1"/>
    <col min="13620" max="13622" width="3.88671875" style="1" customWidth="1"/>
    <col min="13623" max="13833" width="11.5546875" style="1"/>
    <col min="13834" max="13836" width="3.88671875" style="1" customWidth="1"/>
    <col min="13837" max="13837" width="4.44140625" style="1" customWidth="1"/>
    <col min="13838" max="13843" width="3.88671875" style="1" customWidth="1"/>
    <col min="13844" max="13844" width="4.44140625" style="1" customWidth="1"/>
    <col min="13845" max="13847" width="3.88671875" style="1" customWidth="1"/>
    <col min="13848" max="13848" width="4.21875" style="1" customWidth="1"/>
    <col min="13849" max="13850" width="3.88671875" style="1" customWidth="1"/>
    <col min="13851" max="13851" width="4.44140625" style="1" customWidth="1"/>
    <col min="13852" max="13855" width="3.88671875" style="1" customWidth="1"/>
    <col min="13856" max="13864" width="4.33203125" style="1" customWidth="1"/>
    <col min="13865" max="13865" width="6.33203125" style="1" customWidth="1"/>
    <col min="13866" max="13871" width="4.33203125" style="1" customWidth="1"/>
    <col min="13872" max="13874" width="3.88671875" style="1" customWidth="1"/>
    <col min="13875" max="13875" width="6.21875" style="1" customWidth="1"/>
    <col min="13876" max="13878" width="3.88671875" style="1" customWidth="1"/>
    <col min="13879" max="14089" width="11.5546875" style="1"/>
    <col min="14090" max="14092" width="3.88671875" style="1" customWidth="1"/>
    <col min="14093" max="14093" width="4.44140625" style="1" customWidth="1"/>
    <col min="14094" max="14099" width="3.88671875" style="1" customWidth="1"/>
    <col min="14100" max="14100" width="4.44140625" style="1" customWidth="1"/>
    <col min="14101" max="14103" width="3.88671875" style="1" customWidth="1"/>
    <col min="14104" max="14104" width="4.21875" style="1" customWidth="1"/>
    <col min="14105" max="14106" width="3.88671875" style="1" customWidth="1"/>
    <col min="14107" max="14107" width="4.44140625" style="1" customWidth="1"/>
    <col min="14108" max="14111" width="3.88671875" style="1" customWidth="1"/>
    <col min="14112" max="14120" width="4.33203125" style="1" customWidth="1"/>
    <col min="14121" max="14121" width="6.33203125" style="1" customWidth="1"/>
    <col min="14122" max="14127" width="4.33203125" style="1" customWidth="1"/>
    <col min="14128" max="14130" width="3.88671875" style="1" customWidth="1"/>
    <col min="14131" max="14131" width="6.21875" style="1" customWidth="1"/>
    <col min="14132" max="14134" width="3.88671875" style="1" customWidth="1"/>
    <col min="14135" max="14345" width="11.5546875" style="1"/>
    <col min="14346" max="14348" width="3.88671875" style="1" customWidth="1"/>
    <col min="14349" max="14349" width="4.44140625" style="1" customWidth="1"/>
    <col min="14350" max="14355" width="3.88671875" style="1" customWidth="1"/>
    <col min="14356" max="14356" width="4.44140625" style="1" customWidth="1"/>
    <col min="14357" max="14359" width="3.88671875" style="1" customWidth="1"/>
    <col min="14360" max="14360" width="4.21875" style="1" customWidth="1"/>
    <col min="14361" max="14362" width="3.88671875" style="1" customWidth="1"/>
    <col min="14363" max="14363" width="4.44140625" style="1" customWidth="1"/>
    <col min="14364" max="14367" width="3.88671875" style="1" customWidth="1"/>
    <col min="14368" max="14376" width="4.33203125" style="1" customWidth="1"/>
    <col min="14377" max="14377" width="6.33203125" style="1" customWidth="1"/>
    <col min="14378" max="14383" width="4.33203125" style="1" customWidth="1"/>
    <col min="14384" max="14386" width="3.88671875" style="1" customWidth="1"/>
    <col min="14387" max="14387" width="6.21875" style="1" customWidth="1"/>
    <col min="14388" max="14390" width="3.88671875" style="1" customWidth="1"/>
    <col min="14391" max="14601" width="11.5546875" style="1"/>
    <col min="14602" max="14604" width="3.88671875" style="1" customWidth="1"/>
    <col min="14605" max="14605" width="4.44140625" style="1" customWidth="1"/>
    <col min="14606" max="14611" width="3.88671875" style="1" customWidth="1"/>
    <col min="14612" max="14612" width="4.44140625" style="1" customWidth="1"/>
    <col min="14613" max="14615" width="3.88671875" style="1" customWidth="1"/>
    <col min="14616" max="14616" width="4.21875" style="1" customWidth="1"/>
    <col min="14617" max="14618" width="3.88671875" style="1" customWidth="1"/>
    <col min="14619" max="14619" width="4.44140625" style="1" customWidth="1"/>
    <col min="14620" max="14623" width="3.88671875" style="1" customWidth="1"/>
    <col min="14624" max="14632" width="4.33203125" style="1" customWidth="1"/>
    <col min="14633" max="14633" width="6.33203125" style="1" customWidth="1"/>
    <col min="14634" max="14639" width="4.33203125" style="1" customWidth="1"/>
    <col min="14640" max="14642" width="3.88671875" style="1" customWidth="1"/>
    <col min="14643" max="14643" width="6.21875" style="1" customWidth="1"/>
    <col min="14644" max="14646" width="3.88671875" style="1" customWidth="1"/>
    <col min="14647" max="14857" width="11.5546875" style="1"/>
    <col min="14858" max="14860" width="3.88671875" style="1" customWidth="1"/>
    <col min="14861" max="14861" width="4.44140625" style="1" customWidth="1"/>
    <col min="14862" max="14867" width="3.88671875" style="1" customWidth="1"/>
    <col min="14868" max="14868" width="4.44140625" style="1" customWidth="1"/>
    <col min="14869" max="14871" width="3.88671875" style="1" customWidth="1"/>
    <col min="14872" max="14872" width="4.21875" style="1" customWidth="1"/>
    <col min="14873" max="14874" width="3.88671875" style="1" customWidth="1"/>
    <col min="14875" max="14875" width="4.44140625" style="1" customWidth="1"/>
    <col min="14876" max="14879" width="3.88671875" style="1" customWidth="1"/>
    <col min="14880" max="14888" width="4.33203125" style="1" customWidth="1"/>
    <col min="14889" max="14889" width="6.33203125" style="1" customWidth="1"/>
    <col min="14890" max="14895" width="4.33203125" style="1" customWidth="1"/>
    <col min="14896" max="14898" width="3.88671875" style="1" customWidth="1"/>
    <col min="14899" max="14899" width="6.21875" style="1" customWidth="1"/>
    <col min="14900" max="14902" width="3.88671875" style="1" customWidth="1"/>
    <col min="14903" max="15113" width="11.5546875" style="1"/>
    <col min="15114" max="15116" width="3.88671875" style="1" customWidth="1"/>
    <col min="15117" max="15117" width="4.44140625" style="1" customWidth="1"/>
    <col min="15118" max="15123" width="3.88671875" style="1" customWidth="1"/>
    <col min="15124" max="15124" width="4.44140625" style="1" customWidth="1"/>
    <col min="15125" max="15127" width="3.88671875" style="1" customWidth="1"/>
    <col min="15128" max="15128" width="4.21875" style="1" customWidth="1"/>
    <col min="15129" max="15130" width="3.88671875" style="1" customWidth="1"/>
    <col min="15131" max="15131" width="4.44140625" style="1" customWidth="1"/>
    <col min="15132" max="15135" width="3.88671875" style="1" customWidth="1"/>
    <col min="15136" max="15144" width="4.33203125" style="1" customWidth="1"/>
    <col min="15145" max="15145" width="6.33203125" style="1" customWidth="1"/>
    <col min="15146" max="15151" width="4.33203125" style="1" customWidth="1"/>
    <col min="15152" max="15154" width="3.88671875" style="1" customWidth="1"/>
    <col min="15155" max="15155" width="6.21875" style="1" customWidth="1"/>
    <col min="15156" max="15158" width="3.88671875" style="1" customWidth="1"/>
    <col min="15159" max="15369" width="11.5546875" style="1"/>
    <col min="15370" max="15372" width="3.88671875" style="1" customWidth="1"/>
    <col min="15373" max="15373" width="4.44140625" style="1" customWidth="1"/>
    <col min="15374" max="15379" width="3.88671875" style="1" customWidth="1"/>
    <col min="15380" max="15380" width="4.44140625" style="1" customWidth="1"/>
    <col min="15381" max="15383" width="3.88671875" style="1" customWidth="1"/>
    <col min="15384" max="15384" width="4.21875" style="1" customWidth="1"/>
    <col min="15385" max="15386" width="3.88671875" style="1" customWidth="1"/>
    <col min="15387" max="15387" width="4.44140625" style="1" customWidth="1"/>
    <col min="15388" max="15391" width="3.88671875" style="1" customWidth="1"/>
    <col min="15392" max="15400" width="4.33203125" style="1" customWidth="1"/>
    <col min="15401" max="15401" width="6.33203125" style="1" customWidth="1"/>
    <col min="15402" max="15407" width="4.33203125" style="1" customWidth="1"/>
    <col min="15408" max="15410" width="3.88671875" style="1" customWidth="1"/>
    <col min="15411" max="15411" width="6.21875" style="1" customWidth="1"/>
    <col min="15412" max="15414" width="3.88671875" style="1" customWidth="1"/>
    <col min="15415" max="15625" width="11.5546875" style="1"/>
    <col min="15626" max="15628" width="3.88671875" style="1" customWidth="1"/>
    <col min="15629" max="15629" width="4.44140625" style="1" customWidth="1"/>
    <col min="15630" max="15635" width="3.88671875" style="1" customWidth="1"/>
    <col min="15636" max="15636" width="4.44140625" style="1" customWidth="1"/>
    <col min="15637" max="15639" width="3.88671875" style="1" customWidth="1"/>
    <col min="15640" max="15640" width="4.21875" style="1" customWidth="1"/>
    <col min="15641" max="15642" width="3.88671875" style="1" customWidth="1"/>
    <col min="15643" max="15643" width="4.44140625" style="1" customWidth="1"/>
    <col min="15644" max="15647" width="3.88671875" style="1" customWidth="1"/>
    <col min="15648" max="15656" width="4.33203125" style="1" customWidth="1"/>
    <col min="15657" max="15657" width="6.33203125" style="1" customWidth="1"/>
    <col min="15658" max="15663" width="4.33203125" style="1" customWidth="1"/>
    <col min="15664" max="15666" width="3.88671875" style="1" customWidth="1"/>
    <col min="15667" max="15667" width="6.21875" style="1" customWidth="1"/>
    <col min="15668" max="15670" width="3.88671875" style="1" customWidth="1"/>
    <col min="15671" max="15881" width="11.5546875" style="1"/>
    <col min="15882" max="15884" width="3.88671875" style="1" customWidth="1"/>
    <col min="15885" max="15885" width="4.44140625" style="1" customWidth="1"/>
    <col min="15886" max="15891" width="3.88671875" style="1" customWidth="1"/>
    <col min="15892" max="15892" width="4.44140625" style="1" customWidth="1"/>
    <col min="15893" max="15895" width="3.88671875" style="1" customWidth="1"/>
    <col min="15896" max="15896" width="4.21875" style="1" customWidth="1"/>
    <col min="15897" max="15898" width="3.88671875" style="1" customWidth="1"/>
    <col min="15899" max="15899" width="4.44140625" style="1" customWidth="1"/>
    <col min="15900" max="15903" width="3.88671875" style="1" customWidth="1"/>
    <col min="15904" max="15912" width="4.33203125" style="1" customWidth="1"/>
    <col min="15913" max="15913" width="6.33203125" style="1" customWidth="1"/>
    <col min="15914" max="15919" width="4.33203125" style="1" customWidth="1"/>
    <col min="15920" max="15922" width="3.88671875" style="1" customWidth="1"/>
    <col min="15923" max="15923" width="6.21875" style="1" customWidth="1"/>
    <col min="15924" max="15926" width="3.88671875" style="1" customWidth="1"/>
    <col min="15927" max="16137" width="11.5546875" style="1"/>
    <col min="16138" max="16140" width="3.88671875" style="1" customWidth="1"/>
    <col min="16141" max="16141" width="4.44140625" style="1" customWidth="1"/>
    <col min="16142" max="16147" width="3.88671875" style="1" customWidth="1"/>
    <col min="16148" max="16148" width="4.44140625" style="1" customWidth="1"/>
    <col min="16149" max="16151" width="3.88671875" style="1" customWidth="1"/>
    <col min="16152" max="16152" width="4.21875" style="1" customWidth="1"/>
    <col min="16153" max="16154" width="3.88671875" style="1" customWidth="1"/>
    <col min="16155" max="16155" width="4.44140625" style="1" customWidth="1"/>
    <col min="16156" max="16159" width="3.88671875" style="1" customWidth="1"/>
    <col min="16160" max="16168" width="4.33203125" style="1" customWidth="1"/>
    <col min="16169" max="16169" width="6.33203125" style="1" customWidth="1"/>
    <col min="16170" max="16175" width="4.33203125" style="1" customWidth="1"/>
    <col min="16176" max="16178" width="3.88671875" style="1" customWidth="1"/>
    <col min="16179" max="16179" width="6.21875" style="1" customWidth="1"/>
    <col min="16180" max="16182" width="3.88671875" style="1" customWidth="1"/>
    <col min="16183" max="16384" width="11.5546875" style="1"/>
  </cols>
  <sheetData>
    <row r="1" spans="1:72" x14ac:dyDescent="0.25">
      <c r="G1" s="29" t="s">
        <v>0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AG1" s="3" t="s">
        <v>0</v>
      </c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72" ht="22.8" customHeight="1" x14ac:dyDescent="0.25">
      <c r="A2" s="30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26" t="s">
        <v>1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8"/>
    </row>
    <row r="3" spans="1:72" ht="8.4" customHeight="1" x14ac:dyDescent="0.3">
      <c r="A3" s="35"/>
      <c r="B3" s="34"/>
      <c r="C3" s="34"/>
      <c r="D3" s="34"/>
      <c r="E3" s="34"/>
      <c r="F3" s="36"/>
      <c r="G3" s="37"/>
      <c r="H3" s="37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8"/>
      <c r="Y3" s="34"/>
      <c r="AV3" s="5"/>
    </row>
    <row r="4" spans="1:72" ht="15.6" x14ac:dyDescent="0.3">
      <c r="A4" s="39" t="s">
        <v>10</v>
      </c>
      <c r="B4" s="40"/>
      <c r="C4" s="40"/>
      <c r="D4" s="40"/>
      <c r="E4" s="40"/>
      <c r="F4" s="41"/>
      <c r="G4" s="42"/>
      <c r="H4" s="42"/>
      <c r="I4" s="40"/>
      <c r="J4" s="40"/>
      <c r="K4" s="40"/>
      <c r="L4" s="40"/>
      <c r="M4" s="40"/>
      <c r="N4" s="40"/>
      <c r="O4" s="40"/>
      <c r="P4" s="40"/>
      <c r="Q4" s="40"/>
      <c r="R4" s="34"/>
      <c r="S4" s="34"/>
      <c r="T4" s="34"/>
      <c r="U4" s="34"/>
      <c r="V4" s="34"/>
      <c r="W4" s="34"/>
      <c r="X4" s="34"/>
      <c r="Y4" s="34"/>
      <c r="Z4" s="4" t="str">
        <f>A4</f>
        <v>Aufgabe 1: Lagebeziehung von Ebene und Gerade</v>
      </c>
      <c r="AY4" s="8"/>
      <c r="AZ4" s="8"/>
      <c r="BA4" s="8"/>
      <c r="BB4" s="8"/>
      <c r="BC4" s="8"/>
      <c r="BD4" s="8"/>
    </row>
    <row r="5" spans="1:72" ht="15" x14ac:dyDescent="0.25">
      <c r="A5" s="34" t="s">
        <v>11</v>
      </c>
      <c r="B5" s="43"/>
      <c r="C5" s="44"/>
      <c r="D5" s="44"/>
      <c r="E5" s="44"/>
      <c r="F5" s="43"/>
      <c r="G5" s="43"/>
      <c r="H5" s="43"/>
      <c r="I5" s="43"/>
      <c r="J5" s="43"/>
      <c r="K5" s="44"/>
      <c r="L5" s="43"/>
      <c r="M5" s="43"/>
      <c r="N5" s="43"/>
      <c r="O5" s="44"/>
      <c r="P5" s="36"/>
      <c r="Q5" s="44"/>
      <c r="R5" s="45"/>
      <c r="S5" s="45"/>
      <c r="T5" s="45"/>
      <c r="U5" s="45"/>
      <c r="V5" s="45">
        <f t="shared" ref="V5:Y5" ca="1" si="0">RANDBETWEEN(-5,5)</f>
        <v>-5</v>
      </c>
      <c r="W5" s="45">
        <f t="shared" ca="1" si="0"/>
        <v>-1</v>
      </c>
      <c r="X5" s="45">
        <f t="shared" ca="1" si="0"/>
        <v>-1</v>
      </c>
      <c r="Y5" s="45">
        <f t="shared" ca="1" si="0"/>
        <v>-2</v>
      </c>
      <c r="Z5" s="9"/>
      <c r="AP5" s="6"/>
      <c r="AR5" s="23"/>
      <c r="AS5" s="24"/>
      <c r="AT5" s="23"/>
      <c r="AU5" s="24"/>
      <c r="AV5" s="24"/>
      <c r="AW5" s="24"/>
      <c r="AY5" s="8" t="e">
        <f ca="1">RANK(AZ5,#REF!)</f>
        <v>#REF!</v>
      </c>
      <c r="AZ5" s="8">
        <f ca="1">RAND()</f>
        <v>0.33339453896400728</v>
      </c>
      <c r="BA5" s="8">
        <v>1</v>
      </c>
      <c r="BB5" s="8">
        <v>2</v>
      </c>
      <c r="BC5" s="8">
        <v>3</v>
      </c>
      <c r="BD5" s="8">
        <v>4</v>
      </c>
      <c r="BE5" s="8">
        <v>5</v>
      </c>
      <c r="BF5" s="8">
        <v>6</v>
      </c>
      <c r="BG5" s="8">
        <v>7</v>
      </c>
      <c r="BH5" s="8">
        <v>8</v>
      </c>
      <c r="BI5" s="8">
        <v>9</v>
      </c>
      <c r="BJ5" s="8">
        <v>0</v>
      </c>
      <c r="BK5" s="8">
        <v>11</v>
      </c>
      <c r="BL5" s="8">
        <v>12</v>
      </c>
      <c r="BM5" s="8"/>
      <c r="BN5" s="8"/>
      <c r="BO5" s="8"/>
      <c r="BP5" s="8"/>
      <c r="BQ5" s="8"/>
      <c r="BR5" s="8"/>
      <c r="BS5" s="8"/>
      <c r="BT5" s="8"/>
    </row>
    <row r="6" spans="1:72" ht="16.2" x14ac:dyDescent="0.3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44"/>
      <c r="M6" s="44"/>
      <c r="N6" s="44"/>
      <c r="O6" s="44"/>
      <c r="P6" s="36"/>
      <c r="Q6" s="44"/>
      <c r="R6" s="45"/>
      <c r="S6" s="45"/>
      <c r="T6" s="45"/>
      <c r="U6" s="45"/>
      <c r="V6" s="36">
        <v>3</v>
      </c>
      <c r="W6" s="46"/>
      <c r="X6" s="45"/>
      <c r="Y6" s="45"/>
      <c r="Z6" s="6"/>
      <c r="AB6" s="15" t="s">
        <v>9</v>
      </c>
      <c r="AC6" s="19">
        <v>1</v>
      </c>
      <c r="AD6" s="6" t="s">
        <v>3</v>
      </c>
      <c r="AE6" s="13">
        <f ca="1">R7</f>
        <v>3</v>
      </c>
      <c r="AF6" s="17" t="str">
        <f ca="1">IF(T7&lt;0,"- "&amp;ABS(T7),"+ "&amp;T7)</f>
        <v>+ 4</v>
      </c>
      <c r="AG6" s="11" t="s">
        <v>15</v>
      </c>
      <c r="AH6" s="13"/>
      <c r="AI6" s="22" t="s">
        <v>35</v>
      </c>
      <c r="AK6" s="13"/>
      <c r="AN6" s="6"/>
      <c r="AO6" s="6"/>
      <c r="AP6" s="6"/>
      <c r="AQ6" s="12"/>
      <c r="AR6" s="7"/>
      <c r="AS6" s="21"/>
      <c r="AT6" s="7"/>
      <c r="AU6" s="20">
        <f ca="1">VLOOKUP($A7,$BA$7:$BL$23,3,FALSE)</f>
        <v>-1</v>
      </c>
      <c r="AV6" s="7"/>
      <c r="AW6" s="23"/>
      <c r="AX6" s="15"/>
      <c r="AY6" s="8" t="e">
        <f ca="1">RANK(AZ6,#REF!)</f>
        <v>#REF!</v>
      </c>
      <c r="AZ6" s="8">
        <f t="shared" ref="AZ6:AZ7" ca="1" si="1">RAND()</f>
        <v>0.91881580472832303</v>
      </c>
      <c r="BA6" s="8">
        <v>1</v>
      </c>
      <c r="BB6" s="8">
        <v>2</v>
      </c>
      <c r="BC6" s="8" t="s">
        <v>13</v>
      </c>
      <c r="BD6" s="8" t="s">
        <v>16</v>
      </c>
      <c r="BE6" s="8" t="s">
        <v>17</v>
      </c>
      <c r="BF6" s="8" t="s">
        <v>18</v>
      </c>
      <c r="BG6" s="8" t="s">
        <v>19</v>
      </c>
      <c r="BH6" s="8" t="s">
        <v>20</v>
      </c>
      <c r="BI6" s="8" t="s">
        <v>21</v>
      </c>
      <c r="BJ6" s="7" t="s">
        <v>25</v>
      </c>
      <c r="BK6" s="8" t="s">
        <v>26</v>
      </c>
      <c r="BL6" s="8" t="s">
        <v>27</v>
      </c>
      <c r="BM6" s="8" t="s">
        <v>34</v>
      </c>
      <c r="BN6" s="8"/>
      <c r="BO6" s="8" t="s">
        <v>15</v>
      </c>
      <c r="BP6" s="8"/>
      <c r="BQ6" s="8" t="s">
        <v>23</v>
      </c>
      <c r="BR6" s="8" t="s">
        <v>28</v>
      </c>
      <c r="BS6" s="8"/>
      <c r="BT6" s="8"/>
    </row>
    <row r="7" spans="1:72" ht="16.2" x14ac:dyDescent="0.35">
      <c r="A7" s="46">
        <v>1</v>
      </c>
      <c r="B7" s="34"/>
      <c r="C7" s="34"/>
      <c r="D7" s="34"/>
      <c r="E7" s="34"/>
      <c r="F7" s="37"/>
      <c r="G7" s="37"/>
      <c r="H7" s="37"/>
      <c r="I7" s="34"/>
      <c r="J7" s="34"/>
      <c r="K7" s="34"/>
      <c r="L7" s="43"/>
      <c r="M7" s="43"/>
      <c r="N7" s="43"/>
      <c r="O7" s="34"/>
      <c r="P7" s="34"/>
      <c r="Q7" s="34"/>
      <c r="R7" s="44">
        <f ca="1">VLOOKUP($A7,$BA$7:$BL$23,7,FALSE)</f>
        <v>3</v>
      </c>
      <c r="S7" s="34"/>
      <c r="T7" s="44">
        <f ca="1">VLOOKUP($A7,$BA$7:$BL$23,10,FALSE)</f>
        <v>4</v>
      </c>
      <c r="U7" s="45"/>
      <c r="V7" s="45"/>
      <c r="W7" s="45"/>
      <c r="X7" s="45"/>
      <c r="Y7" s="45">
        <f t="shared" ref="Y7" ca="1" si="2">RANDBETWEEN(-9,9)</f>
        <v>4</v>
      </c>
      <c r="Z7" s="6" t="str">
        <f>A8</f>
        <v xml:space="preserve">a) </v>
      </c>
      <c r="AA7" s="6" t="s">
        <v>14</v>
      </c>
      <c r="AB7" s="14" t="s">
        <v>9</v>
      </c>
      <c r="AC7" s="19">
        <v>2</v>
      </c>
      <c r="AD7" s="6" t="s">
        <v>3</v>
      </c>
      <c r="AE7" s="15">
        <f ca="1">R8</f>
        <v>0</v>
      </c>
      <c r="AF7" s="17" t="str">
        <f ca="1">IF(T8&lt;0,"- "&amp;ABS(T8),"+ "&amp;T8)</f>
        <v>+ 5</v>
      </c>
      <c r="AG7" s="11" t="s">
        <v>15</v>
      </c>
      <c r="AH7" s="13"/>
      <c r="AI7" s="1" t="str">
        <f ca="1">C8&amp;" · ("&amp;AE6&amp;AF6&amp;AG6&amp;") "&amp;F8&amp;" · ("&amp;AE7&amp;AF7&amp;AG7&amp;") "&amp;I8&amp;" · ("&amp;AE8&amp;AF8&amp;AG8&amp;") = "&amp;M8</f>
        <v>-1 · (3+ 4r)  - 4 · (0+ 5r)  - 1 · (-6- 24r) = -5</v>
      </c>
      <c r="AP7" s="6"/>
      <c r="AQ7" s="10"/>
      <c r="AR7" s="7"/>
      <c r="AS7" s="7"/>
      <c r="AT7" s="7"/>
      <c r="AU7" s="20">
        <f ca="1">VLOOKUP($A7,$BA$7:$BL$23,4,FALSE)</f>
        <v>-4</v>
      </c>
      <c r="AV7" s="7"/>
      <c r="AW7" s="23"/>
      <c r="AX7" s="15"/>
      <c r="AY7" s="8" t="e">
        <f ca="1">RANK(AZ7,#REF!)</f>
        <v>#REF!</v>
      </c>
      <c r="AZ7" s="8">
        <f t="shared" ca="1" si="1"/>
        <v>0.81668757070883324</v>
      </c>
      <c r="BA7" s="8">
        <f ca="1">_xlfn.RANK.EQ(BB7,$BB$7:$BB$23)</f>
        <v>1</v>
      </c>
      <c r="BB7" s="8">
        <f ca="1">IF(AND(BM7&lt;&gt;0,MOD(ABS(BM7),3)=0),0,BO7)</f>
        <v>0.99434171907967117</v>
      </c>
      <c r="BC7" s="7">
        <f ca="1">RANDBETWEEN(1,5)*(-1)^RANDBETWEEN(0,1)</f>
        <v>-1</v>
      </c>
      <c r="BD7" s="7">
        <f ca="1">RANDBETWEEN(1,5)*(-1)^RANDBETWEEN(0,1)</f>
        <v>-4</v>
      </c>
      <c r="BE7" s="7">
        <f t="shared" ref="BE7:BE23" ca="1" si="3">1*(-1)^RANDBETWEEN(0,1)</f>
        <v>-1</v>
      </c>
      <c r="BF7" s="7">
        <f t="shared" ref="BF7:BH23" ca="1" si="4">RANDBETWEEN(-5,5)</f>
        <v>-5</v>
      </c>
      <c r="BG7" s="7">
        <f t="shared" ca="1" si="4"/>
        <v>3</v>
      </c>
      <c r="BH7" s="7">
        <f t="shared" ca="1" si="4"/>
        <v>0</v>
      </c>
      <c r="BI7" s="8">
        <f ca="1">BF7-BG7*BC7-BH7*BD7+RANDBETWEEN(1,5)*(-1)^RANDBETWEEN(0,1)</f>
        <v>-6</v>
      </c>
      <c r="BJ7" s="7">
        <f t="shared" ref="BJ7:BK23" ca="1" si="5">RANDBETWEEN(-5,5)</f>
        <v>4</v>
      </c>
      <c r="BK7" s="7">
        <f t="shared" ca="1" si="5"/>
        <v>5</v>
      </c>
      <c r="BL7" s="7">
        <f ca="1">(-BC7*BJ7-BD7*BK7)/BE7</f>
        <v>-24</v>
      </c>
      <c r="BM7" s="8">
        <f t="shared" ref="BM7:BM15" ca="1" si="6">BC7*BJ7+BD7*BK7+BE7*BL7</f>
        <v>0</v>
      </c>
      <c r="BN7" s="8">
        <f t="shared" ref="BN7:BN8" ca="1" si="7">BC7*BG7+BD7*BH7+BE7*BI7</f>
        <v>3</v>
      </c>
      <c r="BO7" s="8">
        <f ca="1">RAND()</f>
        <v>0.99434171907967117</v>
      </c>
      <c r="BP7" s="8"/>
      <c r="BQ7" s="8" t="s">
        <v>24</v>
      </c>
      <c r="BR7" s="8" t="s">
        <v>29</v>
      </c>
      <c r="BS7" s="8" t="s">
        <v>31</v>
      </c>
      <c r="BT7" s="8"/>
    </row>
    <row r="8" spans="1:72" ht="18.600000000000001" x14ac:dyDescent="0.4">
      <c r="A8" s="35" t="s">
        <v>4</v>
      </c>
      <c r="B8" s="44" t="s">
        <v>5</v>
      </c>
      <c r="C8" s="47">
        <f ca="1">VLOOKUP($A7,$BA$7:$BL$23,3,FALSE)</f>
        <v>-1</v>
      </c>
      <c r="D8" s="47" t="s">
        <v>9</v>
      </c>
      <c r="E8" s="48">
        <v>1</v>
      </c>
      <c r="F8" s="38" t="str">
        <f ca="1">IF(VLOOKUP($A7,$BA$7:$BL$23,4,FALSE)&lt;0," - "&amp;-VLOOKUP($A7,$BA$7:$BL$23,4,FALSE)," + "&amp;VLOOKUP($A7,$BA$7:$BL$23,4,FALSE))</f>
        <v xml:space="preserve"> - 4</v>
      </c>
      <c r="G8" s="47" t="s">
        <v>9</v>
      </c>
      <c r="H8" s="48">
        <v>2</v>
      </c>
      <c r="I8" s="38" t="str">
        <f ca="1">IF(VLOOKUP($A7,$BA$7:$BL$23,5,FALSE)&lt;0," - "&amp;-VLOOKUP($A7,$BA$7:$BL$23,5,FALSE)," + "&amp;VLOOKUP($A7,$BA$7:$BL$23,5,FALSE))</f>
        <v xml:space="preserve"> - 1</v>
      </c>
      <c r="J8" s="47" t="s">
        <v>9</v>
      </c>
      <c r="K8" s="48">
        <v>3</v>
      </c>
      <c r="L8" s="34" t="s">
        <v>3</v>
      </c>
      <c r="M8" s="44">
        <f ca="1">VLOOKUP($A7,$BA$7:$BL$23,6,FALSE)</f>
        <v>-5</v>
      </c>
      <c r="N8" s="34"/>
      <c r="O8" s="34"/>
      <c r="P8" s="44" t="s">
        <v>12</v>
      </c>
      <c r="Q8" s="44" t="s">
        <v>6</v>
      </c>
      <c r="R8" s="44">
        <f ca="1">VLOOKUP($A7,$BA$7:$BL$23,8,FALSE)</f>
        <v>0</v>
      </c>
      <c r="S8" s="49" t="s">
        <v>39</v>
      </c>
      <c r="T8" s="44">
        <f ca="1">VLOOKUP($A7,$BA$7:$BL$23,11,FALSE)</f>
        <v>5</v>
      </c>
      <c r="U8" s="34"/>
      <c r="V8" s="34"/>
      <c r="W8" s="34"/>
      <c r="X8" s="34"/>
      <c r="Y8" s="34"/>
      <c r="Z8" s="13"/>
      <c r="AA8" s="6"/>
      <c r="AB8" s="14" t="s">
        <v>9</v>
      </c>
      <c r="AC8" s="19">
        <v>3</v>
      </c>
      <c r="AD8" s="6" t="s">
        <v>3</v>
      </c>
      <c r="AE8" s="15">
        <f ca="1">R9</f>
        <v>-6</v>
      </c>
      <c r="AF8" s="17" t="str">
        <f ca="1">IF(T9&lt;0,"- "&amp;ABS(T9),"+ "&amp;T9)</f>
        <v>- 24</v>
      </c>
      <c r="AG8" s="11" t="s">
        <v>15</v>
      </c>
      <c r="AH8" s="13"/>
      <c r="AI8" s="1" t="str">
        <f ca="1">AQ10&amp;" "&amp;IF(AR10&lt;0," - "&amp;-AR10," + "&amp;AR10)&amp;"r "&amp;IF(AS10&lt;0," - "&amp;-AS10," + "&amp;AS10)&amp;IF(AT10&lt;0," - "&amp;-AT10," + "&amp;AT10)&amp;"r "&amp;IF(AU10&lt;0," - "&amp;-AU10," + "&amp;AU10)&amp;IF(AV10&lt;0," - "&amp;-AV10," + "&amp;AV10)&amp;"r = "&amp;AU9</f>
        <v>-3  - 4r  + 0 - 20r  + 6 + 24r = -5</v>
      </c>
      <c r="AR8" s="8"/>
      <c r="AS8" s="8"/>
      <c r="AT8" s="8"/>
      <c r="AU8" s="20">
        <f ca="1">VLOOKUP($A7,$BA$7:$BL$23,5,FALSE)</f>
        <v>-1</v>
      </c>
      <c r="AV8" s="8"/>
      <c r="AW8" s="24"/>
      <c r="AX8" s="15"/>
      <c r="AY8" s="15"/>
      <c r="AZ8" s="15"/>
      <c r="BA8" s="8">
        <f t="shared" ref="BA8:BA23" ca="1" si="8">_xlfn.RANK.EQ(BB8,$BB$7:$BB$23)</f>
        <v>3</v>
      </c>
      <c r="BB8" s="8">
        <f t="shared" ref="BB8:BB23" ca="1" si="9">IF(AND(BM8&lt;&gt;0,MOD(ABS(BM8),3)=0),0,BO8)</f>
        <v>0.96412496068880904</v>
      </c>
      <c r="BC8" s="7">
        <f t="shared" ref="BC8:BD23" ca="1" si="10">RANDBETWEEN(1,5)*(-1)^RANDBETWEEN(0,1)</f>
        <v>-3</v>
      </c>
      <c r="BD8" s="7">
        <f t="shared" ca="1" si="10"/>
        <v>-4</v>
      </c>
      <c r="BE8" s="7">
        <f t="shared" ca="1" si="3"/>
        <v>1</v>
      </c>
      <c r="BF8" s="7">
        <f t="shared" ca="1" si="4"/>
        <v>-5</v>
      </c>
      <c r="BG8" s="7">
        <f t="shared" ca="1" si="4"/>
        <v>3</v>
      </c>
      <c r="BH8" s="7">
        <f t="shared" ca="1" si="4"/>
        <v>1</v>
      </c>
      <c r="BI8" s="8">
        <f ca="1">BF8-BG8*BC8-BH8*BD8</f>
        <v>8</v>
      </c>
      <c r="BJ8" s="7">
        <f t="shared" ca="1" si="5"/>
        <v>0</v>
      </c>
      <c r="BK8" s="7">
        <f t="shared" ca="1" si="5"/>
        <v>4</v>
      </c>
      <c r="BL8" s="7">
        <f ca="1">(-BC8*BJ8-BD8*BK8)/BE8</f>
        <v>16</v>
      </c>
      <c r="BM8" s="8">
        <f t="shared" ca="1" si="6"/>
        <v>0</v>
      </c>
      <c r="BN8" s="8">
        <f t="shared" ca="1" si="7"/>
        <v>-5</v>
      </c>
      <c r="BO8" s="8">
        <f t="shared" ref="BO8:BO23" ca="1" si="11">RAND()</f>
        <v>0.96412496068880904</v>
      </c>
      <c r="BP8" s="8"/>
      <c r="BQ8" s="8" t="s">
        <v>22</v>
      </c>
      <c r="BR8" s="8" t="s">
        <v>29</v>
      </c>
      <c r="BS8" s="8" t="s">
        <v>32</v>
      </c>
      <c r="BT8" s="8"/>
    </row>
    <row r="9" spans="1:72" ht="15.6" x14ac:dyDescent="0.3">
      <c r="A9" s="35"/>
      <c r="B9" s="44"/>
      <c r="C9" s="44"/>
      <c r="D9" s="34"/>
      <c r="E9" s="34"/>
      <c r="F9" s="37"/>
      <c r="G9" s="37"/>
      <c r="H9" s="37"/>
      <c r="I9" s="34"/>
      <c r="J9" s="34"/>
      <c r="K9" s="34"/>
      <c r="L9" s="34"/>
      <c r="M9" s="34"/>
      <c r="N9" s="34"/>
      <c r="O9" s="44"/>
      <c r="P9" s="44"/>
      <c r="Q9" s="34"/>
      <c r="R9" s="44">
        <f ca="1">VLOOKUP($A7,$BA$7:$BL$23,9,FALSE)</f>
        <v>-6</v>
      </c>
      <c r="S9" s="50"/>
      <c r="T9" s="44">
        <f ca="1">VLOOKUP($A7,$BA$7:$BL$23,12,FALSE)</f>
        <v>-24</v>
      </c>
      <c r="U9" s="34"/>
      <c r="V9" s="34"/>
      <c r="W9" s="34"/>
      <c r="X9" s="34"/>
      <c r="Y9" s="34"/>
      <c r="Z9" s="9"/>
      <c r="AI9" s="1" t="str">
        <f ca="1">AQ10+AS10+AU10&amp;IF(AR10+AT10+AV10&lt;0," - "&amp;-(AR10+AT10+AV10)," + "&amp;AR10+AT10+AV10)&amp;"r = "&amp;AU9</f>
        <v>3 + 0r = -5</v>
      </c>
      <c r="AN9" s="1" t="str">
        <f ca="1">"| "&amp;IF(AR11&lt;0," + "&amp;ABS(AR11)," - "&amp;AR11)</f>
        <v>|  - 3</v>
      </c>
      <c r="AR9" s="8"/>
      <c r="AS9" s="8"/>
      <c r="AT9" s="8"/>
      <c r="AU9" s="20">
        <f ca="1">VLOOKUP($A7,$BA$7:$BL$23,6,FALSE)</f>
        <v>-5</v>
      </c>
      <c r="AV9" s="8"/>
      <c r="AW9" s="24"/>
      <c r="AY9" s="8"/>
      <c r="AZ9" s="8"/>
      <c r="BA9" s="8">
        <f t="shared" ca="1" si="8"/>
        <v>14</v>
      </c>
      <c r="BB9" s="8">
        <f t="shared" ca="1" si="9"/>
        <v>0</v>
      </c>
      <c r="BC9" s="7">
        <f t="shared" ca="1" si="10"/>
        <v>5</v>
      </c>
      <c r="BD9" s="7">
        <f t="shared" ca="1" si="10"/>
        <v>-2</v>
      </c>
      <c r="BE9" s="7">
        <f t="shared" ca="1" si="3"/>
        <v>-1</v>
      </c>
      <c r="BF9" s="7">
        <f t="shared" ca="1" si="4"/>
        <v>-2</v>
      </c>
      <c r="BG9" s="7">
        <f t="shared" ca="1" si="4"/>
        <v>0</v>
      </c>
      <c r="BH9" s="7">
        <f t="shared" ca="1" si="4"/>
        <v>-3</v>
      </c>
      <c r="BI9" s="8">
        <f ca="1">BF9-BG9*BC9-BH9*BD9+RANDBETWEEN(1,5)*(-1)^RANDBETWEEN(0,1)</f>
        <v>-10</v>
      </c>
      <c r="BJ9" s="7">
        <f t="shared" ca="1" si="5"/>
        <v>5</v>
      </c>
      <c r="BK9" s="7">
        <f t="shared" ca="1" si="5"/>
        <v>-2</v>
      </c>
      <c r="BL9" s="7">
        <f ca="1">(-BC9*BJ9-BD9*BK9)/BE9+RANDBETWEEN(1,5)*(-1)^RANDBETWEEN(0,1)</f>
        <v>32</v>
      </c>
      <c r="BM9" s="8">
        <f t="shared" ca="1" si="6"/>
        <v>-3</v>
      </c>
      <c r="BN9" s="8">
        <f ca="1">BC9*BG9+BD9*BH9+BE9*BI9</f>
        <v>16</v>
      </c>
      <c r="BO9" s="8">
        <f t="shared" ca="1" si="11"/>
        <v>5.3417526192325204E-2</v>
      </c>
      <c r="BP9" s="8"/>
      <c r="BQ9" s="8" t="s">
        <v>24</v>
      </c>
      <c r="BR9" s="8" t="s">
        <v>30</v>
      </c>
      <c r="BS9" s="8" t="s">
        <v>33</v>
      </c>
      <c r="BT9" s="8"/>
    </row>
    <row r="10" spans="1:72" ht="15" x14ac:dyDescent="0.25">
      <c r="A10" s="34"/>
      <c r="B10" s="34"/>
      <c r="C10" s="34"/>
      <c r="D10" s="34"/>
      <c r="E10" s="34"/>
      <c r="F10" s="37"/>
      <c r="G10" s="37"/>
      <c r="H10" s="37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AI10" s="1" t="str">
        <f ca="1">AS11&amp;" r = "&amp;AT12</f>
        <v>0 r = -8</v>
      </c>
      <c r="AN10" s="1" t="str">
        <f ca="1">IF(AS12&lt;&gt;0,"| : "&amp;IF(AS12&lt;0,"("&amp;AS12&amp;")",AS12),"")</f>
        <v/>
      </c>
      <c r="AQ10" s="8">
        <f ca="1">AU6*AE6</f>
        <v>-3</v>
      </c>
      <c r="AR10" s="8">
        <f ca="1">AU6*T7</f>
        <v>-4</v>
      </c>
      <c r="AS10" s="8">
        <f ca="1">AU7*R8</f>
        <v>0</v>
      </c>
      <c r="AT10" s="8">
        <f ca="1">AU7*T8</f>
        <v>-20</v>
      </c>
      <c r="AU10" s="8">
        <f ca="1">AU8*R9</f>
        <v>6</v>
      </c>
      <c r="AV10" s="8">
        <f ca="1">AU8*T9</f>
        <v>24</v>
      </c>
      <c r="AW10" s="24"/>
      <c r="BA10" s="8">
        <f t="shared" ca="1" si="8"/>
        <v>14</v>
      </c>
      <c r="BB10" s="8">
        <f t="shared" ca="1" si="9"/>
        <v>0</v>
      </c>
      <c r="BC10" s="7">
        <f t="shared" ca="1" si="10"/>
        <v>2</v>
      </c>
      <c r="BD10" s="7">
        <f t="shared" ca="1" si="10"/>
        <v>4</v>
      </c>
      <c r="BE10" s="7">
        <f t="shared" ca="1" si="3"/>
        <v>1</v>
      </c>
      <c r="BF10" s="7">
        <f t="shared" ca="1" si="4"/>
        <v>5</v>
      </c>
      <c r="BG10" s="7">
        <f t="shared" ca="1" si="4"/>
        <v>-3</v>
      </c>
      <c r="BH10" s="7">
        <f t="shared" ca="1" si="4"/>
        <v>-3</v>
      </c>
      <c r="BI10" s="8">
        <f ca="1">BF10-BG10*BC10-BH10*BD10</f>
        <v>23</v>
      </c>
      <c r="BJ10" s="7">
        <f t="shared" ca="1" si="5"/>
        <v>5</v>
      </c>
      <c r="BK10" s="7">
        <f t="shared" ca="1" si="5"/>
        <v>-4</v>
      </c>
      <c r="BL10" s="7">
        <f ca="1">(-BC10*BJ10-BD10*BK10)/BE10+RANDBETWEEN(1,5)*(-1)^RANDBETWEEN(0,1)</f>
        <v>3</v>
      </c>
      <c r="BM10" s="8">
        <f t="shared" ca="1" si="6"/>
        <v>-3</v>
      </c>
      <c r="BN10" s="8">
        <f t="shared" ref="BN10:BN23" ca="1" si="12">BC10*BG10+BD10*BH10+BE10*BI10</f>
        <v>5</v>
      </c>
      <c r="BO10" s="8">
        <f t="shared" ca="1" si="11"/>
        <v>0.24569041785864987</v>
      </c>
      <c r="BP10" s="8"/>
      <c r="BQ10" s="8" t="s">
        <v>22</v>
      </c>
      <c r="BR10" s="8" t="s">
        <v>30</v>
      </c>
      <c r="BS10" s="8" t="s">
        <v>33</v>
      </c>
      <c r="BT10" s="8"/>
    </row>
    <row r="11" spans="1:72" ht="15" x14ac:dyDescent="0.25">
      <c r="A11" s="34"/>
      <c r="B11" s="34"/>
      <c r="C11" s="34"/>
      <c r="D11" s="34"/>
      <c r="E11" s="34"/>
      <c r="F11" s="37"/>
      <c r="G11" s="37"/>
      <c r="H11" s="37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AI11" s="1" t="str">
        <f ca="1">IF(AS13&lt;&gt;"x","r = "&amp;AS13,AS14)</f>
        <v>nicht lösbar =&gt; g parallel zu E</v>
      </c>
      <c r="AQ11" s="8"/>
      <c r="AR11" s="8">
        <f ca="1">AQ10+AS10+AU10</f>
        <v>3</v>
      </c>
      <c r="AS11" s="8">
        <f ca="1">AR10+AT10+AV10</f>
        <v>0</v>
      </c>
      <c r="AT11" s="8">
        <f ca="1">AU9</f>
        <v>-5</v>
      </c>
      <c r="AU11" s="8"/>
      <c r="AV11" s="8"/>
      <c r="AW11" s="24"/>
      <c r="BA11" s="8">
        <f t="shared" ca="1" si="8"/>
        <v>9</v>
      </c>
      <c r="BB11" s="8">
        <f t="shared" ca="1" si="9"/>
        <v>0.61546147792071237</v>
      </c>
      <c r="BC11" s="7">
        <f t="shared" ca="1" si="10"/>
        <v>-2</v>
      </c>
      <c r="BD11" s="7">
        <f t="shared" ca="1" si="10"/>
        <v>2</v>
      </c>
      <c r="BE11" s="7">
        <f t="shared" ca="1" si="3"/>
        <v>-1</v>
      </c>
      <c r="BF11" s="7">
        <f t="shared" ca="1" si="4"/>
        <v>-4</v>
      </c>
      <c r="BG11" s="7">
        <f t="shared" ca="1" si="4"/>
        <v>-1</v>
      </c>
      <c r="BH11" s="7">
        <f t="shared" ca="1" si="4"/>
        <v>-1</v>
      </c>
      <c r="BI11" s="8">
        <f ca="1">BF11-BG11*BC11-BH11*BD11+RANDBETWEEN(1,5)*(-1)^RANDBETWEEN(0,1)</f>
        <v>-2</v>
      </c>
      <c r="BJ11" s="7">
        <f t="shared" ca="1" si="5"/>
        <v>-5</v>
      </c>
      <c r="BK11" s="7">
        <f t="shared" ca="1" si="5"/>
        <v>5</v>
      </c>
      <c r="BL11" s="7">
        <f ca="1">(-BC11*BJ11-BD11*BK11)/BE11</f>
        <v>20</v>
      </c>
      <c r="BM11" s="8">
        <f t="shared" ca="1" si="6"/>
        <v>0</v>
      </c>
      <c r="BN11" s="8">
        <f t="shared" ca="1" si="12"/>
        <v>2</v>
      </c>
      <c r="BO11" s="8">
        <f t="shared" ca="1" si="11"/>
        <v>0.61546147792071237</v>
      </c>
      <c r="BP11" s="8"/>
      <c r="BQ11" s="8" t="s">
        <v>24</v>
      </c>
      <c r="BR11" s="8" t="s">
        <v>29</v>
      </c>
      <c r="BS11" s="8" t="s">
        <v>31</v>
      </c>
      <c r="BT11" s="8"/>
    </row>
    <row r="12" spans="1:72" ht="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44"/>
      <c r="M12" s="44"/>
      <c r="N12" s="44"/>
      <c r="O12" s="44"/>
      <c r="P12" s="36"/>
      <c r="Q12" s="44"/>
      <c r="R12" s="45"/>
      <c r="S12" s="45"/>
      <c r="T12" s="45"/>
      <c r="U12" s="45"/>
      <c r="V12" s="34"/>
      <c r="W12" s="34"/>
      <c r="X12" s="34"/>
      <c r="Y12" s="34"/>
      <c r="AQ12" s="8"/>
      <c r="AR12" s="8"/>
      <c r="AS12" s="8">
        <f ca="1">AS11</f>
        <v>0</v>
      </c>
      <c r="AT12" s="8">
        <f ca="1">AT11-AR11</f>
        <v>-8</v>
      </c>
      <c r="AU12" s="8"/>
      <c r="AV12" s="8"/>
      <c r="AW12" s="8"/>
      <c r="BA12" s="8">
        <f t="shared" ca="1" si="8"/>
        <v>6</v>
      </c>
      <c r="BB12" s="8">
        <f t="shared" ca="1" si="9"/>
        <v>0.88550372057954274</v>
      </c>
      <c r="BC12" s="7">
        <f t="shared" ca="1" si="10"/>
        <v>-5</v>
      </c>
      <c r="BD12" s="7">
        <f t="shared" ca="1" si="10"/>
        <v>-3</v>
      </c>
      <c r="BE12" s="7">
        <f t="shared" ca="1" si="3"/>
        <v>1</v>
      </c>
      <c r="BF12" s="7">
        <f t="shared" ca="1" si="4"/>
        <v>4</v>
      </c>
      <c r="BG12" s="7">
        <f t="shared" ca="1" si="4"/>
        <v>3</v>
      </c>
      <c r="BH12" s="7">
        <f t="shared" ca="1" si="4"/>
        <v>-4</v>
      </c>
      <c r="BI12" s="8">
        <f ca="1">BF12-BG12*BC12-BH12*BD12</f>
        <v>7</v>
      </c>
      <c r="BJ12" s="7">
        <f t="shared" ca="1" si="5"/>
        <v>-3</v>
      </c>
      <c r="BK12" s="7">
        <f t="shared" ca="1" si="5"/>
        <v>-2</v>
      </c>
      <c r="BL12" s="7">
        <f ca="1">(-BC12*BJ12-BD12*BK12)/BE12</f>
        <v>-21</v>
      </c>
      <c r="BM12" s="8">
        <f t="shared" ca="1" si="6"/>
        <v>0</v>
      </c>
      <c r="BN12" s="8">
        <f t="shared" ca="1" si="12"/>
        <v>4</v>
      </c>
      <c r="BO12" s="8">
        <f t="shared" ca="1" si="11"/>
        <v>0.88550372057954274</v>
      </c>
      <c r="BP12" s="8"/>
      <c r="BQ12" s="8" t="s">
        <v>22</v>
      </c>
      <c r="BR12" s="8" t="s">
        <v>29</v>
      </c>
      <c r="BS12" s="8" t="s">
        <v>32</v>
      </c>
      <c r="BT12" s="8"/>
    </row>
    <row r="13" spans="1:72" ht="15" x14ac:dyDescent="0.25">
      <c r="A13" s="46">
        <v>2</v>
      </c>
      <c r="B13" s="34"/>
      <c r="C13" s="34"/>
      <c r="D13" s="34"/>
      <c r="E13" s="34"/>
      <c r="F13" s="37"/>
      <c r="G13" s="37"/>
      <c r="H13" s="37"/>
      <c r="I13" s="34"/>
      <c r="J13" s="34"/>
      <c r="K13" s="34"/>
      <c r="L13" s="43"/>
      <c r="M13" s="43"/>
      <c r="N13" s="43"/>
      <c r="O13" s="34"/>
      <c r="P13" s="34"/>
      <c r="Q13" s="34"/>
      <c r="R13" s="44">
        <f ca="1">VLOOKUP($A13,$BA$7:$BL$23,7,FALSE)</f>
        <v>1</v>
      </c>
      <c r="S13" s="34"/>
      <c r="T13" s="44">
        <f ca="1">VLOOKUP($A13,$BA$7:$BL$23,10,FALSE)</f>
        <v>-2</v>
      </c>
      <c r="U13" s="45"/>
      <c r="V13" s="34"/>
      <c r="W13" s="34"/>
      <c r="X13" s="34"/>
      <c r="Y13" s="34"/>
      <c r="AL13" s="1" t="str">
        <f ca="1">IF(AS13&lt;&gt;"x",R7,"")</f>
        <v/>
      </c>
      <c r="AO13" s="1" t="str">
        <f ca="1">IF(AS13&lt;&gt;"x",T7,"")</f>
        <v/>
      </c>
      <c r="AR13" s="1" t="str">
        <f ca="1">IF(AS13&lt;&gt;"x",AL13+AO13*AS13,"")</f>
        <v/>
      </c>
      <c r="AS13" s="8" t="str">
        <f ca="1">IF(AS12&lt;&gt;0,AT12/AS12,"x")</f>
        <v>x</v>
      </c>
      <c r="AW13" s="8"/>
      <c r="BA13" s="8">
        <f t="shared" ca="1" si="8"/>
        <v>10</v>
      </c>
      <c r="BB13" s="8">
        <f t="shared" ca="1" si="9"/>
        <v>0.55231854598620234</v>
      </c>
      <c r="BC13" s="7">
        <f t="shared" ca="1" si="10"/>
        <v>2</v>
      </c>
      <c r="BD13" s="7">
        <f t="shared" ca="1" si="10"/>
        <v>-2</v>
      </c>
      <c r="BE13" s="7">
        <f t="shared" ca="1" si="3"/>
        <v>1</v>
      </c>
      <c r="BF13" s="7">
        <f t="shared" ca="1" si="4"/>
        <v>-4</v>
      </c>
      <c r="BG13" s="7">
        <f t="shared" ca="1" si="4"/>
        <v>1</v>
      </c>
      <c r="BH13" s="7">
        <f t="shared" ca="1" si="4"/>
        <v>2</v>
      </c>
      <c r="BI13" s="8">
        <f ca="1">BF13-BG13*BC13-BH13*BD13+RANDBETWEEN(1,5)*(-1)^RANDBETWEEN(0,1)</f>
        <v>3</v>
      </c>
      <c r="BJ13" s="7">
        <f t="shared" ca="1" si="5"/>
        <v>2</v>
      </c>
      <c r="BK13" s="7">
        <f t="shared" ca="1" si="5"/>
        <v>-1</v>
      </c>
      <c r="BL13" s="7">
        <f ca="1">(-BC13*BJ13-BD13*BK13)/BE13+RANDBETWEEN(1,5)*(-1)^RANDBETWEEN(0,1)</f>
        <v>-10</v>
      </c>
      <c r="BM13" s="8">
        <f t="shared" ca="1" si="6"/>
        <v>-4</v>
      </c>
      <c r="BN13" s="8">
        <f t="shared" ca="1" si="12"/>
        <v>1</v>
      </c>
      <c r="BO13" s="8">
        <f t="shared" ca="1" si="11"/>
        <v>0.55231854598620234</v>
      </c>
      <c r="BP13" s="8"/>
      <c r="BQ13" s="8" t="s">
        <v>24</v>
      </c>
      <c r="BR13" s="8" t="s">
        <v>30</v>
      </c>
      <c r="BS13" s="8" t="s">
        <v>33</v>
      </c>
      <c r="BT13" s="8"/>
    </row>
    <row r="14" spans="1:72" ht="18.600000000000001" x14ac:dyDescent="0.4">
      <c r="A14" s="35" t="s">
        <v>2</v>
      </c>
      <c r="B14" s="44" t="s">
        <v>5</v>
      </c>
      <c r="C14" s="47">
        <f ca="1">VLOOKUP($A13,$BA$7:$BL$23,3,FALSE)</f>
        <v>-4</v>
      </c>
      <c r="D14" s="47" t="s">
        <v>9</v>
      </c>
      <c r="E14" s="48">
        <v>1</v>
      </c>
      <c r="F14" s="38" t="str">
        <f ca="1">IF(VLOOKUP($A13,$BA$7:$BL$23,4,FALSE)&lt;0," - "&amp;-VLOOKUP($A13,$BA$7:$BL$23,4,FALSE)," + "&amp;VLOOKUP($A13,$BA$7:$BL$23,4,FALSE))</f>
        <v xml:space="preserve"> + 1</v>
      </c>
      <c r="G14" s="47" t="s">
        <v>9</v>
      </c>
      <c r="H14" s="48">
        <v>2</v>
      </c>
      <c r="I14" s="38" t="str">
        <f ca="1">IF(VLOOKUP($A13,$BA$7:$BL$23,5,FALSE)&lt;0," - "&amp;-VLOOKUP($A13,$BA$7:$BL$23,5,FALSE)," + "&amp;VLOOKUP($A13,$BA$7:$BL$23,5,FALSE))</f>
        <v xml:space="preserve"> + 1</v>
      </c>
      <c r="J14" s="47" t="s">
        <v>9</v>
      </c>
      <c r="K14" s="48">
        <v>3</v>
      </c>
      <c r="L14" s="34" t="s">
        <v>3</v>
      </c>
      <c r="M14" s="44">
        <f ca="1">VLOOKUP($A13,$BA$7:$BL$23,6,FALSE)</f>
        <v>0</v>
      </c>
      <c r="N14" s="34"/>
      <c r="O14" s="34"/>
      <c r="P14" s="44" t="s">
        <v>12</v>
      </c>
      <c r="Q14" s="44" t="s">
        <v>6</v>
      </c>
      <c r="R14" s="44">
        <f ca="1">VLOOKUP($A13,$BA$7:$BL$23,8,FALSE)</f>
        <v>4</v>
      </c>
      <c r="S14" s="49" t="s">
        <v>39</v>
      </c>
      <c r="T14" s="44">
        <f ca="1">VLOOKUP($A13,$BA$7:$BL$23,11,FALSE)</f>
        <v>-1</v>
      </c>
      <c r="U14" s="34"/>
      <c r="V14" s="34"/>
      <c r="W14" s="34"/>
      <c r="X14" s="34"/>
      <c r="Y14" s="34"/>
      <c r="AA14" s="1" t="str">
        <f ca="1">IF(AS13&lt;&gt;"x","Schnittpunkt bestimmen:","")</f>
        <v/>
      </c>
      <c r="AJ14" s="1" t="str">
        <f ca="1">IF(AS13&lt;&gt;"x","OS = ","")</f>
        <v/>
      </c>
      <c r="AL14" s="1" t="str">
        <f ca="1">IF(AS13&lt;&gt;"x",R8,"")</f>
        <v/>
      </c>
      <c r="AM14" s="25" t="str">
        <f ca="1">IF(AS13&lt;&gt;"x",IF(AS13&lt;0," - "&amp;-AS13&amp;" ·"," + "&amp;AS13&amp;" ·"),"")</f>
        <v/>
      </c>
      <c r="AN14" s="25"/>
      <c r="AO14" s="1" t="str">
        <f ca="1">IF(AS13&lt;&gt;"x",T8,"")</f>
        <v/>
      </c>
      <c r="AQ14" s="1" t="str">
        <f ca="1">IF(AS13&lt;&gt;"x"," = ","")</f>
        <v/>
      </c>
      <c r="AR14" s="1" t="str">
        <f ca="1">IF(AS13&lt;&gt;"x",AL14+AO14*AS13,"")</f>
        <v/>
      </c>
      <c r="AS14" s="18" t="str">
        <f ca="1">IF(AS13="x",IF(AT12=0,"allgemeingültig =&gt; g liegt in E","nicht lösbar =&gt; g parallel zu E"),"")</f>
        <v>nicht lösbar =&gt; g parallel zu E</v>
      </c>
      <c r="AT14" s="16"/>
      <c r="AU14" s="16"/>
      <c r="AV14" s="16"/>
      <c r="AW14" s="16"/>
      <c r="AX14" s="16"/>
      <c r="BA14" s="8">
        <f t="shared" ca="1" si="8"/>
        <v>14</v>
      </c>
      <c r="BB14" s="8">
        <f t="shared" ca="1" si="9"/>
        <v>0</v>
      </c>
      <c r="BC14" s="7">
        <f t="shared" ca="1" si="10"/>
        <v>-2</v>
      </c>
      <c r="BD14" s="7">
        <f t="shared" ca="1" si="10"/>
        <v>-2</v>
      </c>
      <c r="BE14" s="7">
        <f t="shared" ca="1" si="3"/>
        <v>-1</v>
      </c>
      <c r="BF14" s="7">
        <f t="shared" ca="1" si="4"/>
        <v>3</v>
      </c>
      <c r="BG14" s="7">
        <f t="shared" ca="1" si="4"/>
        <v>-1</v>
      </c>
      <c r="BH14" s="7">
        <f t="shared" ca="1" si="4"/>
        <v>0</v>
      </c>
      <c r="BI14" s="8">
        <f ca="1">BF14-BG14*BC14-BH14*BD14</f>
        <v>1</v>
      </c>
      <c r="BJ14" s="7">
        <f t="shared" ca="1" si="5"/>
        <v>3</v>
      </c>
      <c r="BK14" s="7">
        <f t="shared" ca="1" si="5"/>
        <v>-1</v>
      </c>
      <c r="BL14" s="7">
        <f ca="1">(-BC14*BJ14-BD14*BK14)/BE14+RANDBETWEEN(1,5)*(-1)^RANDBETWEEN(0,1)</f>
        <v>-7</v>
      </c>
      <c r="BM14" s="8">
        <f t="shared" ca="1" si="6"/>
        <v>3</v>
      </c>
      <c r="BN14" s="8">
        <f t="shared" ca="1" si="12"/>
        <v>1</v>
      </c>
      <c r="BO14" s="8">
        <f t="shared" ca="1" si="11"/>
        <v>0.64234692341748478</v>
      </c>
      <c r="BP14" s="8"/>
      <c r="BQ14" s="8" t="s">
        <v>22</v>
      </c>
      <c r="BR14" s="8" t="s">
        <v>30</v>
      </c>
      <c r="BS14" s="8" t="s">
        <v>33</v>
      </c>
      <c r="BT14" s="8"/>
    </row>
    <row r="15" spans="1:72" ht="15.6" x14ac:dyDescent="0.3">
      <c r="A15" s="35"/>
      <c r="B15" s="44"/>
      <c r="C15" s="44"/>
      <c r="D15" s="34"/>
      <c r="E15" s="34"/>
      <c r="F15" s="37"/>
      <c r="G15" s="37"/>
      <c r="H15" s="37"/>
      <c r="I15" s="34"/>
      <c r="J15" s="34"/>
      <c r="K15" s="34"/>
      <c r="L15" s="34"/>
      <c r="M15" s="34"/>
      <c r="N15" s="34"/>
      <c r="O15" s="44"/>
      <c r="P15" s="44"/>
      <c r="Q15" s="34"/>
      <c r="R15" s="44">
        <f ca="1">VLOOKUP($A13,$BA$7:$BL$23,9,FALSE)</f>
        <v>-5</v>
      </c>
      <c r="S15" s="50"/>
      <c r="T15" s="44">
        <f ca="1">VLOOKUP($A13,$BA$7:$BL$23,12,FALSE)</f>
        <v>-7</v>
      </c>
      <c r="U15" s="34"/>
      <c r="V15" s="34"/>
      <c r="W15" s="34"/>
      <c r="X15" s="34"/>
      <c r="Y15" s="34"/>
      <c r="AL15" s="1" t="str">
        <f ca="1">IF(AS13&lt;&gt;"x",R9,"")</f>
        <v/>
      </c>
      <c r="AO15" s="1" t="str">
        <f ca="1">IF(AS13&lt;&gt;"x",T9,"")</f>
        <v/>
      </c>
      <c r="AR15" s="1" t="str">
        <f ca="1">IF(AS13&lt;&gt;"x",AL15+AO15*AS13,"")</f>
        <v/>
      </c>
      <c r="BA15" s="8">
        <f t="shared" ca="1" si="8"/>
        <v>2</v>
      </c>
      <c r="BB15" s="8">
        <f t="shared" ca="1" si="9"/>
        <v>0.97901420613236201</v>
      </c>
      <c r="BC15" s="7">
        <f t="shared" ca="1" si="10"/>
        <v>-4</v>
      </c>
      <c r="BD15" s="7">
        <f t="shared" ca="1" si="10"/>
        <v>1</v>
      </c>
      <c r="BE15" s="7">
        <f t="shared" ca="1" si="3"/>
        <v>1</v>
      </c>
      <c r="BF15" s="7">
        <f t="shared" ca="1" si="4"/>
        <v>0</v>
      </c>
      <c r="BG15" s="7">
        <f t="shared" ca="1" si="4"/>
        <v>1</v>
      </c>
      <c r="BH15" s="7">
        <f t="shared" ca="1" si="4"/>
        <v>4</v>
      </c>
      <c r="BI15" s="8">
        <f ca="1">BF15-BG15*BC15-BH15*BD15+RANDBETWEEN(1,5)*(-1)^RANDBETWEEN(0,1)</f>
        <v>-5</v>
      </c>
      <c r="BJ15" s="7">
        <f t="shared" ca="1" si="5"/>
        <v>-2</v>
      </c>
      <c r="BK15" s="7">
        <f t="shared" ca="1" si="5"/>
        <v>-1</v>
      </c>
      <c r="BL15" s="7">
        <f ca="1">(-BC15*BJ15-BD15*BK15)/BE15</f>
        <v>-7</v>
      </c>
      <c r="BM15" s="8">
        <f t="shared" ca="1" si="6"/>
        <v>0</v>
      </c>
      <c r="BN15" s="8">
        <f t="shared" ca="1" si="12"/>
        <v>-5</v>
      </c>
      <c r="BO15" s="8">
        <f t="shared" ca="1" si="11"/>
        <v>0.97901420613236201</v>
      </c>
      <c r="BP15" s="8"/>
      <c r="BQ15" s="8" t="s">
        <v>24</v>
      </c>
      <c r="BR15" s="8" t="s">
        <v>29</v>
      </c>
      <c r="BS15" s="8" t="s">
        <v>31</v>
      </c>
      <c r="BT15" s="8"/>
    </row>
    <row r="16" spans="1:72" ht="15" x14ac:dyDescent="0.25">
      <c r="A16" s="34"/>
      <c r="B16" s="34"/>
      <c r="C16" s="34"/>
      <c r="D16" s="34"/>
      <c r="E16" s="34"/>
      <c r="F16" s="37"/>
      <c r="G16" s="37"/>
      <c r="H16" s="37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AA16" s="1" t="str">
        <f ca="1">IF(AS13&lt;&gt;"x","=&gt; S ("&amp;AR13&amp;"|"&amp;AR14&amp;"|"&amp;AR15&amp;")","")</f>
        <v/>
      </c>
      <c r="BA16" s="8">
        <f t="shared" ca="1" si="8"/>
        <v>11</v>
      </c>
      <c r="BB16" s="8">
        <f t="shared" ca="1" si="9"/>
        <v>0.41174858322659791</v>
      </c>
      <c r="BC16" s="7">
        <f t="shared" ca="1" si="10"/>
        <v>1</v>
      </c>
      <c r="BD16" s="7">
        <f t="shared" ca="1" si="10"/>
        <v>1</v>
      </c>
      <c r="BE16" s="7">
        <f t="shared" ca="1" si="3"/>
        <v>-1</v>
      </c>
      <c r="BF16" s="7">
        <f t="shared" ca="1" si="4"/>
        <v>0</v>
      </c>
      <c r="BG16" s="7">
        <f t="shared" ca="1" si="4"/>
        <v>-4</v>
      </c>
      <c r="BH16" s="7">
        <f t="shared" ca="1" si="4"/>
        <v>-1</v>
      </c>
      <c r="BI16" s="8">
        <f ca="1">BF16-BG16*BC16-BH16*BD16</f>
        <v>5</v>
      </c>
      <c r="BJ16" s="7">
        <f t="shared" ca="1" si="5"/>
        <v>3</v>
      </c>
      <c r="BK16" s="7">
        <f t="shared" ca="1" si="5"/>
        <v>5</v>
      </c>
      <c r="BL16" s="7">
        <f ca="1">(-BC16*BJ16-BD16*BK16)/BE16</f>
        <v>8</v>
      </c>
      <c r="BM16" s="8">
        <f ca="1">BC16*BJ16+BD16*BK16+BE16*BL16</f>
        <v>0</v>
      </c>
      <c r="BN16" s="8">
        <f t="shared" ca="1" si="12"/>
        <v>-10</v>
      </c>
      <c r="BO16" s="8">
        <f t="shared" ca="1" si="11"/>
        <v>0.41174858322659791</v>
      </c>
      <c r="BP16" s="8"/>
      <c r="BQ16" s="8" t="s">
        <v>22</v>
      </c>
      <c r="BR16" s="8" t="s">
        <v>29</v>
      </c>
      <c r="BS16" s="8" t="s">
        <v>32</v>
      </c>
      <c r="BT16" s="8"/>
    </row>
    <row r="17" spans="1:72" ht="7.8" customHeight="1" x14ac:dyDescent="0.25">
      <c r="F17" s="1"/>
      <c r="G17" s="1"/>
      <c r="H17" s="1"/>
      <c r="V17" s="34"/>
      <c r="W17" s="34"/>
      <c r="X17" s="34"/>
      <c r="Y17" s="34"/>
      <c r="BA17" s="1">
        <f t="shared" ca="1" si="8"/>
        <v>4</v>
      </c>
      <c r="BB17" s="1">
        <f t="shared" ca="1" si="9"/>
        <v>0.91374116585716025</v>
      </c>
      <c r="BC17" s="1">
        <f t="shared" ca="1" si="10"/>
        <v>4</v>
      </c>
      <c r="BD17" s="1">
        <f t="shared" ca="1" si="10"/>
        <v>3</v>
      </c>
      <c r="BE17" s="1">
        <f t="shared" ca="1" si="3"/>
        <v>1</v>
      </c>
      <c r="BF17" s="1">
        <f t="shared" ca="1" si="4"/>
        <v>2</v>
      </c>
      <c r="BG17" s="1">
        <f t="shared" ca="1" si="4"/>
        <v>-3</v>
      </c>
      <c r="BH17" s="1">
        <f t="shared" ca="1" si="4"/>
        <v>4</v>
      </c>
      <c r="BI17" s="1">
        <f ca="1">BF17-BG17*BC17-BH17*BD17+RANDBETWEEN(1,5)*(-1)^RANDBETWEEN(0,1)</f>
        <v>3</v>
      </c>
      <c r="BJ17" s="1">
        <f t="shared" ca="1" si="5"/>
        <v>-1</v>
      </c>
      <c r="BK17" s="1">
        <f t="shared" ca="1" si="5"/>
        <v>1</v>
      </c>
      <c r="BL17" s="1">
        <f ca="1">(-BC17*BJ17-BD17*BK17)/BE17+RANDBETWEEN(1,5)*(-1)^RANDBETWEEN(0,1)</f>
        <v>-4</v>
      </c>
      <c r="BM17" s="1">
        <f t="shared" ref="BM17:BM23" ca="1" si="13">BC17*BJ17+BD17*BK17+BE17*BL17</f>
        <v>-5</v>
      </c>
      <c r="BN17" s="1">
        <f t="shared" ca="1" si="12"/>
        <v>3</v>
      </c>
      <c r="BO17" s="1">
        <f t="shared" ca="1" si="11"/>
        <v>0.91374116585716025</v>
      </c>
      <c r="BQ17" s="1" t="s">
        <v>24</v>
      </c>
      <c r="BR17" s="1" t="s">
        <v>30</v>
      </c>
      <c r="BS17" s="1" t="s">
        <v>33</v>
      </c>
    </row>
    <row r="18" spans="1:72" ht="16.2" x14ac:dyDescent="0.3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44"/>
      <c r="M18" s="44"/>
      <c r="N18" s="44"/>
      <c r="O18" s="44"/>
      <c r="P18" s="36"/>
      <c r="Q18" s="44"/>
      <c r="R18" s="45"/>
      <c r="S18" s="45"/>
      <c r="T18" s="45"/>
      <c r="V18" s="36">
        <v>3</v>
      </c>
      <c r="W18" s="46"/>
      <c r="X18" s="45"/>
      <c r="Y18" s="45"/>
      <c r="Z18" s="15"/>
      <c r="AB18" s="15" t="s">
        <v>9</v>
      </c>
      <c r="AC18" s="19">
        <v>1</v>
      </c>
      <c r="AD18" s="15" t="s">
        <v>3</v>
      </c>
      <c r="AE18" s="15">
        <f ca="1">R13</f>
        <v>1</v>
      </c>
      <c r="AF18" s="17" t="str">
        <f ca="1">IF(T13&lt;0,"- "&amp;ABS(T13),"+ "&amp;T13)</f>
        <v>- 2</v>
      </c>
      <c r="AG18" s="11" t="s">
        <v>15</v>
      </c>
      <c r="AH18" s="15"/>
      <c r="AI18" s="22" t="s">
        <v>35</v>
      </c>
      <c r="AK18" s="15"/>
      <c r="AN18" s="15"/>
      <c r="AO18" s="15"/>
      <c r="AP18" s="15"/>
      <c r="AQ18" s="12"/>
      <c r="AR18" s="15"/>
      <c r="AS18" s="12"/>
      <c r="AT18" s="15"/>
      <c r="AU18" s="20">
        <f ca="1">VLOOKUP($A13,$BA$7:$BL$23,3,FALSE)</f>
        <v>-4</v>
      </c>
      <c r="AV18" s="15"/>
      <c r="AW18" s="7"/>
      <c r="AX18" s="15"/>
      <c r="AY18" s="8" t="e">
        <f ca="1">RANK(AZ18,#REF!)</f>
        <v>#REF!</v>
      </c>
      <c r="AZ18" s="8">
        <f t="shared" ref="AZ18:AZ19" ca="1" si="14">RAND()</f>
        <v>0.68425442352956323</v>
      </c>
      <c r="BA18" s="8">
        <f t="shared" ca="1" si="8"/>
        <v>12</v>
      </c>
      <c r="BB18" s="8">
        <f t="shared" ca="1" si="9"/>
        <v>0.23985548067056572</v>
      </c>
      <c r="BC18" s="7">
        <f t="shared" ca="1" si="10"/>
        <v>1</v>
      </c>
      <c r="BD18" s="7">
        <f t="shared" ca="1" si="10"/>
        <v>1</v>
      </c>
      <c r="BE18" s="7">
        <f t="shared" ca="1" si="3"/>
        <v>1</v>
      </c>
      <c r="BF18" s="7">
        <f t="shared" ca="1" si="4"/>
        <v>4</v>
      </c>
      <c r="BG18" s="7">
        <f t="shared" ca="1" si="4"/>
        <v>5</v>
      </c>
      <c r="BH18" s="7">
        <f t="shared" ca="1" si="4"/>
        <v>-3</v>
      </c>
      <c r="BI18" s="8">
        <f ca="1">BF18-BG18*BC18-BH18*BD18</f>
        <v>2</v>
      </c>
      <c r="BJ18" s="7">
        <f t="shared" ca="1" si="5"/>
        <v>5</v>
      </c>
      <c r="BK18" s="7">
        <f t="shared" ca="1" si="5"/>
        <v>3</v>
      </c>
      <c r="BL18" s="7">
        <f ca="1">(-BC18*BJ18-BD18*BK18)/BE18+RANDBETWEEN(1,5)*(-1)^RANDBETWEEN(0,1)</f>
        <v>-6</v>
      </c>
      <c r="BM18" s="8">
        <f t="shared" ca="1" si="13"/>
        <v>2</v>
      </c>
      <c r="BN18" s="8">
        <f t="shared" ca="1" si="12"/>
        <v>4</v>
      </c>
      <c r="BO18" s="8">
        <f t="shared" ca="1" si="11"/>
        <v>0.23985548067056572</v>
      </c>
      <c r="BP18" s="8"/>
      <c r="BQ18" s="8" t="s">
        <v>22</v>
      </c>
      <c r="BR18" s="8" t="s">
        <v>30</v>
      </c>
      <c r="BS18" s="8" t="s">
        <v>33</v>
      </c>
      <c r="BT18" s="8"/>
    </row>
    <row r="19" spans="1:72" ht="16.2" x14ac:dyDescent="0.35">
      <c r="A19" s="46">
        <v>3</v>
      </c>
      <c r="B19" s="34"/>
      <c r="C19" s="34"/>
      <c r="D19" s="34"/>
      <c r="E19" s="34"/>
      <c r="F19" s="37"/>
      <c r="G19" s="37"/>
      <c r="H19" s="37"/>
      <c r="I19" s="34"/>
      <c r="J19" s="34"/>
      <c r="K19" s="34"/>
      <c r="L19" s="43"/>
      <c r="M19" s="43"/>
      <c r="N19" s="43"/>
      <c r="O19" s="34"/>
      <c r="P19" s="34"/>
      <c r="Q19" s="34"/>
      <c r="R19" s="44">
        <f ca="1">VLOOKUP($A19,$BA$7:$BL$23,7,FALSE)</f>
        <v>3</v>
      </c>
      <c r="S19" s="34"/>
      <c r="T19" s="44">
        <f ca="1">VLOOKUP($A19,$BA$7:$BL$23,10,FALSE)</f>
        <v>0</v>
      </c>
      <c r="U19" s="34"/>
      <c r="V19" s="45"/>
      <c r="W19" s="45"/>
      <c r="X19" s="45"/>
      <c r="Y19" s="45">
        <f t="shared" ref="Y19" ca="1" si="15">RANDBETWEEN(-9,9)</f>
        <v>-3</v>
      </c>
      <c r="Z19" s="15" t="str">
        <f>A14</f>
        <v>b)</v>
      </c>
      <c r="AA19" s="15" t="s">
        <v>14</v>
      </c>
      <c r="AB19" s="15" t="s">
        <v>9</v>
      </c>
      <c r="AC19" s="19">
        <v>2</v>
      </c>
      <c r="AD19" s="15" t="s">
        <v>3</v>
      </c>
      <c r="AE19" s="15">
        <f ca="1">R14</f>
        <v>4</v>
      </c>
      <c r="AF19" s="17" t="str">
        <f ca="1">IF(T14&lt;0,"- "&amp;ABS(T14),"+ "&amp;T14)</f>
        <v>- 1</v>
      </c>
      <c r="AG19" s="11" t="s">
        <v>15</v>
      </c>
      <c r="AH19" s="15"/>
      <c r="AI19" s="1" t="str">
        <f ca="1">C14&amp;" · ("&amp;AE18&amp;AF18&amp;AG18&amp;") "&amp;F14&amp;" · ("&amp;AE19&amp;AF19&amp;AG19&amp;") "&amp;I14&amp;" · ("&amp;AE20&amp;AF20&amp;AG20&amp;") = "&amp;M14</f>
        <v>-4 · (1- 2r)  + 1 · (4- 1r)  + 1 · (-5- 7r) = 0</v>
      </c>
      <c r="AP19" s="15"/>
      <c r="AQ19" s="10"/>
      <c r="AR19" s="15"/>
      <c r="AS19" s="15"/>
      <c r="AT19" s="15"/>
      <c r="AU19" s="20">
        <f ca="1">VLOOKUP($A13,$BA$7:$BL$23,4,FALSE)</f>
        <v>1</v>
      </c>
      <c r="AV19" s="15"/>
      <c r="AW19" s="7"/>
      <c r="AX19" s="15"/>
      <c r="AY19" s="8" t="e">
        <f ca="1">RANK(AZ19,#REF!)</f>
        <v>#REF!</v>
      </c>
      <c r="AZ19" s="8">
        <f t="shared" ca="1" si="14"/>
        <v>0.53865624633190801</v>
      </c>
      <c r="BA19" s="8">
        <f t="shared" ca="1" si="8"/>
        <v>14</v>
      </c>
      <c r="BB19" s="8">
        <f t="shared" ref="BB19" ca="1" si="16">IF(AND(BM19&lt;&gt;0,MOD(ABS(BM19),3)=0),0,BO19)</f>
        <v>0</v>
      </c>
      <c r="BC19" s="7">
        <f t="shared" ca="1" si="10"/>
        <v>5</v>
      </c>
      <c r="BD19" s="7">
        <f t="shared" ca="1" si="10"/>
        <v>-5</v>
      </c>
      <c r="BE19" s="7">
        <f t="shared" ca="1" si="3"/>
        <v>1</v>
      </c>
      <c r="BF19" s="7">
        <f t="shared" ca="1" si="4"/>
        <v>-1</v>
      </c>
      <c r="BG19" s="7">
        <f t="shared" ca="1" si="4"/>
        <v>-4</v>
      </c>
      <c r="BH19" s="7">
        <f t="shared" ca="1" si="4"/>
        <v>0</v>
      </c>
      <c r="BI19" s="8">
        <f ca="1">BF19-BG19*BC19-BH19*BD19</f>
        <v>19</v>
      </c>
      <c r="BJ19" s="7">
        <f t="shared" ca="1" si="5"/>
        <v>1</v>
      </c>
      <c r="BK19" s="7">
        <f t="shared" ca="1" si="5"/>
        <v>1</v>
      </c>
      <c r="BL19" s="7">
        <f ca="1">(-BC19*BJ19-BD19*BK19)/BE19+RANDBETWEEN(1,5)*(-1)^RANDBETWEEN(0,1)</f>
        <v>3</v>
      </c>
      <c r="BM19" s="8">
        <f t="shared" ref="BM19" ca="1" si="17">BC19*BJ19+BD19*BK19+BE19*BL19</f>
        <v>3</v>
      </c>
      <c r="BN19" s="8">
        <f t="shared" ref="BN19" ca="1" si="18">BC19*BG19+BD19*BH19+BE19*BI19</f>
        <v>-1</v>
      </c>
      <c r="BO19" s="8">
        <f t="shared" ca="1" si="11"/>
        <v>0.55668974072999822</v>
      </c>
      <c r="BP19" s="8"/>
      <c r="BQ19" s="8" t="s">
        <v>22</v>
      </c>
      <c r="BR19" s="8" t="s">
        <v>30</v>
      </c>
      <c r="BS19" s="8" t="s">
        <v>33</v>
      </c>
      <c r="BT19" s="8"/>
    </row>
    <row r="20" spans="1:72" ht="18.600000000000001" x14ac:dyDescent="0.4">
      <c r="A20" s="35" t="s">
        <v>7</v>
      </c>
      <c r="B20" s="44" t="s">
        <v>5</v>
      </c>
      <c r="C20" s="47">
        <f ca="1">VLOOKUP($A19,$BA$7:$BL$23,3,FALSE)</f>
        <v>-3</v>
      </c>
      <c r="D20" s="47" t="s">
        <v>9</v>
      </c>
      <c r="E20" s="48">
        <v>1</v>
      </c>
      <c r="F20" s="38" t="str">
        <f ca="1">IF(VLOOKUP($A19,$BA$7:$BL$23,4,FALSE)&lt;0," - "&amp;-VLOOKUP($A19,$BA$7:$BL$23,4,FALSE)," + "&amp;VLOOKUP($A19,$BA$7:$BL$23,4,FALSE))</f>
        <v xml:space="preserve"> - 4</v>
      </c>
      <c r="G20" s="47" t="s">
        <v>9</v>
      </c>
      <c r="H20" s="48">
        <v>2</v>
      </c>
      <c r="I20" s="38" t="str">
        <f ca="1">IF(VLOOKUP($A19,$BA$7:$BL$23,5,FALSE)&lt;0," - "&amp;-VLOOKUP($A19,$BA$7:$BL$23,5,FALSE)," + "&amp;VLOOKUP($A19,$BA$7:$BL$23,5,FALSE))</f>
        <v xml:space="preserve"> + 1</v>
      </c>
      <c r="J20" s="47" t="s">
        <v>9</v>
      </c>
      <c r="K20" s="48">
        <v>3</v>
      </c>
      <c r="L20" s="34" t="s">
        <v>3</v>
      </c>
      <c r="M20" s="44">
        <f ca="1">VLOOKUP($A19,$BA$7:$BL$23,6,FALSE)</f>
        <v>-5</v>
      </c>
      <c r="N20" s="34"/>
      <c r="O20" s="34"/>
      <c r="P20" s="44" t="s">
        <v>12</v>
      </c>
      <c r="Q20" s="44" t="s">
        <v>6</v>
      </c>
      <c r="R20" s="44">
        <f ca="1">VLOOKUP($A19,$BA$7:$BL$23,8,FALSE)</f>
        <v>1</v>
      </c>
      <c r="S20" s="49" t="s">
        <v>39</v>
      </c>
      <c r="T20" s="44">
        <f ca="1">VLOOKUP($A19,$BA$7:$BL$23,11,FALSE)</f>
        <v>4</v>
      </c>
      <c r="U20" s="45"/>
      <c r="V20" s="34"/>
      <c r="W20" s="34"/>
      <c r="X20" s="34"/>
      <c r="Y20" s="34"/>
      <c r="Z20" s="15"/>
      <c r="AA20" s="15"/>
      <c r="AB20" s="15" t="s">
        <v>9</v>
      </c>
      <c r="AC20" s="19">
        <v>3</v>
      </c>
      <c r="AD20" s="15" t="s">
        <v>3</v>
      </c>
      <c r="AE20" s="15">
        <f ca="1">R15</f>
        <v>-5</v>
      </c>
      <c r="AF20" s="17" t="str">
        <f ca="1">IF(T15&lt;0,"- "&amp;ABS(T15),"+ "&amp;T15)</f>
        <v>- 7</v>
      </c>
      <c r="AG20" s="11" t="s">
        <v>15</v>
      </c>
      <c r="AH20" s="15"/>
      <c r="AI20" s="1" t="str">
        <f ca="1">AQ22&amp;" "&amp;IF(AR22&lt;0," - "&amp;-AR22," + "&amp;AR22)&amp;"r "&amp;IF(AS22&lt;0," - "&amp;-AS22," + "&amp;AS22)&amp;IF(AT22&lt;0," - "&amp;-AT22," + "&amp;AT22)&amp;"r "&amp;IF(AU22&lt;0," - "&amp;-AU22," + "&amp;AU22)&amp;IF(AV22&lt;0," - "&amp;-AV22," + "&amp;AV22)&amp;"r = "&amp;AU21</f>
        <v>-4  + 8r  + 4 - 1r  - 5 - 7r = 0</v>
      </c>
      <c r="AU20" s="20">
        <f ca="1">VLOOKUP($A13,$BA$7:$BL$23,5,FALSE)</f>
        <v>1</v>
      </c>
      <c r="AW20" s="8"/>
      <c r="AX20" s="15"/>
      <c r="AY20" s="15"/>
      <c r="AZ20" s="15"/>
      <c r="BA20" s="8">
        <f t="shared" ca="1" si="8"/>
        <v>8</v>
      </c>
      <c r="BB20" s="8">
        <f t="shared" ca="1" si="9"/>
        <v>0.6466153918829286</v>
      </c>
      <c r="BC20" s="7">
        <f t="shared" ca="1" si="10"/>
        <v>1</v>
      </c>
      <c r="BD20" s="7">
        <f t="shared" ca="1" si="10"/>
        <v>4</v>
      </c>
      <c r="BE20" s="7">
        <f t="shared" ca="1" si="3"/>
        <v>-1</v>
      </c>
      <c r="BF20" s="7">
        <f t="shared" ca="1" si="4"/>
        <v>2</v>
      </c>
      <c r="BG20" s="7">
        <f t="shared" ca="1" si="4"/>
        <v>-2</v>
      </c>
      <c r="BH20" s="7">
        <f t="shared" ca="1" si="4"/>
        <v>-2</v>
      </c>
      <c r="BI20" s="8">
        <f ca="1">BF20-BG20*BC20-BH20*BD20+RANDBETWEEN(1,5)*(-1)^RANDBETWEEN(0,1)</f>
        <v>15</v>
      </c>
      <c r="BJ20" s="7">
        <f t="shared" ca="1" si="5"/>
        <v>0</v>
      </c>
      <c r="BK20" s="7">
        <f t="shared" ca="1" si="5"/>
        <v>5</v>
      </c>
      <c r="BL20" s="7">
        <f ca="1">(-BC20*BJ20-BD20*BK20)/BE20</f>
        <v>20</v>
      </c>
      <c r="BM20" s="8">
        <f t="shared" ca="1" si="13"/>
        <v>0</v>
      </c>
      <c r="BN20" s="8">
        <f t="shared" ca="1" si="12"/>
        <v>-25</v>
      </c>
      <c r="BO20" s="8">
        <f t="shared" ca="1" si="11"/>
        <v>0.6466153918829286</v>
      </c>
      <c r="BP20" s="8"/>
      <c r="BQ20" s="8" t="s">
        <v>24</v>
      </c>
      <c r="BR20" s="8" t="s">
        <v>29</v>
      </c>
      <c r="BS20" s="8" t="s">
        <v>31</v>
      </c>
      <c r="BT20" s="8"/>
    </row>
    <row r="21" spans="1:72" ht="15.6" x14ac:dyDescent="0.3">
      <c r="A21" s="35"/>
      <c r="B21" s="44"/>
      <c r="C21" s="44"/>
      <c r="D21" s="34"/>
      <c r="E21" s="34"/>
      <c r="F21" s="37"/>
      <c r="G21" s="37"/>
      <c r="H21" s="37"/>
      <c r="I21" s="34"/>
      <c r="J21" s="34"/>
      <c r="K21" s="34"/>
      <c r="L21" s="34"/>
      <c r="M21" s="34"/>
      <c r="N21" s="34"/>
      <c r="O21" s="44"/>
      <c r="P21" s="44"/>
      <c r="Q21" s="34"/>
      <c r="R21" s="44">
        <f ca="1">VLOOKUP($A19,$BA$7:$BL$23,9,FALSE)</f>
        <v>8</v>
      </c>
      <c r="S21" s="50"/>
      <c r="T21" s="44">
        <f ca="1">VLOOKUP($A19,$BA$7:$BL$23,12,FALSE)</f>
        <v>16</v>
      </c>
      <c r="U21" s="45"/>
      <c r="V21" s="34"/>
      <c r="W21" s="34"/>
      <c r="X21" s="34"/>
      <c r="Y21" s="34"/>
      <c r="Z21" s="9"/>
      <c r="AI21" s="1" t="str">
        <f ca="1">AQ22+AS22+AU22&amp;IF(AR22+AT22+AV22&lt;0," - "&amp;-(AR22+AT22+AV22)," + "&amp;AR22+AT22+AV22)&amp;"r = "&amp;AU21</f>
        <v>-5 + 0r = 0</v>
      </c>
      <c r="AN21" s="1" t="str">
        <f ca="1">"| "&amp;IF(AR23&lt;0," + "&amp;ABS(AR23)," - "&amp;AR23)</f>
        <v>|  + 5</v>
      </c>
      <c r="AU21" s="20">
        <f ca="1">VLOOKUP($A13,$BA$7:$BL$23,6,FALSE)</f>
        <v>0</v>
      </c>
      <c r="AW21" s="8"/>
      <c r="AY21" s="8"/>
      <c r="AZ21" s="8"/>
      <c r="BA21" s="8">
        <f t="shared" ca="1" si="8"/>
        <v>5</v>
      </c>
      <c r="BB21" s="8">
        <f t="shared" ca="1" si="9"/>
        <v>0.91098427661592285</v>
      </c>
      <c r="BC21" s="7">
        <f t="shared" ca="1" si="10"/>
        <v>4</v>
      </c>
      <c r="BD21" s="7">
        <f t="shared" ca="1" si="10"/>
        <v>3</v>
      </c>
      <c r="BE21" s="7">
        <f t="shared" ca="1" si="3"/>
        <v>-1</v>
      </c>
      <c r="BF21" s="7">
        <f t="shared" ca="1" si="4"/>
        <v>2</v>
      </c>
      <c r="BG21" s="7">
        <f t="shared" ca="1" si="4"/>
        <v>-2</v>
      </c>
      <c r="BH21" s="7">
        <f t="shared" ca="1" si="4"/>
        <v>-2</v>
      </c>
      <c r="BI21" s="8">
        <f ca="1">BF21-BG21*BC21-BH21*BD21</f>
        <v>16</v>
      </c>
      <c r="BJ21" s="7">
        <f t="shared" ca="1" si="5"/>
        <v>5</v>
      </c>
      <c r="BK21" s="7">
        <f t="shared" ca="1" si="5"/>
        <v>4</v>
      </c>
      <c r="BL21" s="7">
        <f ca="1">(-BC21*BJ21-BD21*BK21)/BE21</f>
        <v>32</v>
      </c>
      <c r="BM21" s="8">
        <f t="shared" ca="1" si="13"/>
        <v>0</v>
      </c>
      <c r="BN21" s="8">
        <f t="shared" ca="1" si="12"/>
        <v>-30</v>
      </c>
      <c r="BO21" s="8">
        <f t="shared" ca="1" si="11"/>
        <v>0.91098427661592285</v>
      </c>
      <c r="BP21" s="8"/>
      <c r="BQ21" s="8" t="s">
        <v>22</v>
      </c>
      <c r="BR21" s="8" t="s">
        <v>29</v>
      </c>
      <c r="BS21" s="8" t="s">
        <v>32</v>
      </c>
      <c r="BT21" s="8"/>
    </row>
    <row r="22" spans="1:72" ht="15" x14ac:dyDescent="0.25">
      <c r="A22" s="34"/>
      <c r="B22" s="34"/>
      <c r="C22" s="34"/>
      <c r="D22" s="34"/>
      <c r="E22" s="34"/>
      <c r="F22" s="37"/>
      <c r="G22" s="37"/>
      <c r="H22" s="37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AI22" s="1" t="str">
        <f ca="1">AS23&amp;" r = "&amp;AT24</f>
        <v>0 r = 5</v>
      </c>
      <c r="AN22" s="1" t="str">
        <f ca="1">IF(AS24&lt;&gt;0,"| : "&amp;IF(AS24&lt;0,"("&amp;AS24&amp;")",AS24),"")</f>
        <v/>
      </c>
      <c r="AQ22" s="8">
        <f ca="1">AU18*AE18</f>
        <v>-4</v>
      </c>
      <c r="AR22" s="8">
        <f ca="1">AU18*T13</f>
        <v>8</v>
      </c>
      <c r="AS22" s="8">
        <f ca="1">AU19*R14</f>
        <v>4</v>
      </c>
      <c r="AT22" s="8">
        <f ca="1">AU19*T14</f>
        <v>-1</v>
      </c>
      <c r="AU22" s="8">
        <f ca="1">AU20*R15</f>
        <v>-5</v>
      </c>
      <c r="AV22" s="8">
        <f ca="1">AU20*T15</f>
        <v>-7</v>
      </c>
      <c r="AW22" s="8"/>
      <c r="BA22" s="8">
        <f t="shared" ca="1" si="8"/>
        <v>13</v>
      </c>
      <c r="BB22" s="8">
        <f t="shared" ca="1" si="9"/>
        <v>4.9837396132319522E-2</v>
      </c>
      <c r="BC22" s="7">
        <f t="shared" ca="1" si="10"/>
        <v>1</v>
      </c>
      <c r="BD22" s="7">
        <f t="shared" ca="1" si="10"/>
        <v>5</v>
      </c>
      <c r="BE22" s="7">
        <f t="shared" ca="1" si="3"/>
        <v>-1</v>
      </c>
      <c r="BF22" s="7">
        <f t="shared" ca="1" si="4"/>
        <v>1</v>
      </c>
      <c r="BG22" s="7">
        <f t="shared" ca="1" si="4"/>
        <v>-3</v>
      </c>
      <c r="BH22" s="7">
        <f t="shared" ca="1" si="4"/>
        <v>-2</v>
      </c>
      <c r="BI22" s="8">
        <f ca="1">BF22-BG22*BC22-BH22*BD22+RANDBETWEEN(1,5)*(-1)^RANDBETWEEN(0,1)</f>
        <v>11</v>
      </c>
      <c r="BJ22" s="7">
        <f t="shared" ca="1" si="5"/>
        <v>4</v>
      </c>
      <c r="BK22" s="7">
        <f t="shared" ca="1" si="5"/>
        <v>1</v>
      </c>
      <c r="BL22" s="7">
        <f ca="1">(-BC22*BJ22-BD22*BK22)/BE22+RANDBETWEEN(1,5)*(-1)^RANDBETWEEN(0,1)</f>
        <v>7</v>
      </c>
      <c r="BM22" s="8">
        <f t="shared" ca="1" si="13"/>
        <v>2</v>
      </c>
      <c r="BN22" s="8">
        <f t="shared" ca="1" si="12"/>
        <v>-24</v>
      </c>
      <c r="BO22" s="8">
        <f t="shared" ca="1" si="11"/>
        <v>4.9837396132319522E-2</v>
      </c>
      <c r="BP22" s="8"/>
      <c r="BQ22" s="8" t="s">
        <v>24</v>
      </c>
      <c r="BR22" s="8" t="s">
        <v>30</v>
      </c>
      <c r="BS22" s="8" t="s">
        <v>33</v>
      </c>
      <c r="BT22" s="8"/>
    </row>
    <row r="23" spans="1:72" ht="15" x14ac:dyDescent="0.25">
      <c r="A23" s="34"/>
      <c r="B23" s="34"/>
      <c r="C23" s="34"/>
      <c r="D23" s="34"/>
      <c r="E23" s="34"/>
      <c r="F23" s="37"/>
      <c r="G23" s="37"/>
      <c r="H23" s="37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AI23" s="1" t="str">
        <f ca="1">IF(AS25&lt;&gt;"x","r = "&amp;AS25,AS26)</f>
        <v>nicht lösbar =&gt; g parallel zu E</v>
      </c>
      <c r="AQ23" s="8"/>
      <c r="AR23" s="8">
        <f ca="1">AQ22+AS22+AU22</f>
        <v>-5</v>
      </c>
      <c r="AS23" s="8">
        <f ca="1">AR22+AT22+AV22</f>
        <v>0</v>
      </c>
      <c r="AT23" s="8">
        <f ca="1">AU21</f>
        <v>0</v>
      </c>
      <c r="AU23" s="8"/>
      <c r="AV23" s="8"/>
      <c r="AW23" s="8"/>
      <c r="BA23" s="8">
        <f t="shared" ca="1" si="8"/>
        <v>7</v>
      </c>
      <c r="BB23" s="8">
        <f t="shared" ca="1" si="9"/>
        <v>0.69472931591554465</v>
      </c>
      <c r="BC23" s="7">
        <f t="shared" ca="1" si="10"/>
        <v>1</v>
      </c>
      <c r="BD23" s="7">
        <f t="shared" ca="1" si="10"/>
        <v>-5</v>
      </c>
      <c r="BE23" s="7">
        <f t="shared" ca="1" si="3"/>
        <v>-1</v>
      </c>
      <c r="BF23" s="7">
        <f t="shared" ca="1" si="4"/>
        <v>-2</v>
      </c>
      <c r="BG23" s="7">
        <f t="shared" ca="1" si="4"/>
        <v>-3</v>
      </c>
      <c r="BH23" s="7">
        <f t="shared" ca="1" si="4"/>
        <v>3</v>
      </c>
      <c r="BI23" s="8">
        <f ca="1">BF23-BG23*BC23-BH23*BD23</f>
        <v>16</v>
      </c>
      <c r="BJ23" s="7">
        <f t="shared" ca="1" si="5"/>
        <v>-2</v>
      </c>
      <c r="BK23" s="7">
        <f t="shared" ca="1" si="5"/>
        <v>5</v>
      </c>
      <c r="BL23" s="7">
        <f ca="1">(-BC23*BJ23-BD23*BK23)/BE23+RANDBETWEEN(1,5)*(-1)^RANDBETWEEN(0,1)</f>
        <v>-31</v>
      </c>
      <c r="BM23" s="8">
        <f t="shared" ca="1" si="13"/>
        <v>4</v>
      </c>
      <c r="BN23" s="8">
        <f t="shared" ca="1" si="12"/>
        <v>-34</v>
      </c>
      <c r="BO23" s="8">
        <f t="shared" ca="1" si="11"/>
        <v>0.69472931591554465</v>
      </c>
      <c r="BP23" s="8"/>
      <c r="BQ23" s="8" t="s">
        <v>22</v>
      </c>
      <c r="BR23" s="8" t="s">
        <v>30</v>
      </c>
      <c r="BS23" s="8" t="s">
        <v>33</v>
      </c>
      <c r="BT23" s="8"/>
    </row>
    <row r="24" spans="1:72" ht="4.8" customHeight="1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44"/>
      <c r="M24" s="44"/>
      <c r="N24" s="44"/>
      <c r="O24" s="44"/>
      <c r="P24" s="36"/>
      <c r="Q24" s="44"/>
      <c r="R24" s="45"/>
      <c r="S24" s="45"/>
      <c r="T24" s="45"/>
      <c r="U24" s="34"/>
      <c r="V24" s="34"/>
      <c r="W24" s="34"/>
      <c r="X24" s="34"/>
      <c r="Y24" s="34"/>
      <c r="AQ24" s="8"/>
      <c r="AR24" s="8"/>
      <c r="AS24" s="8">
        <f ca="1">AS23</f>
        <v>0</v>
      </c>
      <c r="AT24" s="8">
        <f ca="1">AT23-AR23</f>
        <v>5</v>
      </c>
      <c r="AU24" s="8"/>
      <c r="AV24" s="8"/>
      <c r="AW24" s="8"/>
    </row>
    <row r="25" spans="1:72" ht="15" x14ac:dyDescent="0.25">
      <c r="A25" s="46">
        <v>4</v>
      </c>
      <c r="B25" s="34"/>
      <c r="C25" s="34"/>
      <c r="D25" s="34"/>
      <c r="E25" s="34"/>
      <c r="F25" s="37"/>
      <c r="G25" s="37"/>
      <c r="H25" s="37"/>
      <c r="I25" s="34"/>
      <c r="J25" s="34"/>
      <c r="K25" s="34"/>
      <c r="L25" s="43"/>
      <c r="M25" s="43"/>
      <c r="N25" s="43"/>
      <c r="O25" s="34"/>
      <c r="P25" s="34"/>
      <c r="Q25" s="34"/>
      <c r="R25" s="44">
        <f ca="1">VLOOKUP($A25,$BA$7:$BL$23,7,FALSE)</f>
        <v>-3</v>
      </c>
      <c r="S25" s="34"/>
      <c r="T25" s="44">
        <f ca="1">VLOOKUP($A25,$BA$7:$BL$23,10,FALSE)</f>
        <v>-1</v>
      </c>
      <c r="U25" s="45"/>
      <c r="V25" s="34"/>
      <c r="W25" s="34"/>
      <c r="X25" s="34"/>
      <c r="Y25" s="34"/>
      <c r="AL25" s="1" t="str">
        <f ca="1">IF(AS25&lt;&gt;"x",R13,"")</f>
        <v/>
      </c>
      <c r="AO25" s="1" t="str">
        <f ca="1">IF(AS25&lt;&gt;"x",T13,"")</f>
        <v/>
      </c>
      <c r="AR25" s="1" t="str">
        <f ca="1">IF(AS25&lt;&gt;"x",AL25+AO25*AS25,"")</f>
        <v/>
      </c>
      <c r="AS25" s="8" t="str">
        <f ca="1">IF(AS24&lt;&gt;0,AT24/AS24,"x")</f>
        <v>x</v>
      </c>
      <c r="AW25" s="8"/>
    </row>
    <row r="26" spans="1:72" ht="18.600000000000001" x14ac:dyDescent="0.4">
      <c r="A26" s="35" t="s">
        <v>8</v>
      </c>
      <c r="B26" s="44" t="s">
        <v>5</v>
      </c>
      <c r="C26" s="47">
        <f ca="1">VLOOKUP($A25,$BA$7:$BL$23,3,FALSE)</f>
        <v>4</v>
      </c>
      <c r="D26" s="47" t="s">
        <v>9</v>
      </c>
      <c r="E26" s="48">
        <v>1</v>
      </c>
      <c r="F26" s="38" t="str">
        <f ca="1">IF(VLOOKUP($A25,$BA$7:$BL$23,4,FALSE)&lt;0," - "&amp;-VLOOKUP($A25,$BA$7:$BL$23,4,FALSE)," + "&amp;VLOOKUP($A25,$BA$7:$BL$23,4,FALSE))</f>
        <v xml:space="preserve"> + 3</v>
      </c>
      <c r="G26" s="47" t="s">
        <v>9</v>
      </c>
      <c r="H26" s="48">
        <v>2</v>
      </c>
      <c r="I26" s="38" t="str">
        <f ca="1">IF(VLOOKUP($A25,$BA$7:$BL$23,5,FALSE)&lt;0," - "&amp;-VLOOKUP($A25,$BA$7:$BL$23,5,FALSE)," + "&amp;VLOOKUP($A25,$BA$7:$BL$23,5,FALSE))</f>
        <v xml:space="preserve"> + 1</v>
      </c>
      <c r="J26" s="47" t="s">
        <v>9</v>
      </c>
      <c r="K26" s="48">
        <v>3</v>
      </c>
      <c r="L26" s="34" t="s">
        <v>3</v>
      </c>
      <c r="M26" s="44">
        <f ca="1">VLOOKUP($A25,$BA$7:$BL$23,6,FALSE)</f>
        <v>2</v>
      </c>
      <c r="N26" s="34"/>
      <c r="O26" s="34"/>
      <c r="P26" s="44" t="s">
        <v>12</v>
      </c>
      <c r="Q26" s="44" t="s">
        <v>6</v>
      </c>
      <c r="R26" s="44">
        <f ca="1">VLOOKUP($A25,$BA$7:$BL$23,8,FALSE)</f>
        <v>4</v>
      </c>
      <c r="S26" s="49" t="s">
        <v>39</v>
      </c>
      <c r="T26" s="44">
        <f ca="1">VLOOKUP($A25,$BA$7:$BL$23,11,FALSE)</f>
        <v>1</v>
      </c>
      <c r="U26" s="45"/>
      <c r="V26" s="34"/>
      <c r="W26" s="34"/>
      <c r="X26" s="34"/>
      <c r="Y26" s="34"/>
      <c r="AA26" s="1" t="str">
        <f ca="1">IF(AS25&lt;&gt;"x","Schnittpunkt bestimmen:","")</f>
        <v/>
      </c>
      <c r="AJ26" s="1" t="str">
        <f ca="1">IF(AS25&lt;&gt;"x","OS = ","")</f>
        <v/>
      </c>
      <c r="AL26" s="1" t="str">
        <f ca="1">IF(AS25&lt;&gt;"x",R14,"")</f>
        <v/>
      </c>
      <c r="AM26" s="25" t="str">
        <f ca="1">IF(AS25&lt;&gt;"x",IF(AS25&lt;0," - "&amp;-AS25&amp;" ·"," + "&amp;AS25&amp;" ·"),"")</f>
        <v/>
      </c>
      <c r="AN26" s="25"/>
      <c r="AO26" s="1" t="str">
        <f ca="1">IF(AS25&lt;&gt;"x",T14,"")</f>
        <v/>
      </c>
      <c r="AQ26" s="1" t="str">
        <f ca="1">IF(AS25&lt;&gt;"x"," = ","")</f>
        <v/>
      </c>
      <c r="AR26" s="1" t="str">
        <f ca="1">IF(AS25&lt;&gt;"x",AL26+AO26*AS25,"")</f>
        <v/>
      </c>
      <c r="AS26" s="18" t="str">
        <f ca="1">IF(AS25="x",IF(AT24=0,"allgemeingültig =&gt; g liegt in E","nicht lösbar =&gt; g parallel zu E"),"")</f>
        <v>nicht lösbar =&gt; g parallel zu E</v>
      </c>
      <c r="AT26" s="16"/>
      <c r="AU26" s="16"/>
      <c r="AV26" s="16"/>
      <c r="AW26" s="16"/>
      <c r="AX26" s="16"/>
    </row>
    <row r="27" spans="1:72" ht="15.6" x14ac:dyDescent="0.3">
      <c r="A27" s="35"/>
      <c r="B27" s="44"/>
      <c r="C27" s="44"/>
      <c r="D27" s="34"/>
      <c r="E27" s="34"/>
      <c r="F27" s="37"/>
      <c r="G27" s="37"/>
      <c r="H27" s="37"/>
      <c r="I27" s="34"/>
      <c r="J27" s="34"/>
      <c r="K27" s="34"/>
      <c r="L27" s="34"/>
      <c r="M27" s="34"/>
      <c r="N27" s="34"/>
      <c r="O27" s="44"/>
      <c r="P27" s="44"/>
      <c r="Q27" s="34"/>
      <c r="R27" s="44">
        <f ca="1">VLOOKUP($A25,$BA$7:$BL$23,9,FALSE)</f>
        <v>3</v>
      </c>
      <c r="S27" s="50"/>
      <c r="T27" s="44">
        <f ca="1">VLOOKUP($A25,$BA$7:$BL$23,12,FALSE)</f>
        <v>-4</v>
      </c>
      <c r="U27" s="34"/>
      <c r="V27" s="34"/>
      <c r="W27" s="34"/>
      <c r="X27" s="34"/>
      <c r="Y27" s="34"/>
      <c r="AL27" s="1" t="str">
        <f ca="1">IF(AS25&lt;&gt;"x",R15,"")</f>
        <v/>
      </c>
      <c r="AO27" s="1" t="str">
        <f ca="1">IF(AS25&lt;&gt;"x",T15,"")</f>
        <v/>
      </c>
      <c r="AR27" s="1" t="str">
        <f ca="1">IF(AS25&lt;&gt;"x",AL27+AO27*AS25,"")</f>
        <v/>
      </c>
    </row>
    <row r="28" spans="1:72" ht="15" x14ac:dyDescent="0.25">
      <c r="U28" s="34"/>
      <c r="V28" s="34"/>
      <c r="W28" s="34"/>
      <c r="X28" s="34"/>
      <c r="Y28" s="34"/>
      <c r="AA28" s="1" t="str">
        <f ca="1">IF(AS25&lt;&gt;"x","=&gt; S ("&amp;AR25&amp;"|"&amp;AR26&amp;"|"&amp;AR27&amp;")","")</f>
        <v/>
      </c>
    </row>
    <row r="29" spans="1:72" ht="3.6" customHeight="1" x14ac:dyDescent="0.25">
      <c r="A29" s="34"/>
      <c r="B29" s="34"/>
      <c r="C29" s="34"/>
      <c r="D29" s="34"/>
      <c r="E29" s="34"/>
      <c r="F29" s="37"/>
      <c r="G29" s="37"/>
      <c r="H29" s="37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72" ht="16.2" x14ac:dyDescent="0.35">
      <c r="V30" s="36">
        <v>3</v>
      </c>
      <c r="W30" s="46"/>
      <c r="X30" s="45"/>
      <c r="Y30" s="45"/>
      <c r="Z30" s="15"/>
      <c r="AB30" s="15" t="s">
        <v>9</v>
      </c>
      <c r="AC30" s="19">
        <v>1</v>
      </c>
      <c r="AD30" s="15" t="s">
        <v>3</v>
      </c>
      <c r="AE30" s="15">
        <f ca="1">R19</f>
        <v>3</v>
      </c>
      <c r="AF30" s="17" t="str">
        <f ca="1">IF(T19&lt;0,"- "&amp;ABS(T19),"+ "&amp;T19)</f>
        <v>+ 0</v>
      </c>
      <c r="AG30" s="11" t="s">
        <v>15</v>
      </c>
      <c r="AH30" s="15"/>
      <c r="AI30" s="22" t="s">
        <v>35</v>
      </c>
      <c r="AK30" s="15"/>
      <c r="AN30" s="15"/>
      <c r="AO30" s="15"/>
      <c r="AP30" s="15"/>
      <c r="AQ30" s="12"/>
      <c r="AR30" s="15"/>
      <c r="AS30" s="12"/>
      <c r="AT30" s="15"/>
      <c r="AU30" s="20">
        <f ca="1">VLOOKUP($A19,$BA$7:$BL$23,3,FALSE)</f>
        <v>-3</v>
      </c>
      <c r="AV30" s="15"/>
      <c r="AW30" s="7"/>
      <c r="AX30" s="15"/>
      <c r="AY30" s="8" t="e">
        <f ca="1">RANK(AZ30,#REF!)</f>
        <v>#REF!</v>
      </c>
      <c r="AZ30" s="8">
        <f t="shared" ref="AZ30:AZ31" ca="1" si="19">RAND()</f>
        <v>0.4340929219912979</v>
      </c>
    </row>
    <row r="31" spans="1:72" ht="16.2" x14ac:dyDescent="0.35">
      <c r="V31" s="45"/>
      <c r="W31" s="45"/>
      <c r="X31" s="45"/>
      <c r="Y31" s="45">
        <f t="shared" ref="Y31" ca="1" si="20">RANDBETWEEN(-9,9)</f>
        <v>-3</v>
      </c>
      <c r="Z31" s="15" t="str">
        <f>A20</f>
        <v>c)</v>
      </c>
      <c r="AA31" s="15" t="s">
        <v>14</v>
      </c>
      <c r="AB31" s="15" t="s">
        <v>9</v>
      </c>
      <c r="AC31" s="19">
        <v>2</v>
      </c>
      <c r="AD31" s="15" t="s">
        <v>3</v>
      </c>
      <c r="AE31" s="15">
        <f ca="1">R20</f>
        <v>1</v>
      </c>
      <c r="AF31" s="17" t="str">
        <f ca="1">IF(T20&lt;0,"- "&amp;ABS(T20),"+ "&amp;T20)</f>
        <v>+ 4</v>
      </c>
      <c r="AG31" s="11" t="s">
        <v>15</v>
      </c>
      <c r="AH31" s="15"/>
      <c r="AI31" s="1" t="str">
        <f ca="1">C20&amp;" · ("&amp;AE30&amp;AF30&amp;AG30&amp;") "&amp;F20&amp;" · ("&amp;AE31&amp;AF31&amp;AG31&amp;") "&amp;I20&amp;" · ("&amp;AE32&amp;AF32&amp;AG32&amp;") = "&amp;M20</f>
        <v>-3 · (3+ 0r)  - 4 · (1+ 4r)  + 1 · (8+ 16r) = -5</v>
      </c>
      <c r="AP31" s="15"/>
      <c r="AQ31" s="10"/>
      <c r="AR31" s="15"/>
      <c r="AS31" s="15"/>
      <c r="AT31" s="15"/>
      <c r="AU31" s="20">
        <f ca="1">VLOOKUP($A19,$BA$7:$BL$23,4,FALSE)</f>
        <v>-4</v>
      </c>
      <c r="AV31" s="15"/>
      <c r="AW31" s="7"/>
      <c r="AX31" s="15"/>
      <c r="AY31" s="8" t="e">
        <f ca="1">RANK(AZ31,#REF!)</f>
        <v>#REF!</v>
      </c>
      <c r="AZ31" s="8">
        <f t="shared" ca="1" si="19"/>
        <v>1.2242860219288554E-2</v>
      </c>
    </row>
    <row r="32" spans="1:72" ht="16.2" x14ac:dyDescent="0.35">
      <c r="V32" s="34"/>
      <c r="W32" s="34"/>
      <c r="X32" s="34"/>
      <c r="Y32" s="34"/>
      <c r="Z32" s="15"/>
      <c r="AA32" s="15"/>
      <c r="AB32" s="15" t="s">
        <v>9</v>
      </c>
      <c r="AC32" s="19">
        <v>3</v>
      </c>
      <c r="AD32" s="15" t="s">
        <v>3</v>
      </c>
      <c r="AE32" s="15">
        <f ca="1">R21</f>
        <v>8</v>
      </c>
      <c r="AF32" s="17" t="str">
        <f ca="1">IF(T21&lt;0,"- "&amp;ABS(T21),"+ "&amp;T21)</f>
        <v>+ 16</v>
      </c>
      <c r="AG32" s="11" t="s">
        <v>15</v>
      </c>
      <c r="AH32" s="15"/>
      <c r="AI32" s="1" t="str">
        <f ca="1">AQ34&amp;" "&amp;IF(AR34&lt;0," - "&amp;-AR34," + "&amp;AR34)&amp;"r "&amp;IF(AS34&lt;0," - "&amp;-AS34," + "&amp;AS34)&amp;IF(AT34&lt;0," - "&amp;-AT34," + "&amp;AT34)&amp;"r "&amp;IF(AU34&lt;0," - "&amp;-AU34," + "&amp;AU34)&amp;IF(AV34&lt;0," - "&amp;-AV34," + "&amp;AV34)&amp;"r = "&amp;AU33</f>
        <v>-9  + 0r  - 4 - 16r  + 8 + 16r = -5</v>
      </c>
      <c r="AU32" s="20">
        <f ca="1">VLOOKUP($A19,$BA$7:$BL$23,5,FALSE)</f>
        <v>1</v>
      </c>
      <c r="AW32" s="8"/>
      <c r="AX32" s="15"/>
      <c r="AY32" s="15"/>
      <c r="AZ32" s="15"/>
    </row>
    <row r="33" spans="1:52" ht="15" x14ac:dyDescent="0.25">
      <c r="V33" s="34"/>
      <c r="W33" s="34"/>
      <c r="X33" s="34"/>
      <c r="Y33" s="34"/>
      <c r="Z33" s="9"/>
      <c r="AI33" s="1" t="str">
        <f ca="1">AQ34+AS34+AU34&amp;IF(AR34+AT34+AV34&lt;0," - "&amp;-(AR34+AT34+AV34)," + "&amp;AR34+AT34+AV34)&amp;"r = "&amp;AU33</f>
        <v>-5 + 0r = -5</v>
      </c>
      <c r="AN33" s="1" t="str">
        <f ca="1">"| "&amp;IF(AR35&lt;0," + "&amp;ABS(AR35)," - "&amp;AR35)</f>
        <v>|  + 5</v>
      </c>
      <c r="AU33" s="20">
        <f ca="1">VLOOKUP($A19,$BA$7:$BL$23,6,FALSE)</f>
        <v>-5</v>
      </c>
      <c r="AW33" s="8"/>
      <c r="AY33" s="8"/>
      <c r="AZ33" s="8"/>
    </row>
    <row r="34" spans="1:52" ht="15" x14ac:dyDescent="0.25">
      <c r="A34" s="34"/>
      <c r="B34" s="34"/>
      <c r="C34" s="34"/>
      <c r="D34" s="34"/>
      <c r="E34" s="34"/>
      <c r="F34" s="37"/>
      <c r="G34" s="37"/>
      <c r="H34" s="37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AI34" s="1" t="str">
        <f ca="1">AS35&amp;" r = "&amp;AT36</f>
        <v>0 r = 0</v>
      </c>
      <c r="AN34" s="1" t="str">
        <f ca="1">IF(AS36&lt;&gt;0,"| : "&amp;IF(AS36&lt;0,"("&amp;AS36&amp;")",AS36),"")</f>
        <v/>
      </c>
      <c r="AQ34" s="8">
        <f ca="1">AU30*AE30</f>
        <v>-9</v>
      </c>
      <c r="AR34" s="8">
        <f ca="1">AU30*T19</f>
        <v>0</v>
      </c>
      <c r="AS34" s="8">
        <f ca="1">AU31*R20</f>
        <v>-4</v>
      </c>
      <c r="AT34" s="8">
        <f ca="1">AU31*T20</f>
        <v>-16</v>
      </c>
      <c r="AU34" s="8">
        <f ca="1">AU32*R21</f>
        <v>8</v>
      </c>
      <c r="AV34" s="8">
        <f ca="1">AU32*T21</f>
        <v>16</v>
      </c>
      <c r="AW34" s="8"/>
    </row>
    <row r="35" spans="1:52" ht="15" x14ac:dyDescent="0.25">
      <c r="A35" s="34"/>
      <c r="B35" s="34"/>
      <c r="C35" s="34"/>
      <c r="D35" s="34"/>
      <c r="E35" s="34"/>
      <c r="F35" s="37"/>
      <c r="G35" s="37"/>
      <c r="H35" s="37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AI35" s="1" t="str">
        <f ca="1">IF(AS37&lt;&gt;"x","r = "&amp;AS37,AS38)</f>
        <v>allgemeingültig =&gt; g liegt in E</v>
      </c>
      <c r="AQ35" s="8"/>
      <c r="AR35" s="8">
        <f ca="1">AQ34+AS34+AU34</f>
        <v>-5</v>
      </c>
      <c r="AS35" s="8">
        <f ca="1">AR34+AT34+AV34</f>
        <v>0</v>
      </c>
      <c r="AT35" s="8">
        <f ca="1">AU33</f>
        <v>-5</v>
      </c>
      <c r="AU35" s="8"/>
      <c r="AV35" s="8"/>
      <c r="AW35" s="8"/>
    </row>
    <row r="36" spans="1:52" ht="5.4" customHeight="1" x14ac:dyDescent="0.25">
      <c r="A36" s="34"/>
      <c r="B36" s="34"/>
      <c r="C36" s="34"/>
      <c r="D36" s="34"/>
      <c r="E36" s="34"/>
      <c r="F36" s="37"/>
      <c r="G36" s="37"/>
      <c r="H36" s="37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AQ36" s="8"/>
      <c r="AR36" s="8"/>
      <c r="AS36" s="8">
        <f ca="1">AS35</f>
        <v>0</v>
      </c>
      <c r="AT36" s="8">
        <f ca="1">AT35-AR35</f>
        <v>0</v>
      </c>
      <c r="AU36" s="8"/>
      <c r="AV36" s="8"/>
      <c r="AW36" s="8"/>
    </row>
    <row r="37" spans="1:52" ht="15" x14ac:dyDescent="0.25">
      <c r="A37" s="34"/>
      <c r="B37" s="34"/>
      <c r="C37" s="34"/>
      <c r="D37" s="34"/>
      <c r="E37" s="34"/>
      <c r="F37" s="37"/>
      <c r="G37" s="37"/>
      <c r="H37" s="37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AL37" s="1" t="str">
        <f ca="1">IF(AS37&lt;&gt;"x",R19,"")</f>
        <v/>
      </c>
      <c r="AO37" s="1" t="str">
        <f ca="1">IF(AS37&lt;&gt;"x",T19,"")</f>
        <v/>
      </c>
      <c r="AR37" s="1" t="str">
        <f ca="1">IF(AS37&lt;&gt;"x",AL37+AO37*AS37,"")</f>
        <v/>
      </c>
      <c r="AS37" s="8" t="str">
        <f ca="1">IF(AS36&lt;&gt;0,AT36/AS36,"x")</f>
        <v>x</v>
      </c>
      <c r="AW37" s="8"/>
    </row>
    <row r="38" spans="1:52" ht="15" x14ac:dyDescent="0.25">
      <c r="A38" s="34"/>
      <c r="B38" s="34"/>
      <c r="C38" s="34"/>
      <c r="D38" s="34"/>
      <c r="E38" s="34"/>
      <c r="F38" s="37"/>
      <c r="G38" s="37"/>
      <c r="H38" s="37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AA38" s="1" t="str">
        <f ca="1">IF(AS37&lt;&gt;"x","Schnittpunkt bestimmen:","")</f>
        <v/>
      </c>
      <c r="AJ38" s="1" t="str">
        <f ca="1">IF(AS37&lt;&gt;"x","OS = ","")</f>
        <v/>
      </c>
      <c r="AL38" s="1" t="str">
        <f ca="1">IF(AS37&lt;&gt;"x",R20,"")</f>
        <v/>
      </c>
      <c r="AM38" s="25" t="str">
        <f ca="1">IF(AS37&lt;&gt;"x",IF(AS37&lt;0," - "&amp;-AS37&amp;" ·"," + "&amp;AS37&amp;" ·"),"")</f>
        <v/>
      </c>
      <c r="AN38" s="25"/>
      <c r="AO38" s="1" t="str">
        <f ca="1">IF(AS37&lt;&gt;"x",T20,"")</f>
        <v/>
      </c>
      <c r="AQ38" s="1" t="str">
        <f ca="1">IF(AS37&lt;&gt;"x"," = ","")</f>
        <v/>
      </c>
      <c r="AR38" s="1" t="str">
        <f ca="1">IF(AS37&lt;&gt;"x",AL38+AO38*AS37,"")</f>
        <v/>
      </c>
      <c r="AS38" s="18" t="str">
        <f ca="1">IF(AS37="x",IF(AT36=0,"allgemeingültig =&gt; g liegt in E","nicht lösbar =&gt; g parallel zu E"),"")</f>
        <v>allgemeingültig =&gt; g liegt in E</v>
      </c>
      <c r="AT38" s="16"/>
      <c r="AU38" s="16"/>
      <c r="AV38" s="16"/>
      <c r="AW38" s="16"/>
      <c r="AX38" s="16"/>
    </row>
    <row r="39" spans="1:52" ht="15" x14ac:dyDescent="0.25">
      <c r="A39" s="34"/>
      <c r="B39" s="34"/>
      <c r="C39" s="34"/>
      <c r="D39" s="34"/>
      <c r="E39" s="34"/>
      <c r="F39" s="37"/>
      <c r="G39" s="37"/>
      <c r="H39" s="37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AL39" s="1" t="str">
        <f ca="1">IF(AS37&lt;&gt;"x",R21,"")</f>
        <v/>
      </c>
      <c r="AO39" s="1" t="str">
        <f ca="1">IF(AS37&lt;&gt;"x",T21,"")</f>
        <v/>
      </c>
      <c r="AR39" s="1" t="str">
        <f ca="1">IF(AS37&lt;&gt;"x",AL39+AO39*AS37,"")</f>
        <v/>
      </c>
    </row>
    <row r="40" spans="1:52" ht="15" x14ac:dyDescent="0.25">
      <c r="V40" s="34"/>
      <c r="W40" s="34"/>
      <c r="X40" s="34"/>
      <c r="Y40" s="34"/>
      <c r="AA40" s="1" t="str">
        <f ca="1">IF(AS37&lt;&gt;"x","=&gt; S ("&amp;AR37&amp;"|"&amp;AR38&amp;"|"&amp;AR39&amp;")","")</f>
        <v/>
      </c>
    </row>
    <row r="41" spans="1:52" ht="6.6" customHeight="1" x14ac:dyDescent="0.25">
      <c r="F41" s="1"/>
      <c r="G41" s="1"/>
      <c r="H41" s="1"/>
      <c r="V41" s="34"/>
      <c r="W41" s="34"/>
      <c r="X41" s="34"/>
      <c r="Y41" s="34"/>
    </row>
    <row r="42" spans="1:52" ht="16.2" x14ac:dyDescent="0.35">
      <c r="V42" s="36">
        <v>3</v>
      </c>
      <c r="W42" s="46"/>
      <c r="X42" s="45"/>
      <c r="Y42" s="45"/>
      <c r="Z42" s="15"/>
      <c r="AB42" s="15" t="s">
        <v>9</v>
      </c>
      <c r="AC42" s="19">
        <v>1</v>
      </c>
      <c r="AD42" s="15" t="s">
        <v>3</v>
      </c>
      <c r="AE42" s="15">
        <f ca="1">R25</f>
        <v>-3</v>
      </c>
      <c r="AF42" s="17" t="str">
        <f ca="1">IF(T25&lt;0,"- "&amp;ABS(T25),"+ "&amp;T25)</f>
        <v>- 1</v>
      </c>
      <c r="AG42" s="11" t="s">
        <v>15</v>
      </c>
      <c r="AH42" s="15"/>
      <c r="AI42" s="22" t="s">
        <v>35</v>
      </c>
      <c r="AK42" s="15"/>
      <c r="AN42" s="15"/>
      <c r="AO42" s="15"/>
      <c r="AP42" s="15"/>
      <c r="AQ42" s="12"/>
      <c r="AR42" s="15"/>
      <c r="AS42" s="12"/>
      <c r="AT42" s="15"/>
      <c r="AU42" s="20">
        <f ca="1">VLOOKUP($A25,$BA$7:$BL$23,3,FALSE)</f>
        <v>4</v>
      </c>
      <c r="AV42" s="15"/>
      <c r="AW42" s="7"/>
      <c r="AX42" s="15"/>
      <c r="AY42" s="8" t="e">
        <f ca="1">RANK(AZ42,#REF!)</f>
        <v>#REF!</v>
      </c>
      <c r="AZ42" s="8">
        <f t="shared" ref="AZ42:AZ43" ca="1" si="21">RAND()</f>
        <v>0.47603553806949561</v>
      </c>
    </row>
    <row r="43" spans="1:52" ht="16.8" thickBot="1" x14ac:dyDescent="0.4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2"/>
      <c r="W43" s="52"/>
      <c r="X43" s="52"/>
      <c r="Y43" s="52">
        <f t="shared" ref="Y43" ca="1" si="22">RANDBETWEEN(-9,9)</f>
        <v>7</v>
      </c>
      <c r="Z43" s="15" t="str">
        <f>A26</f>
        <v>d)</v>
      </c>
      <c r="AA43" s="15" t="s">
        <v>14</v>
      </c>
      <c r="AB43" s="15" t="s">
        <v>9</v>
      </c>
      <c r="AC43" s="19">
        <v>2</v>
      </c>
      <c r="AD43" s="15" t="s">
        <v>3</v>
      </c>
      <c r="AE43" s="15">
        <f ca="1">R26</f>
        <v>4</v>
      </c>
      <c r="AF43" s="17" t="str">
        <f ca="1">IF(T26&lt;0,"- "&amp;ABS(T26),"+ "&amp;T26)</f>
        <v>+ 1</v>
      </c>
      <c r="AG43" s="11" t="s">
        <v>15</v>
      </c>
      <c r="AH43" s="15"/>
      <c r="AI43" s="1" t="str">
        <f ca="1">C26&amp;" · ("&amp;AE42&amp;AF42&amp;AG42&amp;") "&amp;F26&amp;" · ("&amp;AE43&amp;AF43&amp;AG43&amp;") "&amp;I26&amp;" · ("&amp;AE44&amp;AF44&amp;AG44&amp;") = "&amp;M26</f>
        <v>4 · (-3- 1r)  + 3 · (4+ 1r)  + 1 · (3- 4r) = 2</v>
      </c>
      <c r="AP43" s="15"/>
      <c r="AQ43" s="10"/>
      <c r="AR43" s="15"/>
      <c r="AS43" s="15"/>
      <c r="AT43" s="15"/>
      <c r="AU43" s="20">
        <f ca="1">VLOOKUP($A25,$BA$7:$BL$23,4,FALSE)</f>
        <v>3</v>
      </c>
      <c r="AV43" s="15"/>
      <c r="AW43" s="7"/>
      <c r="AX43" s="15"/>
      <c r="AY43" s="8" t="e">
        <f ca="1">RANK(AZ43,#REF!)</f>
        <v>#REF!</v>
      </c>
      <c r="AZ43" s="8">
        <f t="shared" ca="1" si="21"/>
        <v>0.41867600273239192</v>
      </c>
    </row>
    <row r="44" spans="1:52" ht="16.2" x14ac:dyDescent="0.35">
      <c r="V44" s="34"/>
      <c r="W44" s="34"/>
      <c r="X44" s="34"/>
      <c r="Y44" s="34"/>
      <c r="Z44" s="15"/>
      <c r="AA44" s="15"/>
      <c r="AB44" s="15" t="s">
        <v>9</v>
      </c>
      <c r="AC44" s="19">
        <v>3</v>
      </c>
      <c r="AD44" s="15" t="s">
        <v>3</v>
      </c>
      <c r="AE44" s="15">
        <f ca="1">R27</f>
        <v>3</v>
      </c>
      <c r="AF44" s="17" t="str">
        <f ca="1">IF(T27&lt;0,"- "&amp;ABS(T27),"+ "&amp;T27)</f>
        <v>- 4</v>
      </c>
      <c r="AG44" s="11" t="s">
        <v>15</v>
      </c>
      <c r="AH44" s="15"/>
      <c r="AI44" s="1" t="str">
        <f ca="1">AQ46&amp;" "&amp;IF(AR46&lt;0," - "&amp;-AR46," + "&amp;AR46)&amp;"r "&amp;IF(AS46&lt;0," - "&amp;-AS46," + "&amp;AS46)&amp;IF(AT46&lt;0," - "&amp;-AT46," + "&amp;AT46)&amp;"r "&amp;IF(AU46&lt;0," - "&amp;-AU46," + "&amp;AU46)&amp;IF(AV46&lt;0," - "&amp;-AV46," + "&amp;AV46)&amp;"r = "&amp;AU45</f>
        <v>-12  - 4r  + 12 + 3r  + 3 - 4r = 2</v>
      </c>
      <c r="AU44" s="20">
        <f ca="1">VLOOKUP($A25,$BA$7:$BL$23,5,FALSE)</f>
        <v>1</v>
      </c>
      <c r="AW44" s="8"/>
      <c r="AX44" s="15"/>
      <c r="AY44" s="15"/>
      <c r="AZ44" s="15"/>
    </row>
    <row r="45" spans="1:52" ht="15" x14ac:dyDescent="0.25">
      <c r="A45" s="34"/>
      <c r="B45" s="34" t="s">
        <v>38</v>
      </c>
      <c r="C45" s="34"/>
      <c r="D45" s="34"/>
      <c r="E45" s="34"/>
      <c r="F45" s="37"/>
      <c r="G45" s="37"/>
      <c r="H45" s="37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9"/>
      <c r="AI45" s="1" t="str">
        <f ca="1">AQ46+AS46+AU46&amp;IF(AR46+AT46+AV46&lt;0," - "&amp;-(AR46+AT46+AV46)," + "&amp;AR46+AT46+AV46)&amp;"r = "&amp;AU45</f>
        <v>3 - 5r = 2</v>
      </c>
      <c r="AN45" s="1" t="str">
        <f ca="1">"| "&amp;IF(AR47&lt;0," + "&amp;ABS(AR47)," - "&amp;AR47)</f>
        <v>|  - 3</v>
      </c>
      <c r="AU45" s="20">
        <f ca="1">VLOOKUP($A25,$BA$7:$BL$23,6,FALSE)</f>
        <v>2</v>
      </c>
      <c r="AW45" s="8"/>
      <c r="AY45" s="8"/>
      <c r="AZ45" s="8"/>
    </row>
    <row r="46" spans="1:52" x14ac:dyDescent="0.25">
      <c r="AI46" s="1" t="str">
        <f ca="1">AS47&amp;" r = "&amp;AT48</f>
        <v>-5 r = -1</v>
      </c>
      <c r="AN46" s="1" t="str">
        <f ca="1">IF(AS48&lt;&gt;0,"| : "&amp;IF(AS48&lt;0,"("&amp;AS48&amp;")",AS48),"")</f>
        <v>| : (-5)</v>
      </c>
      <c r="AQ46" s="8">
        <f ca="1">AU42*AE42</f>
        <v>-12</v>
      </c>
      <c r="AR46" s="8">
        <f ca="1">AU42*T25</f>
        <v>-4</v>
      </c>
      <c r="AS46" s="8">
        <f ca="1">AU43*R26</f>
        <v>12</v>
      </c>
      <c r="AT46" s="8">
        <f ca="1">AU43*T26</f>
        <v>3</v>
      </c>
      <c r="AU46" s="8">
        <f ca="1">AU44*R27</f>
        <v>3</v>
      </c>
      <c r="AV46" s="8">
        <f ca="1">AU44*T27</f>
        <v>-4</v>
      </c>
      <c r="AW46" s="8"/>
    </row>
    <row r="47" spans="1:52" x14ac:dyDescent="0.25">
      <c r="AI47" s="1" t="str">
        <f ca="1">IF(AS49&lt;&gt;"x","r = "&amp;AS49,AS50)</f>
        <v>r = 0,2</v>
      </c>
      <c r="AQ47" s="8"/>
      <c r="AR47" s="8">
        <f ca="1">AQ46+AS46+AU46</f>
        <v>3</v>
      </c>
      <c r="AS47" s="8">
        <f ca="1">AR46+AT46+AV46</f>
        <v>-5</v>
      </c>
      <c r="AT47" s="8">
        <f ca="1">AU45</f>
        <v>2</v>
      </c>
      <c r="AU47" s="8"/>
      <c r="AV47" s="8"/>
      <c r="AW47" s="8"/>
    </row>
    <row r="48" spans="1:52" ht="5.4" customHeight="1" x14ac:dyDescent="0.25">
      <c r="AQ48" s="8"/>
      <c r="AR48" s="8"/>
      <c r="AS48" s="8">
        <f ca="1">AS47</f>
        <v>-5</v>
      </c>
      <c r="AT48" s="8">
        <f ca="1">AT47-AR47</f>
        <v>-1</v>
      </c>
      <c r="AU48" s="8"/>
      <c r="AV48" s="8"/>
      <c r="AW48" s="8"/>
    </row>
    <row r="49" spans="1:50" x14ac:dyDescent="0.25">
      <c r="AL49" s="1">
        <f ca="1">IF(AS49&lt;&gt;"x",R25,"")</f>
        <v>-3</v>
      </c>
      <c r="AO49" s="1">
        <f ca="1">IF(AS49&lt;&gt;"x",T25,"")</f>
        <v>-1</v>
      </c>
      <c r="AR49" s="1">
        <f ca="1">IF(AS49&lt;&gt;"x",AL49+AO49*AS49,"")</f>
        <v>-3.2</v>
      </c>
      <c r="AS49" s="8">
        <f ca="1">IF(AS48&lt;&gt;0,AT48/AS48,"x")</f>
        <v>0.2</v>
      </c>
      <c r="AW49" s="8"/>
    </row>
    <row r="50" spans="1:50" x14ac:dyDescent="0.25">
      <c r="AA50" s="1" t="str">
        <f ca="1">IF(AS49&lt;&gt;"x","Schnittpunkt bestimmen:","")</f>
        <v>Schnittpunkt bestimmen:</v>
      </c>
      <c r="AJ50" s="1" t="str">
        <f ca="1">IF(AS49&lt;&gt;"x","OS = ","")</f>
        <v xml:space="preserve">OS = </v>
      </c>
      <c r="AL50" s="1">
        <f ca="1">IF(AS49&lt;&gt;"x",R26,"")</f>
        <v>4</v>
      </c>
      <c r="AM50" s="25" t="str">
        <f ca="1">IF(AS49&lt;&gt;"x",IF(AS49&lt;0," - "&amp;-AS49&amp;" ·"," + "&amp;AS49&amp;" ·"),"")</f>
        <v xml:space="preserve"> + 0,2 ·</v>
      </c>
      <c r="AN50" s="25"/>
      <c r="AO50" s="1">
        <f ca="1">IF(AS49&lt;&gt;"x",T26,"")</f>
        <v>1</v>
      </c>
      <c r="AQ50" s="1" t="str">
        <f ca="1">IF(AS49&lt;&gt;"x"," = ","")</f>
        <v xml:space="preserve"> = </v>
      </c>
      <c r="AR50" s="1">
        <f ca="1">IF(AS49&lt;&gt;"x",AL50+AO50*AS49,"")</f>
        <v>4.2</v>
      </c>
      <c r="AS50" s="18" t="str">
        <f ca="1">IF(AS49="x",IF(AT48=0,"allgemeingültig =&gt; g liegt in E","nicht lösbar =&gt; g parallel zu E"),"")</f>
        <v/>
      </c>
      <c r="AT50" s="16"/>
      <c r="AU50" s="16"/>
      <c r="AV50" s="16"/>
      <c r="AW50" s="16"/>
      <c r="AX50" s="16"/>
    </row>
    <row r="51" spans="1:50" x14ac:dyDescent="0.25">
      <c r="AL51" s="1">
        <f ca="1">IF(AS49&lt;&gt;"x",R27,"")</f>
        <v>3</v>
      </c>
      <c r="AO51" s="1">
        <f ca="1">IF(AS49&lt;&gt;"x",T27,"")</f>
        <v>-4</v>
      </c>
      <c r="AR51" s="1">
        <f ca="1">IF(AS49&lt;&gt;"x",AL51+AO51*AS49,"")</f>
        <v>2.2000000000000002</v>
      </c>
    </row>
    <row r="52" spans="1:50" ht="15.6" x14ac:dyDescent="0.25">
      <c r="A52" s="33" t="s">
        <v>36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AA52" s="1" t="str">
        <f ca="1">IF(AS49&lt;&gt;"x","=&gt; S ("&amp;AR49&amp;"|"&amp;AR50&amp;"|"&amp;AR51&amp;")","")</f>
        <v>=&gt; S (-3,2|4,2|2,2)</v>
      </c>
    </row>
  </sheetData>
  <mergeCells count="8">
    <mergeCell ref="G1:R1"/>
    <mergeCell ref="A2:Y2"/>
    <mergeCell ref="A52:Y52"/>
    <mergeCell ref="AM50:AN50"/>
    <mergeCell ref="Z2:AV2"/>
    <mergeCell ref="AM14:AN14"/>
    <mergeCell ref="AM26:AN26"/>
    <mergeCell ref="AM38:AN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2021-04-06T16:03:16Z</cp:lastPrinted>
  <dcterms:created xsi:type="dcterms:W3CDTF">2020-11-21T17:00:43Z</dcterms:created>
  <dcterms:modified xsi:type="dcterms:W3CDTF">2021-04-06T16:03:41Z</dcterms:modified>
</cp:coreProperties>
</file>