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880" windowHeight="558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'Arbeitsblatt'!$A$1:$J$57</definedName>
  </definedNames>
  <calcPr fullCalcOnLoad="1"/>
</workbook>
</file>

<file path=xl/sharedStrings.xml><?xml version="1.0" encoding="utf-8"?>
<sst xmlns="http://schemas.openxmlformats.org/spreadsheetml/2006/main" count="94" uniqueCount="31">
  <si>
    <t>Lösung:</t>
  </si>
  <si>
    <t>Für neue Zufallswerte</t>
  </si>
  <si>
    <t>F9 drücken</t>
  </si>
  <si>
    <t>x</t>
  </si>
  <si>
    <t>y</t>
  </si>
  <si>
    <t>P</t>
  </si>
  <si>
    <t>Anz 1</t>
  </si>
  <si>
    <t>Anz 2</t>
  </si>
  <si>
    <t>Preis 1</t>
  </si>
  <si>
    <t>Preis 2</t>
  </si>
  <si>
    <t>min (cent)</t>
  </si>
  <si>
    <t>max (cent)</t>
  </si>
  <si>
    <t>=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</si>
  <si>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</si>
  <si>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</si>
  <si>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</si>
  <si>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</si>
  <si>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</si>
  <si>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</si>
  <si>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</si>
  <si>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</si>
  <si>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</si>
  <si>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</si>
  <si>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</si>
  <si>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</si>
  <si>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Aufgabe 2: Berechne mit Dreisatz</t>
  </si>
  <si>
    <t xml:space="preserve">Es folgt: </t>
  </si>
  <si>
    <t>P = y · x</t>
  </si>
  <si>
    <t>Aufgabe 1: Ist die Zuordnung antiproportional?</t>
  </si>
  <si>
    <t>Arbeiter</t>
  </si>
  <si>
    <t>für die gleiche Arbeit?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</si>
</sst>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31</xdr:row>
      <xdr:rowOff>123825</xdr:rowOff>
    </xdr:from>
    <xdr:to>
      <xdr:col>6</xdr:col>
      <xdr:colOff>257175</xdr:colOff>
      <xdr:row>33</xdr:row>
      <xdr:rowOff>95250</xdr:rowOff>
    </xdr:to>
    <xdr:sp>
      <xdr:nvSpPr>
        <xdr:cNvPr id="1" name="Nach rechts gekrümmter Pfeil 19"/>
        <xdr:cNvSpPr>
          <a:spLocks/>
        </xdr:cNvSpPr>
      </xdr:nvSpPr>
      <xdr:spPr>
        <a:xfrm>
          <a:off x="3352800" y="514350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66675</xdr:rowOff>
    </xdr:from>
    <xdr:to>
      <xdr:col>6</xdr:col>
      <xdr:colOff>257175</xdr:colOff>
      <xdr:row>31</xdr:row>
      <xdr:rowOff>38100</xdr:rowOff>
    </xdr:to>
    <xdr:sp>
      <xdr:nvSpPr>
        <xdr:cNvPr id="2" name="Nach rechts gekrümmter Pfeil 20"/>
        <xdr:cNvSpPr>
          <a:spLocks/>
        </xdr:cNvSpPr>
      </xdr:nvSpPr>
      <xdr:spPr>
        <a:xfrm>
          <a:off x="3352800" y="476250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29</xdr:row>
      <xdr:rowOff>76200</xdr:rowOff>
    </xdr:from>
    <xdr:to>
      <xdr:col>8</xdr:col>
      <xdr:colOff>704850</xdr:colOff>
      <xdr:row>31</xdr:row>
      <xdr:rowOff>57150</xdr:rowOff>
    </xdr:to>
    <xdr:sp>
      <xdr:nvSpPr>
        <xdr:cNvPr id="3" name="Nach rechts gekrümmter Pfeil 21"/>
        <xdr:cNvSpPr>
          <a:spLocks/>
        </xdr:cNvSpPr>
      </xdr:nvSpPr>
      <xdr:spPr>
        <a:xfrm flipH="1">
          <a:off x="4886325" y="477202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31</xdr:row>
      <xdr:rowOff>95250</xdr:rowOff>
    </xdr:from>
    <xdr:to>
      <xdr:col>8</xdr:col>
      <xdr:colOff>695325</xdr:colOff>
      <xdr:row>33</xdr:row>
      <xdr:rowOff>76200</xdr:rowOff>
    </xdr:to>
    <xdr:sp>
      <xdr:nvSpPr>
        <xdr:cNvPr id="4" name="Nach rechts gekrümmter Pfeil 22"/>
        <xdr:cNvSpPr>
          <a:spLocks/>
        </xdr:cNvSpPr>
      </xdr:nvSpPr>
      <xdr:spPr>
        <a:xfrm flipH="1">
          <a:off x="4876800" y="511492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123825</xdr:rowOff>
    </xdr:from>
    <xdr:to>
      <xdr:col>6</xdr:col>
      <xdr:colOff>257175</xdr:colOff>
      <xdr:row>40</xdr:row>
      <xdr:rowOff>95250</xdr:rowOff>
    </xdr:to>
    <xdr:sp>
      <xdr:nvSpPr>
        <xdr:cNvPr id="5" name="Nach rechts gekrümmter Pfeil 23"/>
        <xdr:cNvSpPr>
          <a:spLocks/>
        </xdr:cNvSpPr>
      </xdr:nvSpPr>
      <xdr:spPr>
        <a:xfrm>
          <a:off x="3352800" y="627697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66675</xdr:rowOff>
    </xdr:from>
    <xdr:to>
      <xdr:col>6</xdr:col>
      <xdr:colOff>257175</xdr:colOff>
      <xdr:row>38</xdr:row>
      <xdr:rowOff>38100</xdr:rowOff>
    </xdr:to>
    <xdr:sp>
      <xdr:nvSpPr>
        <xdr:cNvPr id="6" name="Nach rechts gekrümmter Pfeil 24"/>
        <xdr:cNvSpPr>
          <a:spLocks/>
        </xdr:cNvSpPr>
      </xdr:nvSpPr>
      <xdr:spPr>
        <a:xfrm>
          <a:off x="3352800" y="589597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36</xdr:row>
      <xdr:rowOff>76200</xdr:rowOff>
    </xdr:from>
    <xdr:to>
      <xdr:col>8</xdr:col>
      <xdr:colOff>704850</xdr:colOff>
      <xdr:row>38</xdr:row>
      <xdr:rowOff>57150</xdr:rowOff>
    </xdr:to>
    <xdr:sp>
      <xdr:nvSpPr>
        <xdr:cNvPr id="7" name="Nach rechts gekrümmter Pfeil 25"/>
        <xdr:cNvSpPr>
          <a:spLocks/>
        </xdr:cNvSpPr>
      </xdr:nvSpPr>
      <xdr:spPr>
        <a:xfrm flipH="1">
          <a:off x="4886325" y="590550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38</xdr:row>
      <xdr:rowOff>95250</xdr:rowOff>
    </xdr:from>
    <xdr:to>
      <xdr:col>8</xdr:col>
      <xdr:colOff>695325</xdr:colOff>
      <xdr:row>40</xdr:row>
      <xdr:rowOff>76200</xdr:rowOff>
    </xdr:to>
    <xdr:sp>
      <xdr:nvSpPr>
        <xdr:cNvPr id="8" name="Nach rechts gekrümmter Pfeil 26"/>
        <xdr:cNvSpPr>
          <a:spLocks/>
        </xdr:cNvSpPr>
      </xdr:nvSpPr>
      <xdr:spPr>
        <a:xfrm flipH="1">
          <a:off x="4876800" y="624840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45</xdr:row>
      <xdr:rowOff>123825</xdr:rowOff>
    </xdr:from>
    <xdr:to>
      <xdr:col>6</xdr:col>
      <xdr:colOff>257175</xdr:colOff>
      <xdr:row>47</xdr:row>
      <xdr:rowOff>95250</xdr:rowOff>
    </xdr:to>
    <xdr:sp>
      <xdr:nvSpPr>
        <xdr:cNvPr id="9" name="Nach rechts gekrümmter Pfeil 27"/>
        <xdr:cNvSpPr>
          <a:spLocks/>
        </xdr:cNvSpPr>
      </xdr:nvSpPr>
      <xdr:spPr>
        <a:xfrm>
          <a:off x="3352800" y="741045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43</xdr:row>
      <xdr:rowOff>66675</xdr:rowOff>
    </xdr:from>
    <xdr:to>
      <xdr:col>6</xdr:col>
      <xdr:colOff>257175</xdr:colOff>
      <xdr:row>45</xdr:row>
      <xdr:rowOff>38100</xdr:rowOff>
    </xdr:to>
    <xdr:sp>
      <xdr:nvSpPr>
        <xdr:cNvPr id="10" name="Nach rechts gekrümmter Pfeil 28"/>
        <xdr:cNvSpPr>
          <a:spLocks/>
        </xdr:cNvSpPr>
      </xdr:nvSpPr>
      <xdr:spPr>
        <a:xfrm>
          <a:off x="3352800" y="7029450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43</xdr:row>
      <xdr:rowOff>76200</xdr:rowOff>
    </xdr:from>
    <xdr:to>
      <xdr:col>8</xdr:col>
      <xdr:colOff>704850</xdr:colOff>
      <xdr:row>45</xdr:row>
      <xdr:rowOff>57150</xdr:rowOff>
    </xdr:to>
    <xdr:sp>
      <xdr:nvSpPr>
        <xdr:cNvPr id="11" name="Nach rechts gekrümmter Pfeil 29"/>
        <xdr:cNvSpPr>
          <a:spLocks/>
        </xdr:cNvSpPr>
      </xdr:nvSpPr>
      <xdr:spPr>
        <a:xfrm flipH="1">
          <a:off x="4886325" y="703897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45</xdr:row>
      <xdr:rowOff>95250</xdr:rowOff>
    </xdr:from>
    <xdr:to>
      <xdr:col>8</xdr:col>
      <xdr:colOff>695325</xdr:colOff>
      <xdr:row>47</xdr:row>
      <xdr:rowOff>76200</xdr:rowOff>
    </xdr:to>
    <xdr:sp>
      <xdr:nvSpPr>
        <xdr:cNvPr id="12" name="Nach rechts gekrümmter Pfeil 30"/>
        <xdr:cNvSpPr>
          <a:spLocks/>
        </xdr:cNvSpPr>
      </xdr:nvSpPr>
      <xdr:spPr>
        <a:xfrm flipH="1">
          <a:off x="4876800" y="7381875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52</xdr:row>
      <xdr:rowOff>123825</xdr:rowOff>
    </xdr:from>
    <xdr:to>
      <xdr:col>6</xdr:col>
      <xdr:colOff>257175</xdr:colOff>
      <xdr:row>54</xdr:row>
      <xdr:rowOff>95250</xdr:rowOff>
    </xdr:to>
    <xdr:sp>
      <xdr:nvSpPr>
        <xdr:cNvPr id="13" name="Nach rechts gekrümmter Pfeil 31"/>
        <xdr:cNvSpPr>
          <a:spLocks/>
        </xdr:cNvSpPr>
      </xdr:nvSpPr>
      <xdr:spPr>
        <a:xfrm>
          <a:off x="3352800" y="854392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50</xdr:row>
      <xdr:rowOff>66675</xdr:rowOff>
    </xdr:from>
    <xdr:to>
      <xdr:col>6</xdr:col>
      <xdr:colOff>257175</xdr:colOff>
      <xdr:row>52</xdr:row>
      <xdr:rowOff>38100</xdr:rowOff>
    </xdr:to>
    <xdr:sp>
      <xdr:nvSpPr>
        <xdr:cNvPr id="14" name="Nach rechts gekrümmter Pfeil 32"/>
        <xdr:cNvSpPr>
          <a:spLocks/>
        </xdr:cNvSpPr>
      </xdr:nvSpPr>
      <xdr:spPr>
        <a:xfrm>
          <a:off x="3352800" y="8162925"/>
          <a:ext cx="114300" cy="295275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50</xdr:row>
      <xdr:rowOff>76200</xdr:rowOff>
    </xdr:from>
    <xdr:to>
      <xdr:col>8</xdr:col>
      <xdr:colOff>704850</xdr:colOff>
      <xdr:row>52</xdr:row>
      <xdr:rowOff>57150</xdr:rowOff>
    </xdr:to>
    <xdr:sp>
      <xdr:nvSpPr>
        <xdr:cNvPr id="15" name="Nach rechts gekrümmter Pfeil 33"/>
        <xdr:cNvSpPr>
          <a:spLocks/>
        </xdr:cNvSpPr>
      </xdr:nvSpPr>
      <xdr:spPr>
        <a:xfrm flipH="1">
          <a:off x="4886325" y="817245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52</xdr:row>
      <xdr:rowOff>95250</xdr:rowOff>
    </xdr:from>
    <xdr:to>
      <xdr:col>8</xdr:col>
      <xdr:colOff>695325</xdr:colOff>
      <xdr:row>54</xdr:row>
      <xdr:rowOff>76200</xdr:rowOff>
    </xdr:to>
    <xdr:sp>
      <xdr:nvSpPr>
        <xdr:cNvPr id="16" name="Nach rechts gekrümmter Pfeil 34"/>
        <xdr:cNvSpPr>
          <a:spLocks/>
        </xdr:cNvSpPr>
      </xdr:nvSpPr>
      <xdr:spPr>
        <a:xfrm flipH="1">
          <a:off x="4876800" y="8515350"/>
          <a:ext cx="114300" cy="304800"/>
        </a:xfrm>
        <a:prstGeom prst="curvedRightArrow">
          <a:avLst>
            <a:gd name="adj1" fmla="val 30611"/>
            <a:gd name="adj2" fmla="val 45152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Normal="115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7109375" style="0" customWidth="1"/>
    <col min="3" max="3" width="9.140625" style="0" customWidth="1"/>
    <col min="4" max="4" width="4.57421875" style="0" customWidth="1"/>
    <col min="5" max="5" width="15.8515625" style="0" customWidth="1"/>
    <col min="6" max="6" width="5.00390625" style="0" customWidth="1"/>
    <col min="7" max="7" width="9.28125" style="0" customWidth="1"/>
    <col min="8" max="8" width="7.00390625" style="0" customWidth="1"/>
    <col min="9" max="9" width="11.421875" style="0" customWidth="1"/>
    <col min="10" max="10" width="12.7109375" style="9" customWidth="1"/>
  </cols>
  <sheetData>
    <row r="1" spans="1:7" ht="12.75">
      <c r="A1" s="3" t="s">
        <v>28</v>
      </c>
      <c r="E1" s="6"/>
      <c r="G1" s="3" t="s">
        <v>0</v>
      </c>
    </row>
    <row r="2" spans="1:12" ht="12.75">
      <c r="A2" s="7"/>
      <c r="E2" s="6"/>
      <c r="F2" s="4"/>
      <c r="K2" s="16" t="s">
        <v>1</v>
      </c>
      <c r="L2" s="16"/>
    </row>
    <row r="3" spans="1:12" ht="12.75">
      <c r="A3" s="7">
        <v>1</v>
      </c>
      <c r="B3" s="13" t="s">
        <v>3</v>
      </c>
      <c r="C3" s="13" t="s">
        <v>4</v>
      </c>
      <c r="E3" s="6"/>
      <c r="F3" s="4"/>
      <c r="G3" s="13" t="str">
        <f aca="true" t="shared" si="0" ref="G3:H7">B3</f>
        <v>x</v>
      </c>
      <c r="H3" s="13" t="str">
        <f t="shared" si="0"/>
        <v>y</v>
      </c>
      <c r="I3" s="13" t="s">
        <v>27</v>
      </c>
      <c r="K3" s="16" t="s">
        <v>2</v>
      </c>
      <c r="L3" s="16"/>
    </row>
    <row r="4" spans="1:9" ht="12.75">
      <c r="A4" s="7"/>
      <c r="B4" s="14">
        <f>VLOOKUP($A$3,Daten2!$B$2:$P$38,3,FALSE)</f>
        <v>1</v>
      </c>
      <c r="C4" s="14">
        <f>VLOOKUP($A$3,Daten2!$B$2:$P$38,4,FALSE)</f>
        <v>5.8</v>
      </c>
      <c r="E4" s="6"/>
      <c r="F4" s="10"/>
      <c r="G4" s="14">
        <f t="shared" si="0"/>
        <v>1</v>
      </c>
      <c r="H4" s="15">
        <f t="shared" si="0"/>
        <v>5.8</v>
      </c>
      <c r="I4" s="14">
        <f>G4*H4</f>
        <v>5.8</v>
      </c>
    </row>
    <row r="5" spans="1:9" ht="12.75">
      <c r="A5" s="7"/>
      <c r="B5" s="14">
        <f>VLOOKUP($A$3,Daten2!$B$2:$P$38,5,FALSE)</f>
        <v>2.5</v>
      </c>
      <c r="C5" s="14">
        <f>VLOOKUP($A$3,Daten2!$B$2:$P$38,6,FALSE)</f>
        <v>2.34</v>
      </c>
      <c r="E5" s="6"/>
      <c r="F5" s="4"/>
      <c r="G5" s="14">
        <f t="shared" si="0"/>
        <v>2.5</v>
      </c>
      <c r="H5" s="15">
        <f t="shared" si="0"/>
        <v>2.34</v>
      </c>
      <c r="I5" s="14">
        <f>G5*H5</f>
        <v>5.85</v>
      </c>
    </row>
    <row r="6" spans="1:9" ht="12.75">
      <c r="A6" s="7"/>
      <c r="B6" s="14">
        <f>VLOOKUP($A$3,Daten2!$B$2:$P$38,7,FALSE)</f>
        <v>5</v>
      </c>
      <c r="C6" s="14">
        <f>VLOOKUP($A$3,Daten2!$B$2:$P$38,8,FALSE)</f>
        <v>2.02</v>
      </c>
      <c r="E6" s="6"/>
      <c r="F6" s="10"/>
      <c r="G6" s="14">
        <f t="shared" si="0"/>
        <v>5</v>
      </c>
      <c r="H6" s="15">
        <f t="shared" si="0"/>
        <v>2.02</v>
      </c>
      <c r="I6" s="14">
        <f>G6*H6</f>
        <v>10.1</v>
      </c>
    </row>
    <row r="7" spans="1:9" ht="12.75">
      <c r="A7" s="7"/>
      <c r="B7" s="14">
        <f>VLOOKUP($A$3,Daten2!$B$2:$P$38,9,FALSE)</f>
        <v>8</v>
      </c>
      <c r="C7" s="14">
        <f>VLOOKUP($A$3,Daten2!$B$2:$P$38,10,FALSE)</f>
        <v>0.575</v>
      </c>
      <c r="E7" s="6"/>
      <c r="F7" s="4"/>
      <c r="G7" s="14">
        <f t="shared" si="0"/>
        <v>8</v>
      </c>
      <c r="H7" s="15">
        <f t="shared" si="0"/>
        <v>0.575</v>
      </c>
      <c r="I7" s="14">
        <f>G7*H7</f>
        <v>4.6</v>
      </c>
    </row>
    <row r="8" spans="1:6" ht="12.75">
      <c r="A8" s="7"/>
      <c r="B8" s="12"/>
      <c r="C8" s="12"/>
      <c r="E8" s="6"/>
      <c r="F8" s="4"/>
    </row>
    <row r="9" spans="1:9" ht="12.75">
      <c r="A9" s="7"/>
      <c r="B9" s="12"/>
      <c r="C9" s="12"/>
      <c r="E9" s="6"/>
      <c r="F9" s="4"/>
      <c r="G9" s="3" t="s">
        <v>26</v>
      </c>
      <c r="H9" t="str">
        <f>VLOOKUP($A$3,Daten2!$B$2:$P$38,15,FALSE)</f>
        <v>Zuordnung ist nicht antiproportional</v>
      </c>
      <c r="I9" s="9"/>
    </row>
    <row r="10" spans="1:9" ht="12.75">
      <c r="A10" s="7"/>
      <c r="B10" s="12"/>
      <c r="C10" s="12"/>
      <c r="E10" s="6"/>
      <c r="F10" s="10"/>
      <c r="H10" s="8"/>
      <c r="I10" s="10"/>
    </row>
    <row r="11" spans="1:9" ht="12.75">
      <c r="A11" s="7">
        <v>2</v>
      </c>
      <c r="B11" s="13" t="s">
        <v>3</v>
      </c>
      <c r="C11" s="13" t="s">
        <v>4</v>
      </c>
      <c r="E11" s="6"/>
      <c r="F11" s="4"/>
      <c r="G11" s="13" t="str">
        <f aca="true" t="shared" si="1" ref="G11:H15">B11</f>
        <v>x</v>
      </c>
      <c r="H11" s="13" t="str">
        <f t="shared" si="1"/>
        <v>y</v>
      </c>
      <c r="I11" s="13" t="s">
        <v>27</v>
      </c>
    </row>
    <row r="12" spans="1:9" ht="12.75">
      <c r="A12" s="7"/>
      <c r="B12" s="14">
        <f>VLOOKUP($A$11,Daten2!$B$2:$P$38,3,FALSE)</f>
        <v>1</v>
      </c>
      <c r="C12" s="14">
        <f>VLOOKUP($A$11,Daten2!$B$2:$P$38,4,FALSE)</f>
        <v>4.5</v>
      </c>
      <c r="E12" s="6"/>
      <c r="F12" s="10"/>
      <c r="G12" s="14">
        <f t="shared" si="1"/>
        <v>1</v>
      </c>
      <c r="H12" s="15">
        <f t="shared" si="1"/>
        <v>4.5</v>
      </c>
      <c r="I12" s="14">
        <f>H12*G12</f>
        <v>4.5</v>
      </c>
    </row>
    <row r="13" spans="1:9" ht="12.75">
      <c r="A13" s="7"/>
      <c r="B13" s="14">
        <f>VLOOKUP($A$11,Daten2!$B$2:$P$38,5,FALSE)</f>
        <v>1.5</v>
      </c>
      <c r="C13" s="14">
        <f>VLOOKUP($A$11,Daten2!$B$2:$P$38,6,FALSE)</f>
        <v>3</v>
      </c>
      <c r="E13" s="6"/>
      <c r="F13" s="4"/>
      <c r="G13" s="14">
        <f t="shared" si="1"/>
        <v>1.5</v>
      </c>
      <c r="H13" s="15">
        <f t="shared" si="1"/>
        <v>3</v>
      </c>
      <c r="I13" s="14">
        <f>H13*G13</f>
        <v>4.5</v>
      </c>
    </row>
    <row r="14" spans="1:9" ht="12.75">
      <c r="A14" s="7"/>
      <c r="B14" s="14">
        <f>VLOOKUP($A$11,Daten2!$B$2:$P$38,7,FALSE)</f>
        <v>2</v>
      </c>
      <c r="C14" s="14">
        <f>VLOOKUP($A$11,Daten2!$B$2:$P$38,8,FALSE)</f>
        <v>2.25</v>
      </c>
      <c r="E14" s="6"/>
      <c r="F14" s="10"/>
      <c r="G14" s="14">
        <f t="shared" si="1"/>
        <v>2</v>
      </c>
      <c r="H14" s="15">
        <f t="shared" si="1"/>
        <v>2.25</v>
      </c>
      <c r="I14" s="14">
        <f>H14*G14</f>
        <v>4.5</v>
      </c>
    </row>
    <row r="15" spans="1:9" ht="12.75">
      <c r="A15" s="7"/>
      <c r="B15" s="14">
        <f>VLOOKUP($A$11,Daten2!$B$2:$P$38,9,FALSE)</f>
        <v>2.5</v>
      </c>
      <c r="C15" s="14">
        <f>VLOOKUP($A$11,Daten2!$B$2:$P$38,10,FALSE)</f>
        <v>1.8</v>
      </c>
      <c r="E15" s="6"/>
      <c r="F15" s="4"/>
      <c r="G15" s="14">
        <f t="shared" si="1"/>
        <v>2.5</v>
      </c>
      <c r="H15" s="15">
        <f t="shared" si="1"/>
        <v>1.8</v>
      </c>
      <c r="I15" s="14">
        <f>H15*G15</f>
        <v>4.5</v>
      </c>
    </row>
    <row r="16" spans="1:6" ht="12.75">
      <c r="A16" s="7"/>
      <c r="B16" s="12"/>
      <c r="C16" s="12"/>
      <c r="E16" s="6"/>
      <c r="F16" s="4"/>
    </row>
    <row r="17" spans="1:9" ht="12.75">
      <c r="A17" s="7"/>
      <c r="B17" s="12"/>
      <c r="C17" s="12"/>
      <c r="E17" s="6"/>
      <c r="F17" s="4"/>
      <c r="G17" s="3" t="s">
        <v>26</v>
      </c>
      <c r="H17" t="str">
        <f>VLOOKUP($A$11,Daten2!$B$2:$P$38,15,FALSE)</f>
        <v>Zuordnung ist antiproportional</v>
      </c>
      <c r="I17" s="9"/>
    </row>
    <row r="18" spans="1:9" ht="12.75">
      <c r="A18" s="7"/>
      <c r="B18" s="12"/>
      <c r="C18" s="12"/>
      <c r="E18" s="6"/>
      <c r="F18" s="10"/>
      <c r="I18" s="10"/>
    </row>
    <row r="19" spans="1:9" ht="12.75">
      <c r="A19" s="7">
        <v>3</v>
      </c>
      <c r="B19" s="13" t="s">
        <v>3</v>
      </c>
      <c r="C19" s="13" t="s">
        <v>4</v>
      </c>
      <c r="E19" s="6"/>
      <c r="F19" s="4"/>
      <c r="G19" s="13" t="str">
        <f aca="true" t="shared" si="2" ref="G19:H23">B19</f>
        <v>x</v>
      </c>
      <c r="H19" s="13" t="str">
        <f t="shared" si="2"/>
        <v>y</v>
      </c>
      <c r="I19" s="13" t="s">
        <v>27</v>
      </c>
    </row>
    <row r="20" spans="2:9" ht="12.75">
      <c r="B20" s="14">
        <f>VLOOKUP($A$19,Daten2!$B$2:$P$38,3,FALSE)</f>
        <v>1</v>
      </c>
      <c r="C20" s="14">
        <f>VLOOKUP($A$19,Daten2!$B$2:$P$38,4,FALSE)</f>
        <v>2.1</v>
      </c>
      <c r="E20" s="6"/>
      <c r="F20" s="10"/>
      <c r="G20" s="14">
        <f t="shared" si="2"/>
        <v>1</v>
      </c>
      <c r="H20" s="15">
        <f t="shared" si="2"/>
        <v>2.1</v>
      </c>
      <c r="I20" s="14">
        <f>H20*G20</f>
        <v>2.1</v>
      </c>
    </row>
    <row r="21" spans="2:9" ht="12.75">
      <c r="B21" s="14">
        <f>VLOOKUP($A$19,Daten2!$B$2:$P$38,5,FALSE)</f>
        <v>3</v>
      </c>
      <c r="C21" s="14">
        <f>VLOOKUP($A$19,Daten2!$B$2:$P$38,6,FALSE)</f>
        <v>0.7000000000000001</v>
      </c>
      <c r="E21" s="6"/>
      <c r="F21" s="4"/>
      <c r="G21" s="14">
        <f t="shared" si="2"/>
        <v>3</v>
      </c>
      <c r="H21" s="15">
        <f t="shared" si="2"/>
        <v>0.7000000000000001</v>
      </c>
      <c r="I21" s="14">
        <f>H21*G21</f>
        <v>2.1</v>
      </c>
    </row>
    <row r="22" spans="2:9" ht="12.75">
      <c r="B22" s="14">
        <f>VLOOKUP($A$19,Daten2!$B$2:$P$38,7,FALSE)</f>
        <v>4</v>
      </c>
      <c r="C22" s="14">
        <f>VLOOKUP($A$19,Daten2!$B$2:$P$38,8,FALSE)</f>
        <v>0.525</v>
      </c>
      <c r="E22" s="6"/>
      <c r="F22" s="10"/>
      <c r="G22" s="14">
        <f t="shared" si="2"/>
        <v>4</v>
      </c>
      <c r="H22" s="15">
        <f t="shared" si="2"/>
        <v>0.525</v>
      </c>
      <c r="I22" s="14">
        <f>H22*G22</f>
        <v>2.1</v>
      </c>
    </row>
    <row r="23" spans="2:9" ht="12.75">
      <c r="B23" s="14">
        <f>VLOOKUP($A$19,Daten2!$B$2:$P$38,9,FALSE)</f>
        <v>6</v>
      </c>
      <c r="C23" s="14">
        <f>VLOOKUP($A$19,Daten2!$B$2:$P$38,10,FALSE)</f>
        <v>1.4500000000000002</v>
      </c>
      <c r="E23" s="6"/>
      <c r="F23" s="4"/>
      <c r="G23" s="14">
        <f t="shared" si="2"/>
        <v>6</v>
      </c>
      <c r="H23" s="15">
        <f t="shared" si="2"/>
        <v>1.4500000000000002</v>
      </c>
      <c r="I23" s="14">
        <f>H23*G23</f>
        <v>8.700000000000001</v>
      </c>
    </row>
    <row r="24" spans="1:6" ht="12.75">
      <c r="A24" s="7"/>
      <c r="E24" s="6"/>
      <c r="F24" s="4"/>
    </row>
    <row r="25" spans="1:9" ht="12.75">
      <c r="A25" s="5"/>
      <c r="E25" s="6"/>
      <c r="F25" s="4"/>
      <c r="G25" s="3" t="s">
        <v>26</v>
      </c>
      <c r="H25" t="str">
        <f>VLOOKUP($A$19,Daten2!$B$2:$P$38,15,FALSE)</f>
        <v>Zuordnung ist nicht antiproportional</v>
      </c>
      <c r="I25" s="9"/>
    </row>
    <row r="26" spans="1:9" ht="12.75">
      <c r="A26" s="5"/>
      <c r="E26" s="6"/>
      <c r="F26" s="4"/>
      <c r="G26" s="3"/>
      <c r="I26" s="9"/>
    </row>
    <row r="27" spans="5:9" ht="12.75">
      <c r="E27" s="6"/>
      <c r="F27" s="4"/>
      <c r="H27" s="8"/>
      <c r="I27" s="9"/>
    </row>
    <row r="28" spans="1:7" ht="12.75">
      <c r="A28" s="3" t="s">
        <v>25</v>
      </c>
      <c r="E28" s="6"/>
      <c r="F28" s="4"/>
      <c r="G28" s="3" t="s">
        <v>0</v>
      </c>
    </row>
    <row r="29" spans="1:6" ht="12.75">
      <c r="A29" s="7">
        <v>1</v>
      </c>
      <c r="E29" s="6"/>
      <c r="F29" s="4"/>
    </row>
    <row r="30" spans="1:9" ht="12.75">
      <c r="A30" s="5" t="str">
        <f>A29&amp;")"</f>
        <v>1)</v>
      </c>
      <c r="B30" t="str">
        <f>VLOOKUP($A29,Daten1!$B$2:$Q$38,14,)</f>
        <v>5 Arbeiter brauchen 46,60 Stunden.</v>
      </c>
      <c r="E30" s="6"/>
      <c r="F30" s="4"/>
      <c r="G30">
        <f>VLOOKUP($A29,Daten1!$B$2:$Q$38,5,)</f>
        <v>5</v>
      </c>
      <c r="H30" s="8" t="s">
        <v>12</v>
      </c>
      <c r="I30" s="9" t="str">
        <f>TEXT(VLOOKUP($A29,Daten1!$B$2:$Q$38,6,),"0,00")&amp;" St."</f>
        <v>46,60 St.</v>
      </c>
    </row>
    <row r="31" spans="2:10" ht="12.75">
      <c r="B31" t="str">
        <f>VLOOKUP($A29,Daten1!$B$2:$Q$38,15,)</f>
        <v>Wie lange brauchen 14 Arbeiter</v>
      </c>
      <c r="E31" s="6"/>
      <c r="F31" s="10" t="str">
        <f>":"&amp;VLOOKUP($A29,Daten1!$B$2:$Q$38,5,)</f>
        <v>:5</v>
      </c>
      <c r="H31" s="8"/>
      <c r="I31" s="10"/>
      <c r="J31" s="9" t="str">
        <f>"·"&amp;VLOOKUP($A29,Daten1!$B$2:$Q$38,5,)</f>
        <v>·5</v>
      </c>
    </row>
    <row r="32" spans="2:9" ht="12.75">
      <c r="B32" s="5" t="s">
        <v>30</v>
      </c>
      <c r="E32" s="6"/>
      <c r="F32" s="4"/>
      <c r="G32">
        <v>1</v>
      </c>
      <c r="H32" s="8" t="s">
        <v>12</v>
      </c>
      <c r="I32" s="9" t="str">
        <f>TEXT(VLOOKUP($A29,Daten1!$B$2:$Q$38,4,),"0,00")&amp;" St."</f>
        <v>233,00 St.</v>
      </c>
    </row>
    <row r="33" spans="5:10" ht="12.75">
      <c r="E33" s="6"/>
      <c r="F33" s="10" t="str">
        <f>"·"&amp;VLOOKUP($A29,Daten1!$B$2:$Q$38,7,)</f>
        <v>·14</v>
      </c>
      <c r="I33" s="10"/>
      <c r="J33" s="9" t="str">
        <f>":"&amp;VLOOKUP($A29,Daten1!$B$2:$Q$38,7,)</f>
        <v>:14</v>
      </c>
    </row>
    <row r="34" spans="5:9" ht="12.75">
      <c r="E34" s="6"/>
      <c r="F34" s="4"/>
      <c r="G34">
        <f>VLOOKUP($A29,Daten1!$B$2:$Q$38,7,)</f>
        <v>14</v>
      </c>
      <c r="H34" s="8" t="s">
        <v>12</v>
      </c>
      <c r="I34" s="9" t="str">
        <f>TEXT(VLOOKUP($A29,Daten1!$B$2:$Q$38,8,),"0,00")&amp;" St."</f>
        <v>16,64 St.</v>
      </c>
    </row>
    <row r="35" spans="5:6" ht="12.75">
      <c r="E35" s="6"/>
      <c r="F35" s="4"/>
    </row>
    <row r="36" spans="1:6" ht="12.75">
      <c r="A36" s="7">
        <v>2</v>
      </c>
      <c r="E36" s="6"/>
      <c r="F36" s="4"/>
    </row>
    <row r="37" spans="1:9" ht="12.75">
      <c r="A37" s="5" t="str">
        <f>A36&amp;")"</f>
        <v>2)</v>
      </c>
      <c r="B37" t="str">
        <f>VLOOKUP($A36,Daten1!$B$2:$Q$38,14,)</f>
        <v>12 Arbeiter brauchen 10,33 Stunden.</v>
      </c>
      <c r="E37" s="6"/>
      <c r="F37" s="4"/>
      <c r="G37">
        <f>VLOOKUP($A36,Daten1!$B$2:$Q$38,5,)</f>
        <v>12</v>
      </c>
      <c r="H37" s="8" t="s">
        <v>12</v>
      </c>
      <c r="I37" s="9" t="str">
        <f>TEXT(VLOOKUP($A36,Daten1!$B$2:$Q$38,6,),"0,00")&amp;" St."</f>
        <v>10,33 St.</v>
      </c>
    </row>
    <row r="38" spans="2:10" ht="12.75">
      <c r="B38" t="str">
        <f>VLOOKUP($A36,Daten1!$B$2:$Q$38,15,)</f>
        <v>Wie lange brauchen 9 Arbeiter</v>
      </c>
      <c r="E38" s="6"/>
      <c r="F38" s="10" t="str">
        <f>":"&amp;VLOOKUP($A36,Daten1!$B$2:$Q$38,5,)</f>
        <v>:12</v>
      </c>
      <c r="H38" s="8"/>
      <c r="I38" s="10"/>
      <c r="J38" s="9" t="str">
        <f>"·"&amp;VLOOKUP($A36,Daten1!$B$2:$Q$38,5,)</f>
        <v>·12</v>
      </c>
    </row>
    <row r="39" spans="2:9" ht="12.75">
      <c r="B39" s="5" t="s">
        <v>30</v>
      </c>
      <c r="E39" s="6"/>
      <c r="F39" s="4"/>
      <c r="G39">
        <v>1</v>
      </c>
      <c r="H39" s="8" t="s">
        <v>12</v>
      </c>
      <c r="I39" s="9" t="str">
        <f>TEXT(VLOOKUP($A36,Daten1!$B$2:$Q$38,4,),"0,00")&amp;" St."</f>
        <v>124,00 St.</v>
      </c>
    </row>
    <row r="40" spans="5:10" ht="12.75">
      <c r="E40" s="6"/>
      <c r="F40" s="10" t="str">
        <f>"·"&amp;VLOOKUP($A36,Daten1!$B$2:$Q$38,7,)</f>
        <v>·9</v>
      </c>
      <c r="I40" s="10"/>
      <c r="J40" s="9" t="str">
        <f>":"&amp;VLOOKUP($A36,Daten1!$B$2:$Q$38,7,)</f>
        <v>:9</v>
      </c>
    </row>
    <row r="41" spans="5:9" ht="12.75">
      <c r="E41" s="6"/>
      <c r="F41" s="4"/>
      <c r="G41">
        <f>VLOOKUP($A36,Daten1!$B$2:$Q$38,7,)</f>
        <v>9</v>
      </c>
      <c r="H41" s="8" t="s">
        <v>12</v>
      </c>
      <c r="I41" s="9" t="str">
        <f>TEXT(VLOOKUP($A36,Daten1!$B$2:$Q$38,8,),"0,00")&amp;" St."</f>
        <v>13,78 St.</v>
      </c>
    </row>
    <row r="42" spans="5:6" ht="12.75">
      <c r="E42" s="6"/>
      <c r="F42" s="4"/>
    </row>
    <row r="43" spans="1:6" ht="12.75">
      <c r="A43" s="7">
        <v>3</v>
      </c>
      <c r="E43" s="6"/>
      <c r="F43" s="4"/>
    </row>
    <row r="44" spans="1:9" ht="12.75">
      <c r="A44" s="5" t="str">
        <f>A43&amp;")"</f>
        <v>3)</v>
      </c>
      <c r="B44" t="str">
        <f>VLOOKUP($A43,Daten1!$B$2:$Q$38,14,)</f>
        <v>3 Arbeiter brauchen 40,00 Stunden.</v>
      </c>
      <c r="E44" s="6"/>
      <c r="F44" s="4"/>
      <c r="G44">
        <f>VLOOKUP($A43,Daten1!$B$2:$Q$38,5,)</f>
        <v>3</v>
      </c>
      <c r="H44" s="8" t="s">
        <v>12</v>
      </c>
      <c r="I44" s="9" t="str">
        <f>TEXT(VLOOKUP($A43,Daten1!$B$2:$Q$38,6,),"0,00")&amp;" St."</f>
        <v>40,00 St.</v>
      </c>
    </row>
    <row r="45" spans="2:10" ht="12.75">
      <c r="B45" t="str">
        <f>VLOOKUP($A43,Daten1!$B$2:$Q$38,15,)</f>
        <v>Wie lange brauchen 19 Arbeiter</v>
      </c>
      <c r="E45" s="6"/>
      <c r="F45" s="10" t="str">
        <f>":"&amp;VLOOKUP($A43,Daten1!$B$2:$Q$38,5,)</f>
        <v>:3</v>
      </c>
      <c r="H45" s="8"/>
      <c r="I45" s="10"/>
      <c r="J45" s="9" t="str">
        <f>"·"&amp;VLOOKUP($A43,Daten1!$B$2:$Q$38,5,)</f>
        <v>·3</v>
      </c>
    </row>
    <row r="46" spans="2:9" ht="12.75">
      <c r="B46" s="5" t="s">
        <v>30</v>
      </c>
      <c r="E46" s="6"/>
      <c r="F46" s="4"/>
      <c r="G46">
        <v>1</v>
      </c>
      <c r="H46" s="8" t="s">
        <v>12</v>
      </c>
      <c r="I46" s="9" t="str">
        <f>TEXT(VLOOKUP($A43,Daten1!$B$2:$Q$38,4,),"0,00")&amp;" St."</f>
        <v>120,00 St.</v>
      </c>
    </row>
    <row r="47" spans="5:10" ht="12.75">
      <c r="E47" s="6"/>
      <c r="F47" s="10" t="str">
        <f>"·"&amp;VLOOKUP($A43,Daten1!$B$2:$Q$38,7,)</f>
        <v>·19</v>
      </c>
      <c r="I47" s="10"/>
      <c r="J47" s="9" t="str">
        <f>":"&amp;VLOOKUP($A43,Daten1!$B$2:$Q$38,7,)</f>
        <v>:19</v>
      </c>
    </row>
    <row r="48" spans="5:9" ht="12.75">
      <c r="E48" s="6"/>
      <c r="F48" s="4"/>
      <c r="G48">
        <f>VLOOKUP($A43,Daten1!$B$2:$Q$38,7,)</f>
        <v>19</v>
      </c>
      <c r="H48" s="8" t="s">
        <v>12</v>
      </c>
      <c r="I48" s="9" t="str">
        <f>TEXT(VLOOKUP($A43,Daten1!$B$2:$Q$38,8,),"0,00")&amp;" St."</f>
        <v>6,32 St.</v>
      </c>
    </row>
    <row r="49" spans="5:6" ht="12.75">
      <c r="E49" s="6"/>
      <c r="F49" s="4"/>
    </row>
    <row r="50" spans="1:6" ht="12.75">
      <c r="A50" s="7">
        <v>4</v>
      </c>
      <c r="E50" s="6"/>
      <c r="F50" s="4"/>
    </row>
    <row r="51" spans="1:9" ht="12.75">
      <c r="A51" s="5" t="str">
        <f>A50&amp;")"</f>
        <v>4)</v>
      </c>
      <c r="B51" t="str">
        <f>VLOOKUP($A50,Daten1!$B$2:$Q$38,14,)</f>
        <v>3 Arbeiter brauchen 49,67 Stunden.</v>
      </c>
      <c r="E51" s="6"/>
      <c r="F51" s="4"/>
      <c r="G51">
        <f>VLOOKUP($A50,Daten1!$B$2:$Q$38,5,)</f>
        <v>3</v>
      </c>
      <c r="H51" s="8" t="s">
        <v>12</v>
      </c>
      <c r="I51" s="9" t="str">
        <f>TEXT(VLOOKUP($A50,Daten1!$B$2:$Q$38,6,),"0,00")&amp;" St."</f>
        <v>49,67 St.</v>
      </c>
    </row>
    <row r="52" spans="2:10" ht="12.75">
      <c r="B52" t="str">
        <f>VLOOKUP($A50,Daten1!$B$2:$Q$38,15,)</f>
        <v>Wie lange brauchen 4 Arbeiter</v>
      </c>
      <c r="E52" s="6"/>
      <c r="F52" s="10" t="str">
        <f>":"&amp;VLOOKUP($A50,Daten1!$B$2:$Q$38,5,)</f>
        <v>:3</v>
      </c>
      <c r="H52" s="8"/>
      <c r="I52" s="10"/>
      <c r="J52" s="9" t="str">
        <f>"·"&amp;VLOOKUP($A50,Daten1!$B$2:$Q$38,5,)</f>
        <v>·3</v>
      </c>
    </row>
    <row r="53" spans="2:9" ht="12.75">
      <c r="B53" s="5" t="s">
        <v>30</v>
      </c>
      <c r="E53" s="6"/>
      <c r="F53" s="4"/>
      <c r="G53">
        <v>1</v>
      </c>
      <c r="H53" s="8" t="s">
        <v>12</v>
      </c>
      <c r="I53" s="9" t="str">
        <f>TEXT(VLOOKUP($A50,Daten1!$B$2:$Q$38,4,),"0,00")&amp;" St."</f>
        <v>149,00 St.</v>
      </c>
    </row>
    <row r="54" spans="5:10" ht="12.75">
      <c r="E54" s="6"/>
      <c r="F54" s="10" t="str">
        <f>"·"&amp;VLOOKUP($A50,Daten1!$B$2:$Q$38,7,)</f>
        <v>·4</v>
      </c>
      <c r="I54" s="10"/>
      <c r="J54" s="9" t="str">
        <f>":"&amp;VLOOKUP($A50,Daten1!$B$2:$Q$38,7,)</f>
        <v>:4</v>
      </c>
    </row>
    <row r="55" spans="5:9" ht="12.75">
      <c r="E55" s="6"/>
      <c r="F55" s="4"/>
      <c r="G55">
        <f>VLOOKUP($A50,Daten1!$B$2:$Q$38,7,)</f>
        <v>4</v>
      </c>
      <c r="H55" s="8" t="s">
        <v>12</v>
      </c>
      <c r="I55" s="9" t="str">
        <f>TEXT(VLOOKUP($A50,Daten1!$B$2:$Q$38,8,),"0,00")&amp;" St."</f>
        <v>37,25 St.</v>
      </c>
    </row>
    <row r="56" spans="5:6" ht="12.75">
      <c r="E56" s="6"/>
      <c r="F56" s="4"/>
    </row>
    <row r="57" spans="1:6" ht="12.75">
      <c r="A57" s="5"/>
      <c r="E57" s="6"/>
      <c r="F57" s="4"/>
    </row>
  </sheetData>
  <sheetProtection/>
  <mergeCells count="2">
    <mergeCell ref="K2:L2"/>
    <mergeCell ref="K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D1">
      <selection activeCell="P2" sqref="P2:P38"/>
    </sheetView>
  </sheetViews>
  <sheetFormatPr defaultColWidth="11.421875" defaultRowHeight="12.75"/>
  <cols>
    <col min="2" max="2" width="35.00390625" style="0" customWidth="1"/>
    <col min="3" max="3" width="11.57421875" style="0" customWidth="1"/>
    <col min="4" max="4" width="8.57421875" style="0" customWidth="1"/>
    <col min="6" max="6" width="5.8515625" style="0" bestFit="1" customWidth="1"/>
    <col min="7" max="7" width="6.8515625" style="0" bestFit="1" customWidth="1"/>
    <col min="8" max="8" width="5.8515625" style="0" bestFit="1" customWidth="1"/>
    <col min="9" max="9" width="6.8515625" style="0" bestFit="1" customWidth="1"/>
    <col min="10" max="10" width="3.00390625" style="0" bestFit="1" customWidth="1"/>
    <col min="11" max="11" width="6.57421875" style="0" bestFit="1" customWidth="1"/>
    <col min="12" max="13" width="3.00390625" style="0" bestFit="1" customWidth="1"/>
    <col min="14" max="14" width="17.57421875" style="5" customWidth="1"/>
    <col min="15" max="15" width="34.7109375" style="0" bestFit="1" customWidth="1"/>
    <col min="16" max="16" width="36.00390625" style="0" bestFit="1" customWidth="1"/>
    <col min="17" max="17" width="5.8515625" style="0" bestFit="1" customWidth="1"/>
    <col min="18" max="18" width="5.8515625" style="0" customWidth="1"/>
  </cols>
  <sheetData>
    <row r="1" spans="1:18" ht="12.75">
      <c r="A1">
        <v>37</v>
      </c>
      <c r="C1" s="5" t="s">
        <v>10</v>
      </c>
      <c r="D1" s="5" t="s">
        <v>11</v>
      </c>
      <c r="E1" s="5" t="s">
        <v>5</v>
      </c>
      <c r="F1" s="5" t="s">
        <v>6</v>
      </c>
      <c r="G1" s="5" t="s">
        <v>8</v>
      </c>
      <c r="H1" s="5" t="s">
        <v>7</v>
      </c>
      <c r="I1" s="5" t="s">
        <v>9</v>
      </c>
      <c r="J1" s="5" t="s">
        <v>4</v>
      </c>
      <c r="K1" s="5" t="s">
        <v>5</v>
      </c>
      <c r="L1" s="5"/>
      <c r="M1" s="5"/>
      <c r="Q1" s="5" t="s">
        <v>7</v>
      </c>
      <c r="R1" s="5"/>
    </row>
    <row r="2" spans="1:23" ht="15">
      <c r="A2">
        <f ca="1">ROUND(RAND()*(A1-1)+0.5,0)</f>
        <v>10</v>
      </c>
      <c r="B2">
        <f aca="true" t="shared" si="0" ref="B2:B37">MOD(B1+$A$2,$A$1)</f>
        <v>10</v>
      </c>
      <c r="C2">
        <v>69</v>
      </c>
      <c r="D2">
        <v>139</v>
      </c>
      <c r="E2">
        <f ca="1">ROUND(RAND()*(D2-C2)+C2,0)</f>
        <v>101</v>
      </c>
      <c r="F2">
        <v>6</v>
      </c>
      <c r="G2" s="11">
        <f>E2/F2</f>
        <v>16.833333333333332</v>
      </c>
      <c r="H2">
        <f>IF(OR(Q2=F2,W2=1),F2+1,Q2)</f>
        <v>7</v>
      </c>
      <c r="I2" s="11">
        <f>E2/H2</f>
        <v>14.428571428571429</v>
      </c>
      <c r="J2">
        <f>_XLL.GGT(F2,H2)</f>
        <v>1</v>
      </c>
      <c r="K2" s="11">
        <f>E2/J2</f>
        <v>101</v>
      </c>
      <c r="L2">
        <f>F2/J2</f>
        <v>6</v>
      </c>
      <c r="M2">
        <f>H2/J2</f>
        <v>7</v>
      </c>
      <c r="N2" s="5" t="s">
        <v>29</v>
      </c>
      <c r="O2" t="str">
        <f aca="true" t="shared" si="1" ref="O2:O38">F2&amp;" "&amp;N2&amp;" brauchen "&amp;TEXT(G2,"##,00")&amp;" Stunden."</f>
        <v>6 Arbeiter brauchen 16,83 Stunden.</v>
      </c>
      <c r="P2" s="5" t="str">
        <f>"Wie lange brauchen "&amp;H2&amp;" "&amp;N2</f>
        <v>Wie lange brauchen 7 Arbeiter</v>
      </c>
      <c r="Q2">
        <f aca="true" ca="1" t="shared" si="2" ref="Q2:Q38">ROUND(RAND()*20+2,0)</f>
        <v>2</v>
      </c>
      <c r="S2">
        <f>F2/Q2</f>
        <v>3</v>
      </c>
      <c r="T2">
        <f>ROUND(S2,0)</f>
        <v>3</v>
      </c>
      <c r="U2">
        <f>Q2/F2</f>
        <v>0.3333333333333333</v>
      </c>
      <c r="V2" s="2">
        <f>ROUND(U2,0)</f>
        <v>0</v>
      </c>
      <c r="W2">
        <f>IF(OR(S2=T2,U2=V2),1,0)</f>
        <v>1</v>
      </c>
    </row>
    <row r="3" spans="2:23" ht="15">
      <c r="B3">
        <f t="shared" si="0"/>
        <v>20</v>
      </c>
      <c r="C3">
        <v>69</v>
      </c>
      <c r="D3">
        <v>139</v>
      </c>
      <c r="E3">
        <f aca="true" ca="1" t="shared" si="3" ref="E3:E38">ROUND(RAND()*(D3-C3)+C3,0)</f>
        <v>85</v>
      </c>
      <c r="F3">
        <f aca="true" ca="1" t="shared" si="4" ref="F3:F38">ROUND(RAND()*20+2,0)</f>
        <v>19</v>
      </c>
      <c r="G3" s="11">
        <f aca="true" t="shared" si="5" ref="G3:G38">E3/F3</f>
        <v>4.473684210526316</v>
      </c>
      <c r="H3">
        <f aca="true" t="shared" si="6" ref="H3:H38">IF(OR(Q3=F3,W3=1),F3+1,Q3)</f>
        <v>6</v>
      </c>
      <c r="I3" s="11">
        <f aca="true" t="shared" si="7" ref="I3:I38">E3/H3</f>
        <v>14.166666666666666</v>
      </c>
      <c r="J3">
        <f aca="true" t="shared" si="8" ref="J3:J16">_XLL.GGT(F3,H3)</f>
        <v>1</v>
      </c>
      <c r="K3" s="11">
        <f aca="true" t="shared" si="9" ref="K3:K38">E3/J3</f>
        <v>85</v>
      </c>
      <c r="L3">
        <f aca="true" t="shared" si="10" ref="L3:L16">F3/J3</f>
        <v>19</v>
      </c>
      <c r="M3">
        <f aca="true" t="shared" si="11" ref="M3:M16">H3/J3</f>
        <v>6</v>
      </c>
      <c r="N3" s="5" t="s">
        <v>29</v>
      </c>
      <c r="O3" t="str">
        <f t="shared" si="1"/>
        <v>19 Arbeiter brauchen 4,47 Stunden.</v>
      </c>
      <c r="P3" s="5" t="str">
        <f aca="true" t="shared" si="12" ref="P3:P38">"Wie lange brauchen "&amp;H3&amp;" "&amp;N3</f>
        <v>Wie lange brauchen 6 Arbeiter</v>
      </c>
      <c r="Q3">
        <f ca="1" t="shared" si="2"/>
        <v>6</v>
      </c>
      <c r="S3">
        <f aca="true" t="shared" si="13" ref="S3:S10">F3/Q3</f>
        <v>3.1666666666666665</v>
      </c>
      <c r="T3">
        <f aca="true" t="shared" si="14" ref="T3:T38">ROUND(S3,0)</f>
        <v>3</v>
      </c>
      <c r="U3">
        <f aca="true" t="shared" si="15" ref="U3:U10">Q3/F3</f>
        <v>0.3157894736842105</v>
      </c>
      <c r="V3" s="2">
        <f aca="true" t="shared" si="16" ref="V3:V38">ROUND(U3,0)</f>
        <v>0</v>
      </c>
      <c r="W3">
        <f aca="true" t="shared" si="17" ref="W3:W10">IF(OR(S3=T3,U3=V3),1,0)</f>
        <v>0</v>
      </c>
    </row>
    <row r="4" spans="2:23" ht="15">
      <c r="B4">
        <f t="shared" si="0"/>
        <v>30</v>
      </c>
      <c r="C4">
        <v>149</v>
      </c>
      <c r="D4">
        <v>299</v>
      </c>
      <c r="E4">
        <f ca="1" t="shared" si="3"/>
        <v>191</v>
      </c>
      <c r="F4">
        <f ca="1" t="shared" si="4"/>
        <v>20</v>
      </c>
      <c r="G4" s="11">
        <f t="shared" si="5"/>
        <v>9.55</v>
      </c>
      <c r="H4">
        <f t="shared" si="6"/>
        <v>8</v>
      </c>
      <c r="I4" s="11">
        <f t="shared" si="7"/>
        <v>23.875</v>
      </c>
      <c r="J4">
        <f t="shared" si="8"/>
        <v>4</v>
      </c>
      <c r="K4" s="11">
        <f t="shared" si="9"/>
        <v>47.75</v>
      </c>
      <c r="L4">
        <f t="shared" si="10"/>
        <v>5</v>
      </c>
      <c r="M4">
        <f t="shared" si="11"/>
        <v>2</v>
      </c>
      <c r="N4" s="5" t="s">
        <v>29</v>
      </c>
      <c r="O4" t="str">
        <f t="shared" si="1"/>
        <v>20 Arbeiter brauchen 9,55 Stunden.</v>
      </c>
      <c r="P4" s="5" t="str">
        <f t="shared" si="12"/>
        <v>Wie lange brauchen 8 Arbeiter</v>
      </c>
      <c r="Q4">
        <f ca="1" t="shared" si="2"/>
        <v>8</v>
      </c>
      <c r="S4">
        <f t="shared" si="13"/>
        <v>2.5</v>
      </c>
      <c r="T4">
        <f t="shared" si="14"/>
        <v>3</v>
      </c>
      <c r="U4">
        <f t="shared" si="15"/>
        <v>0.4</v>
      </c>
      <c r="V4" s="2">
        <f t="shared" si="16"/>
        <v>0</v>
      </c>
      <c r="W4">
        <f t="shared" si="17"/>
        <v>0</v>
      </c>
    </row>
    <row r="5" spans="2:23" ht="15">
      <c r="B5">
        <f t="shared" si="0"/>
        <v>3</v>
      </c>
      <c r="C5">
        <v>99</v>
      </c>
      <c r="D5">
        <v>139</v>
      </c>
      <c r="E5">
        <f ca="1" t="shared" si="3"/>
        <v>120</v>
      </c>
      <c r="F5">
        <f ca="1" t="shared" si="4"/>
        <v>3</v>
      </c>
      <c r="G5" s="11">
        <f t="shared" si="5"/>
        <v>40</v>
      </c>
      <c r="H5">
        <f t="shared" si="6"/>
        <v>19</v>
      </c>
      <c r="I5" s="11">
        <f t="shared" si="7"/>
        <v>6.315789473684211</v>
      </c>
      <c r="J5">
        <f t="shared" si="8"/>
        <v>1</v>
      </c>
      <c r="K5" s="11">
        <f t="shared" si="9"/>
        <v>120</v>
      </c>
      <c r="L5">
        <f t="shared" si="10"/>
        <v>3</v>
      </c>
      <c r="M5">
        <f t="shared" si="11"/>
        <v>19</v>
      </c>
      <c r="N5" s="5" t="s">
        <v>29</v>
      </c>
      <c r="O5" t="str">
        <f t="shared" si="1"/>
        <v>3 Arbeiter brauchen 40,00 Stunden.</v>
      </c>
      <c r="P5" s="5" t="str">
        <f t="shared" si="12"/>
        <v>Wie lange brauchen 19 Arbeiter</v>
      </c>
      <c r="Q5">
        <f ca="1" t="shared" si="2"/>
        <v>19</v>
      </c>
      <c r="S5">
        <f t="shared" si="13"/>
        <v>0.15789473684210525</v>
      </c>
      <c r="T5">
        <f t="shared" si="14"/>
        <v>0</v>
      </c>
      <c r="U5">
        <f t="shared" si="15"/>
        <v>6.333333333333333</v>
      </c>
      <c r="V5" s="2">
        <f t="shared" si="16"/>
        <v>6</v>
      </c>
      <c r="W5">
        <f t="shared" si="17"/>
        <v>0</v>
      </c>
    </row>
    <row r="6" spans="2:23" ht="15">
      <c r="B6">
        <f t="shared" si="0"/>
        <v>13</v>
      </c>
      <c r="C6">
        <v>69</v>
      </c>
      <c r="D6">
        <v>119</v>
      </c>
      <c r="E6">
        <f ca="1" t="shared" si="3"/>
        <v>110</v>
      </c>
      <c r="F6">
        <f ca="1" t="shared" si="4"/>
        <v>4</v>
      </c>
      <c r="G6" s="11">
        <f t="shared" si="5"/>
        <v>27.5</v>
      </c>
      <c r="H6">
        <f t="shared" si="6"/>
        <v>5</v>
      </c>
      <c r="I6" s="11">
        <f t="shared" si="7"/>
        <v>22</v>
      </c>
      <c r="J6">
        <f t="shared" si="8"/>
        <v>1</v>
      </c>
      <c r="K6" s="11">
        <f t="shared" si="9"/>
        <v>110</v>
      </c>
      <c r="L6">
        <f t="shared" si="10"/>
        <v>4</v>
      </c>
      <c r="M6">
        <f t="shared" si="11"/>
        <v>5</v>
      </c>
      <c r="N6" s="5" t="s">
        <v>29</v>
      </c>
      <c r="O6" t="str">
        <f t="shared" si="1"/>
        <v>4 Arbeiter brauchen 27,50 Stunden.</v>
      </c>
      <c r="P6" s="5" t="str">
        <f t="shared" si="12"/>
        <v>Wie lange brauchen 5 Arbeiter</v>
      </c>
      <c r="Q6">
        <f ca="1" t="shared" si="2"/>
        <v>12</v>
      </c>
      <c r="S6">
        <f t="shared" si="13"/>
        <v>0.3333333333333333</v>
      </c>
      <c r="T6">
        <f t="shared" si="14"/>
        <v>0</v>
      </c>
      <c r="U6">
        <f t="shared" si="15"/>
        <v>3</v>
      </c>
      <c r="V6" s="2">
        <f t="shared" si="16"/>
        <v>3</v>
      </c>
      <c r="W6">
        <f t="shared" si="17"/>
        <v>1</v>
      </c>
    </row>
    <row r="7" spans="2:23" ht="15">
      <c r="B7">
        <f t="shared" si="0"/>
        <v>23</v>
      </c>
      <c r="C7">
        <v>69</v>
      </c>
      <c r="D7">
        <v>179</v>
      </c>
      <c r="E7">
        <f ca="1" t="shared" si="3"/>
        <v>108</v>
      </c>
      <c r="F7">
        <f ca="1" t="shared" si="4"/>
        <v>18</v>
      </c>
      <c r="G7" s="11">
        <f t="shared" si="5"/>
        <v>6</v>
      </c>
      <c r="H7">
        <f t="shared" si="6"/>
        <v>7</v>
      </c>
      <c r="I7" s="11">
        <f t="shared" si="7"/>
        <v>15.428571428571429</v>
      </c>
      <c r="J7">
        <f t="shared" si="8"/>
        <v>1</v>
      </c>
      <c r="K7" s="11">
        <f t="shared" si="9"/>
        <v>108</v>
      </c>
      <c r="L7">
        <f t="shared" si="10"/>
        <v>18</v>
      </c>
      <c r="M7">
        <f t="shared" si="11"/>
        <v>7</v>
      </c>
      <c r="N7" s="5" t="s">
        <v>29</v>
      </c>
      <c r="O7" t="str">
        <f t="shared" si="1"/>
        <v>18 Arbeiter brauchen 6,00 Stunden.</v>
      </c>
      <c r="P7" s="5" t="str">
        <f t="shared" si="12"/>
        <v>Wie lange brauchen 7 Arbeiter</v>
      </c>
      <c r="Q7">
        <f ca="1" t="shared" si="2"/>
        <v>7</v>
      </c>
      <c r="S7">
        <f t="shared" si="13"/>
        <v>2.5714285714285716</v>
      </c>
      <c r="T7">
        <f t="shared" si="14"/>
        <v>3</v>
      </c>
      <c r="U7">
        <f t="shared" si="15"/>
        <v>0.3888888888888889</v>
      </c>
      <c r="V7" s="2">
        <f t="shared" si="16"/>
        <v>0</v>
      </c>
      <c r="W7">
        <f t="shared" si="17"/>
        <v>0</v>
      </c>
    </row>
    <row r="8" spans="2:23" ht="15">
      <c r="B8">
        <f t="shared" si="0"/>
        <v>33</v>
      </c>
      <c r="C8">
        <v>69</v>
      </c>
      <c r="D8">
        <v>219</v>
      </c>
      <c r="E8">
        <f ca="1" t="shared" si="3"/>
        <v>185</v>
      </c>
      <c r="F8">
        <f ca="1" t="shared" si="4"/>
        <v>4</v>
      </c>
      <c r="G8" s="11">
        <f t="shared" si="5"/>
        <v>46.25</v>
      </c>
      <c r="H8">
        <f t="shared" si="6"/>
        <v>6</v>
      </c>
      <c r="I8" s="11">
        <f t="shared" si="7"/>
        <v>30.833333333333332</v>
      </c>
      <c r="J8">
        <f t="shared" si="8"/>
        <v>2</v>
      </c>
      <c r="K8" s="11">
        <f t="shared" si="9"/>
        <v>92.5</v>
      </c>
      <c r="L8">
        <f t="shared" si="10"/>
        <v>2</v>
      </c>
      <c r="M8">
        <f t="shared" si="11"/>
        <v>3</v>
      </c>
      <c r="N8" s="5" t="s">
        <v>29</v>
      </c>
      <c r="O8" t="str">
        <f t="shared" si="1"/>
        <v>4 Arbeiter brauchen 46,25 Stunden.</v>
      </c>
      <c r="P8" s="5" t="str">
        <f t="shared" si="12"/>
        <v>Wie lange brauchen 6 Arbeiter</v>
      </c>
      <c r="Q8">
        <f ca="1" t="shared" si="2"/>
        <v>6</v>
      </c>
      <c r="S8">
        <f t="shared" si="13"/>
        <v>0.6666666666666666</v>
      </c>
      <c r="T8">
        <f t="shared" si="14"/>
        <v>1</v>
      </c>
      <c r="U8">
        <f t="shared" si="15"/>
        <v>1.5</v>
      </c>
      <c r="V8" s="2">
        <f t="shared" si="16"/>
        <v>2</v>
      </c>
      <c r="W8">
        <f t="shared" si="17"/>
        <v>0</v>
      </c>
    </row>
    <row r="9" spans="2:23" ht="15">
      <c r="B9">
        <f t="shared" si="0"/>
        <v>6</v>
      </c>
      <c r="C9">
        <v>25</v>
      </c>
      <c r="D9">
        <v>49</v>
      </c>
      <c r="E9">
        <f ca="1" t="shared" si="3"/>
        <v>29</v>
      </c>
      <c r="F9">
        <f ca="1" t="shared" si="4"/>
        <v>15</v>
      </c>
      <c r="G9" s="11">
        <f t="shared" si="5"/>
        <v>1.9333333333333333</v>
      </c>
      <c r="H9">
        <f t="shared" si="6"/>
        <v>6</v>
      </c>
      <c r="I9" s="11">
        <f t="shared" si="7"/>
        <v>4.833333333333333</v>
      </c>
      <c r="J9">
        <f t="shared" si="8"/>
        <v>3</v>
      </c>
      <c r="K9" s="11">
        <f t="shared" si="9"/>
        <v>9.666666666666666</v>
      </c>
      <c r="L9">
        <f t="shared" si="10"/>
        <v>5</v>
      </c>
      <c r="M9">
        <f t="shared" si="11"/>
        <v>2</v>
      </c>
      <c r="N9" s="5" t="s">
        <v>29</v>
      </c>
      <c r="O9" t="str">
        <f t="shared" si="1"/>
        <v>15 Arbeiter brauchen 1,93 Stunden.</v>
      </c>
      <c r="P9" s="5" t="str">
        <f t="shared" si="12"/>
        <v>Wie lange brauchen 6 Arbeiter</v>
      </c>
      <c r="Q9">
        <f ca="1" t="shared" si="2"/>
        <v>6</v>
      </c>
      <c r="S9">
        <f t="shared" si="13"/>
        <v>2.5</v>
      </c>
      <c r="T9">
        <f t="shared" si="14"/>
        <v>3</v>
      </c>
      <c r="U9">
        <f t="shared" si="15"/>
        <v>0.4</v>
      </c>
      <c r="V9" s="2">
        <f t="shared" si="16"/>
        <v>0</v>
      </c>
      <c r="W9">
        <f t="shared" si="17"/>
        <v>0</v>
      </c>
    </row>
    <row r="10" spans="2:23" ht="15">
      <c r="B10">
        <f t="shared" si="0"/>
        <v>16</v>
      </c>
      <c r="C10">
        <v>30</v>
      </c>
      <c r="D10">
        <v>99</v>
      </c>
      <c r="E10">
        <f ca="1" t="shared" si="3"/>
        <v>41</v>
      </c>
      <c r="F10">
        <f ca="1" t="shared" si="4"/>
        <v>18</v>
      </c>
      <c r="G10" s="11">
        <f t="shared" si="5"/>
        <v>2.2777777777777777</v>
      </c>
      <c r="H10">
        <f t="shared" si="6"/>
        <v>10</v>
      </c>
      <c r="I10" s="11">
        <f t="shared" si="7"/>
        <v>4.1</v>
      </c>
      <c r="J10">
        <f t="shared" si="8"/>
        <v>2</v>
      </c>
      <c r="K10" s="11">
        <f t="shared" si="9"/>
        <v>20.5</v>
      </c>
      <c r="L10">
        <f t="shared" si="10"/>
        <v>9</v>
      </c>
      <c r="M10">
        <f t="shared" si="11"/>
        <v>5</v>
      </c>
      <c r="N10" s="5" t="s">
        <v>29</v>
      </c>
      <c r="O10" t="str">
        <f t="shared" si="1"/>
        <v>18 Arbeiter brauchen 2,28 Stunden.</v>
      </c>
      <c r="P10" s="5" t="str">
        <f t="shared" si="12"/>
        <v>Wie lange brauchen 10 Arbeiter</v>
      </c>
      <c r="Q10">
        <f ca="1" t="shared" si="2"/>
        <v>10</v>
      </c>
      <c r="S10">
        <f t="shared" si="13"/>
        <v>1.8</v>
      </c>
      <c r="T10">
        <f t="shared" si="14"/>
        <v>2</v>
      </c>
      <c r="U10">
        <f t="shared" si="15"/>
        <v>0.5555555555555556</v>
      </c>
      <c r="V10" s="2">
        <f t="shared" si="16"/>
        <v>1</v>
      </c>
      <c r="W10">
        <f t="shared" si="17"/>
        <v>0</v>
      </c>
    </row>
    <row r="11" spans="2:23" ht="15">
      <c r="B11">
        <f t="shared" si="0"/>
        <v>26</v>
      </c>
      <c r="C11">
        <v>69</v>
      </c>
      <c r="D11">
        <v>139</v>
      </c>
      <c r="E11">
        <f ca="1" t="shared" si="3"/>
        <v>121</v>
      </c>
      <c r="F11">
        <f ca="1" t="shared" si="4"/>
        <v>11</v>
      </c>
      <c r="G11" s="11">
        <f t="shared" si="5"/>
        <v>11</v>
      </c>
      <c r="H11">
        <f t="shared" si="6"/>
        <v>12</v>
      </c>
      <c r="I11" s="11">
        <f t="shared" si="7"/>
        <v>10.083333333333334</v>
      </c>
      <c r="J11">
        <f t="shared" si="8"/>
        <v>1</v>
      </c>
      <c r="K11" s="11">
        <f t="shared" si="9"/>
        <v>121</v>
      </c>
      <c r="L11">
        <f t="shared" si="10"/>
        <v>11</v>
      </c>
      <c r="M11">
        <f t="shared" si="11"/>
        <v>12</v>
      </c>
      <c r="N11" s="5" t="s">
        <v>29</v>
      </c>
      <c r="O11" t="str">
        <f t="shared" si="1"/>
        <v>11 Arbeiter brauchen 11,00 Stunden.</v>
      </c>
      <c r="P11" s="5" t="str">
        <f t="shared" si="12"/>
        <v>Wie lange brauchen 12 Arbeiter</v>
      </c>
      <c r="Q11">
        <f ca="1" t="shared" si="2"/>
        <v>11</v>
      </c>
      <c r="S11">
        <f aca="true" t="shared" si="18" ref="S11:S38">F11/Q11</f>
        <v>1</v>
      </c>
      <c r="T11">
        <f t="shared" si="14"/>
        <v>1</v>
      </c>
      <c r="U11">
        <f aca="true" t="shared" si="19" ref="U11:U38">Q11/F11</f>
        <v>1</v>
      </c>
      <c r="V11" s="2">
        <f t="shared" si="16"/>
        <v>1</v>
      </c>
      <c r="W11">
        <f aca="true" t="shared" si="20" ref="W11:W38">IF(OR(S11=T11,U11=V11),1,0)</f>
        <v>1</v>
      </c>
    </row>
    <row r="12" spans="2:23" ht="15">
      <c r="B12">
        <f t="shared" si="0"/>
        <v>36</v>
      </c>
      <c r="C12">
        <v>29</v>
      </c>
      <c r="D12">
        <v>99</v>
      </c>
      <c r="E12">
        <f ca="1" t="shared" si="3"/>
        <v>88</v>
      </c>
      <c r="F12">
        <f ca="1" t="shared" si="4"/>
        <v>2</v>
      </c>
      <c r="G12" s="11">
        <f t="shared" si="5"/>
        <v>44</v>
      </c>
      <c r="H12">
        <f t="shared" si="6"/>
        <v>5</v>
      </c>
      <c r="I12" s="11">
        <f t="shared" si="7"/>
        <v>17.6</v>
      </c>
      <c r="J12">
        <f t="shared" si="8"/>
        <v>1</v>
      </c>
      <c r="K12" s="11">
        <f t="shared" si="9"/>
        <v>88</v>
      </c>
      <c r="L12">
        <f t="shared" si="10"/>
        <v>2</v>
      </c>
      <c r="M12">
        <f t="shared" si="11"/>
        <v>5</v>
      </c>
      <c r="N12" s="5" t="s">
        <v>29</v>
      </c>
      <c r="O12" t="str">
        <f t="shared" si="1"/>
        <v>2 Arbeiter brauchen 44,00 Stunden.</v>
      </c>
      <c r="P12" s="5" t="str">
        <f t="shared" si="12"/>
        <v>Wie lange brauchen 5 Arbeiter</v>
      </c>
      <c r="Q12">
        <f ca="1" t="shared" si="2"/>
        <v>5</v>
      </c>
      <c r="S12">
        <f t="shared" si="18"/>
        <v>0.4</v>
      </c>
      <c r="T12">
        <f t="shared" si="14"/>
        <v>0</v>
      </c>
      <c r="U12">
        <f t="shared" si="19"/>
        <v>2.5</v>
      </c>
      <c r="V12" s="2">
        <f t="shared" si="16"/>
        <v>3</v>
      </c>
      <c r="W12">
        <f t="shared" si="20"/>
        <v>0</v>
      </c>
    </row>
    <row r="13" spans="2:23" ht="15">
      <c r="B13">
        <f t="shared" si="0"/>
        <v>9</v>
      </c>
      <c r="C13">
        <v>17</v>
      </c>
      <c r="D13">
        <v>89</v>
      </c>
      <c r="E13">
        <f ca="1" t="shared" si="3"/>
        <v>38</v>
      </c>
      <c r="F13">
        <f ca="1" t="shared" si="4"/>
        <v>7</v>
      </c>
      <c r="G13" s="11">
        <f t="shared" si="5"/>
        <v>5.428571428571429</v>
      </c>
      <c r="H13">
        <f t="shared" si="6"/>
        <v>3</v>
      </c>
      <c r="I13" s="11">
        <f t="shared" si="7"/>
        <v>12.666666666666666</v>
      </c>
      <c r="J13">
        <f t="shared" si="8"/>
        <v>1</v>
      </c>
      <c r="K13" s="11">
        <f t="shared" si="9"/>
        <v>38</v>
      </c>
      <c r="L13">
        <f t="shared" si="10"/>
        <v>7</v>
      </c>
      <c r="M13">
        <f t="shared" si="11"/>
        <v>3</v>
      </c>
      <c r="N13" s="5" t="s">
        <v>29</v>
      </c>
      <c r="O13" t="str">
        <f t="shared" si="1"/>
        <v>7 Arbeiter brauchen 5,43 Stunden.</v>
      </c>
      <c r="P13" s="5" t="str">
        <f t="shared" si="12"/>
        <v>Wie lange brauchen 3 Arbeiter</v>
      </c>
      <c r="Q13">
        <f ca="1" t="shared" si="2"/>
        <v>3</v>
      </c>
      <c r="S13">
        <f t="shared" si="18"/>
        <v>2.3333333333333335</v>
      </c>
      <c r="T13">
        <f t="shared" si="14"/>
        <v>2</v>
      </c>
      <c r="U13">
        <f t="shared" si="19"/>
        <v>0.42857142857142855</v>
      </c>
      <c r="V13" s="2">
        <f t="shared" si="16"/>
        <v>0</v>
      </c>
      <c r="W13">
        <f t="shared" si="20"/>
        <v>0</v>
      </c>
    </row>
    <row r="14" spans="2:23" ht="15">
      <c r="B14">
        <f t="shared" si="0"/>
        <v>19</v>
      </c>
      <c r="C14">
        <v>399</v>
      </c>
      <c r="D14">
        <v>599</v>
      </c>
      <c r="E14">
        <f ca="1" t="shared" si="3"/>
        <v>490</v>
      </c>
      <c r="F14">
        <f ca="1" t="shared" si="4"/>
        <v>19</v>
      </c>
      <c r="G14" s="11">
        <f t="shared" si="5"/>
        <v>25.789473684210527</v>
      </c>
      <c r="H14">
        <f t="shared" si="6"/>
        <v>15</v>
      </c>
      <c r="I14" s="11">
        <f t="shared" si="7"/>
        <v>32.666666666666664</v>
      </c>
      <c r="J14">
        <f t="shared" si="8"/>
        <v>1</v>
      </c>
      <c r="K14" s="11">
        <f t="shared" si="9"/>
        <v>490</v>
      </c>
      <c r="L14">
        <f t="shared" si="10"/>
        <v>19</v>
      </c>
      <c r="M14">
        <f t="shared" si="11"/>
        <v>15</v>
      </c>
      <c r="N14" s="5" t="s">
        <v>29</v>
      </c>
      <c r="O14" t="str">
        <f t="shared" si="1"/>
        <v>19 Arbeiter brauchen 25,79 Stunden.</v>
      </c>
      <c r="P14" s="5" t="str">
        <f t="shared" si="12"/>
        <v>Wie lange brauchen 15 Arbeiter</v>
      </c>
      <c r="Q14">
        <f ca="1" t="shared" si="2"/>
        <v>15</v>
      </c>
      <c r="S14">
        <f t="shared" si="18"/>
        <v>1.2666666666666666</v>
      </c>
      <c r="T14">
        <f t="shared" si="14"/>
        <v>1</v>
      </c>
      <c r="U14">
        <f t="shared" si="19"/>
        <v>0.7894736842105263</v>
      </c>
      <c r="V14" s="2">
        <f t="shared" si="16"/>
        <v>1</v>
      </c>
      <c r="W14">
        <f t="shared" si="20"/>
        <v>0</v>
      </c>
    </row>
    <row r="15" spans="2:23" ht="15">
      <c r="B15">
        <f t="shared" si="0"/>
        <v>29</v>
      </c>
      <c r="C15">
        <v>88</v>
      </c>
      <c r="D15">
        <v>189</v>
      </c>
      <c r="E15">
        <f ca="1" t="shared" si="3"/>
        <v>180</v>
      </c>
      <c r="F15">
        <f ca="1" t="shared" si="4"/>
        <v>16</v>
      </c>
      <c r="G15" s="11">
        <f t="shared" si="5"/>
        <v>11.25</v>
      </c>
      <c r="H15">
        <f t="shared" si="6"/>
        <v>17</v>
      </c>
      <c r="I15" s="11">
        <f t="shared" si="7"/>
        <v>10.588235294117647</v>
      </c>
      <c r="J15">
        <f t="shared" si="8"/>
        <v>1</v>
      </c>
      <c r="K15" s="11">
        <f t="shared" si="9"/>
        <v>180</v>
      </c>
      <c r="L15">
        <f t="shared" si="10"/>
        <v>16</v>
      </c>
      <c r="M15">
        <f t="shared" si="11"/>
        <v>17</v>
      </c>
      <c r="N15" s="5" t="s">
        <v>29</v>
      </c>
      <c r="O15" t="str">
        <f t="shared" si="1"/>
        <v>16 Arbeiter brauchen 11,25 Stunden.</v>
      </c>
      <c r="P15" s="5" t="str">
        <f t="shared" si="12"/>
        <v>Wie lange brauchen 17 Arbeiter</v>
      </c>
      <c r="Q15">
        <f ca="1" t="shared" si="2"/>
        <v>2</v>
      </c>
      <c r="S15">
        <f t="shared" si="18"/>
        <v>8</v>
      </c>
      <c r="T15">
        <f t="shared" si="14"/>
        <v>8</v>
      </c>
      <c r="U15">
        <f t="shared" si="19"/>
        <v>0.125</v>
      </c>
      <c r="V15" s="2">
        <f t="shared" si="16"/>
        <v>0</v>
      </c>
      <c r="W15">
        <f t="shared" si="20"/>
        <v>1</v>
      </c>
    </row>
    <row r="16" spans="2:23" ht="15">
      <c r="B16">
        <f t="shared" si="0"/>
        <v>2</v>
      </c>
      <c r="C16">
        <v>79</v>
      </c>
      <c r="D16">
        <v>159</v>
      </c>
      <c r="E16">
        <f ca="1" t="shared" si="3"/>
        <v>124</v>
      </c>
      <c r="F16">
        <f ca="1" t="shared" si="4"/>
        <v>12</v>
      </c>
      <c r="G16" s="11">
        <f t="shared" si="5"/>
        <v>10.333333333333334</v>
      </c>
      <c r="H16">
        <f t="shared" si="6"/>
        <v>9</v>
      </c>
      <c r="I16" s="11">
        <f t="shared" si="7"/>
        <v>13.777777777777779</v>
      </c>
      <c r="J16">
        <f t="shared" si="8"/>
        <v>3</v>
      </c>
      <c r="K16" s="11">
        <f t="shared" si="9"/>
        <v>41.333333333333336</v>
      </c>
      <c r="L16">
        <f t="shared" si="10"/>
        <v>4</v>
      </c>
      <c r="M16">
        <f t="shared" si="11"/>
        <v>3</v>
      </c>
      <c r="N16" s="5" t="s">
        <v>29</v>
      </c>
      <c r="O16" t="str">
        <f t="shared" si="1"/>
        <v>12 Arbeiter brauchen 10,33 Stunden.</v>
      </c>
      <c r="P16" s="5" t="str">
        <f t="shared" si="12"/>
        <v>Wie lange brauchen 9 Arbeiter</v>
      </c>
      <c r="Q16">
        <f ca="1" t="shared" si="2"/>
        <v>9</v>
      </c>
      <c r="S16">
        <f t="shared" si="18"/>
        <v>1.3333333333333333</v>
      </c>
      <c r="T16">
        <f t="shared" si="14"/>
        <v>1</v>
      </c>
      <c r="U16">
        <f t="shared" si="19"/>
        <v>0.75</v>
      </c>
      <c r="V16" s="2">
        <f t="shared" si="16"/>
        <v>1</v>
      </c>
      <c r="W16">
        <f t="shared" si="20"/>
        <v>0</v>
      </c>
    </row>
    <row r="17" spans="2:23" ht="15">
      <c r="B17">
        <f t="shared" si="0"/>
        <v>12</v>
      </c>
      <c r="C17">
        <v>49</v>
      </c>
      <c r="D17">
        <v>119</v>
      </c>
      <c r="E17">
        <f ca="1" t="shared" si="3"/>
        <v>71</v>
      </c>
      <c r="F17">
        <f ca="1" t="shared" si="4"/>
        <v>18</v>
      </c>
      <c r="G17" s="11">
        <f t="shared" si="5"/>
        <v>3.9444444444444446</v>
      </c>
      <c r="H17">
        <f t="shared" si="6"/>
        <v>11</v>
      </c>
      <c r="I17" s="11">
        <f t="shared" si="7"/>
        <v>6.454545454545454</v>
      </c>
      <c r="J17">
        <f aca="true" t="shared" si="21" ref="J17:J38">_XLL.GGT(F17,H17)</f>
        <v>1</v>
      </c>
      <c r="K17" s="11">
        <f t="shared" si="9"/>
        <v>71</v>
      </c>
      <c r="L17">
        <f aca="true" t="shared" si="22" ref="L17:L38">F17/J17</f>
        <v>18</v>
      </c>
      <c r="M17">
        <f aca="true" t="shared" si="23" ref="M17:M38">H17/J17</f>
        <v>11</v>
      </c>
      <c r="N17" s="5" t="s">
        <v>29</v>
      </c>
      <c r="O17" t="str">
        <f t="shared" si="1"/>
        <v>18 Arbeiter brauchen 3,94 Stunden.</v>
      </c>
      <c r="P17" s="5" t="str">
        <f t="shared" si="12"/>
        <v>Wie lange brauchen 11 Arbeiter</v>
      </c>
      <c r="Q17">
        <f ca="1" t="shared" si="2"/>
        <v>11</v>
      </c>
      <c r="S17">
        <f t="shared" si="18"/>
        <v>1.6363636363636365</v>
      </c>
      <c r="T17">
        <f t="shared" si="14"/>
        <v>2</v>
      </c>
      <c r="U17">
        <f t="shared" si="19"/>
        <v>0.6111111111111112</v>
      </c>
      <c r="V17" s="2">
        <f t="shared" si="16"/>
        <v>1</v>
      </c>
      <c r="W17">
        <f t="shared" si="20"/>
        <v>0</v>
      </c>
    </row>
    <row r="18" spans="2:23" ht="15">
      <c r="B18">
        <f t="shared" si="0"/>
        <v>22</v>
      </c>
      <c r="C18">
        <v>149</v>
      </c>
      <c r="D18">
        <v>199</v>
      </c>
      <c r="E18">
        <f ca="1" t="shared" si="3"/>
        <v>167</v>
      </c>
      <c r="F18">
        <f ca="1" t="shared" si="4"/>
        <v>21</v>
      </c>
      <c r="G18" s="11">
        <f t="shared" si="5"/>
        <v>7.9523809523809526</v>
      </c>
      <c r="H18">
        <f t="shared" si="6"/>
        <v>6</v>
      </c>
      <c r="I18" s="11">
        <f t="shared" si="7"/>
        <v>27.833333333333332</v>
      </c>
      <c r="J18">
        <f t="shared" si="21"/>
        <v>3</v>
      </c>
      <c r="K18" s="11">
        <f t="shared" si="9"/>
        <v>55.666666666666664</v>
      </c>
      <c r="L18">
        <f t="shared" si="22"/>
        <v>7</v>
      </c>
      <c r="M18">
        <f t="shared" si="23"/>
        <v>2</v>
      </c>
      <c r="N18" s="5" t="s">
        <v>29</v>
      </c>
      <c r="O18" t="str">
        <f t="shared" si="1"/>
        <v>21 Arbeiter brauchen 7,95 Stunden.</v>
      </c>
      <c r="P18" s="5" t="str">
        <f t="shared" si="12"/>
        <v>Wie lange brauchen 6 Arbeiter</v>
      </c>
      <c r="Q18">
        <f ca="1" t="shared" si="2"/>
        <v>6</v>
      </c>
      <c r="S18">
        <f t="shared" si="18"/>
        <v>3.5</v>
      </c>
      <c r="T18">
        <f t="shared" si="14"/>
        <v>4</v>
      </c>
      <c r="U18">
        <f t="shared" si="19"/>
        <v>0.2857142857142857</v>
      </c>
      <c r="V18" s="2">
        <f t="shared" si="16"/>
        <v>0</v>
      </c>
      <c r="W18">
        <f t="shared" si="20"/>
        <v>0</v>
      </c>
    </row>
    <row r="19" spans="2:23" ht="15">
      <c r="B19">
        <f t="shared" si="0"/>
        <v>32</v>
      </c>
      <c r="C19">
        <v>219</v>
      </c>
      <c r="D19">
        <v>289</v>
      </c>
      <c r="E19">
        <f ca="1" t="shared" si="3"/>
        <v>255</v>
      </c>
      <c r="F19">
        <f ca="1" t="shared" si="4"/>
        <v>9</v>
      </c>
      <c r="G19" s="11">
        <f t="shared" si="5"/>
        <v>28.333333333333332</v>
      </c>
      <c r="H19">
        <f t="shared" si="6"/>
        <v>21</v>
      </c>
      <c r="I19" s="11">
        <f t="shared" si="7"/>
        <v>12.142857142857142</v>
      </c>
      <c r="J19">
        <f t="shared" si="21"/>
        <v>3</v>
      </c>
      <c r="K19" s="11">
        <f t="shared" si="9"/>
        <v>85</v>
      </c>
      <c r="L19">
        <f t="shared" si="22"/>
        <v>3</v>
      </c>
      <c r="M19">
        <f t="shared" si="23"/>
        <v>7</v>
      </c>
      <c r="N19" s="5" t="s">
        <v>29</v>
      </c>
      <c r="O19" t="str">
        <f t="shared" si="1"/>
        <v>9 Arbeiter brauchen 28,33 Stunden.</v>
      </c>
      <c r="P19" s="5" t="str">
        <f t="shared" si="12"/>
        <v>Wie lange brauchen 21 Arbeiter</v>
      </c>
      <c r="Q19">
        <f ca="1" t="shared" si="2"/>
        <v>21</v>
      </c>
      <c r="S19">
        <f t="shared" si="18"/>
        <v>0.42857142857142855</v>
      </c>
      <c r="T19">
        <f t="shared" si="14"/>
        <v>0</v>
      </c>
      <c r="U19">
        <f t="shared" si="19"/>
        <v>2.3333333333333335</v>
      </c>
      <c r="V19" s="2">
        <f t="shared" si="16"/>
        <v>2</v>
      </c>
      <c r="W19">
        <f t="shared" si="20"/>
        <v>0</v>
      </c>
    </row>
    <row r="20" spans="2:23" ht="15">
      <c r="B20">
        <f t="shared" si="0"/>
        <v>5</v>
      </c>
      <c r="C20">
        <v>111</v>
      </c>
      <c r="D20">
        <v>339</v>
      </c>
      <c r="E20">
        <f ca="1" t="shared" si="3"/>
        <v>120</v>
      </c>
      <c r="F20">
        <f ca="1" t="shared" si="4"/>
        <v>12</v>
      </c>
      <c r="G20" s="11">
        <f t="shared" si="5"/>
        <v>10</v>
      </c>
      <c r="H20">
        <f t="shared" si="6"/>
        <v>13</v>
      </c>
      <c r="I20" s="11">
        <f t="shared" si="7"/>
        <v>9.23076923076923</v>
      </c>
      <c r="J20">
        <f t="shared" si="21"/>
        <v>1</v>
      </c>
      <c r="K20" s="11">
        <f t="shared" si="9"/>
        <v>120</v>
      </c>
      <c r="L20">
        <f t="shared" si="22"/>
        <v>12</v>
      </c>
      <c r="M20">
        <f t="shared" si="23"/>
        <v>13</v>
      </c>
      <c r="N20" s="5" t="s">
        <v>29</v>
      </c>
      <c r="O20" t="str">
        <f t="shared" si="1"/>
        <v>12 Arbeiter brauchen 10,00 Stunden.</v>
      </c>
      <c r="P20" s="5" t="str">
        <f t="shared" si="12"/>
        <v>Wie lange brauchen 13 Arbeiter</v>
      </c>
      <c r="Q20">
        <f ca="1" t="shared" si="2"/>
        <v>3</v>
      </c>
      <c r="S20">
        <f t="shared" si="18"/>
        <v>4</v>
      </c>
      <c r="T20">
        <f t="shared" si="14"/>
        <v>4</v>
      </c>
      <c r="U20">
        <f t="shared" si="19"/>
        <v>0.25</v>
      </c>
      <c r="V20" s="2">
        <f t="shared" si="16"/>
        <v>0</v>
      </c>
      <c r="W20">
        <f t="shared" si="20"/>
        <v>1</v>
      </c>
    </row>
    <row r="21" spans="2:23" ht="15">
      <c r="B21">
        <f t="shared" si="0"/>
        <v>15</v>
      </c>
      <c r="C21">
        <v>139</v>
      </c>
      <c r="D21">
        <v>219</v>
      </c>
      <c r="E21">
        <f ca="1" t="shared" si="3"/>
        <v>169</v>
      </c>
      <c r="F21">
        <f ca="1" t="shared" si="4"/>
        <v>7</v>
      </c>
      <c r="G21" s="11">
        <f t="shared" si="5"/>
        <v>24.142857142857142</v>
      </c>
      <c r="H21">
        <f t="shared" si="6"/>
        <v>18</v>
      </c>
      <c r="I21" s="11">
        <f t="shared" si="7"/>
        <v>9.38888888888889</v>
      </c>
      <c r="J21">
        <f t="shared" si="21"/>
        <v>1</v>
      </c>
      <c r="K21" s="11">
        <f t="shared" si="9"/>
        <v>169</v>
      </c>
      <c r="L21">
        <f t="shared" si="22"/>
        <v>7</v>
      </c>
      <c r="M21">
        <f t="shared" si="23"/>
        <v>18</v>
      </c>
      <c r="N21" s="5" t="s">
        <v>29</v>
      </c>
      <c r="O21" t="str">
        <f t="shared" si="1"/>
        <v>7 Arbeiter brauchen 24,14 Stunden.</v>
      </c>
      <c r="P21" s="5" t="str">
        <f t="shared" si="12"/>
        <v>Wie lange brauchen 18 Arbeiter</v>
      </c>
      <c r="Q21">
        <f ca="1" t="shared" si="2"/>
        <v>18</v>
      </c>
      <c r="S21">
        <f t="shared" si="18"/>
        <v>0.3888888888888889</v>
      </c>
      <c r="T21">
        <f t="shared" si="14"/>
        <v>0</v>
      </c>
      <c r="U21">
        <f t="shared" si="19"/>
        <v>2.5714285714285716</v>
      </c>
      <c r="V21" s="2">
        <f t="shared" si="16"/>
        <v>3</v>
      </c>
      <c r="W21">
        <f t="shared" si="20"/>
        <v>0</v>
      </c>
    </row>
    <row r="22" spans="2:23" ht="15">
      <c r="B22">
        <f t="shared" si="0"/>
        <v>25</v>
      </c>
      <c r="C22">
        <v>39</v>
      </c>
      <c r="D22">
        <v>89</v>
      </c>
      <c r="E22">
        <f ca="1" t="shared" si="3"/>
        <v>65</v>
      </c>
      <c r="F22">
        <f ca="1" t="shared" si="4"/>
        <v>17</v>
      </c>
      <c r="G22" s="11">
        <f t="shared" si="5"/>
        <v>3.823529411764706</v>
      </c>
      <c r="H22">
        <f t="shared" si="6"/>
        <v>15</v>
      </c>
      <c r="I22" s="11">
        <f t="shared" si="7"/>
        <v>4.333333333333333</v>
      </c>
      <c r="J22">
        <f t="shared" si="21"/>
        <v>1</v>
      </c>
      <c r="K22" s="11">
        <f t="shared" si="9"/>
        <v>65</v>
      </c>
      <c r="L22">
        <f t="shared" si="22"/>
        <v>17</v>
      </c>
      <c r="M22">
        <f t="shared" si="23"/>
        <v>15</v>
      </c>
      <c r="N22" s="5" t="s">
        <v>29</v>
      </c>
      <c r="O22" t="str">
        <f t="shared" si="1"/>
        <v>17 Arbeiter brauchen 3,82 Stunden.</v>
      </c>
      <c r="P22" s="5" t="str">
        <f t="shared" si="12"/>
        <v>Wie lange brauchen 15 Arbeiter</v>
      </c>
      <c r="Q22">
        <f ca="1" t="shared" si="2"/>
        <v>15</v>
      </c>
      <c r="S22">
        <f t="shared" si="18"/>
        <v>1.1333333333333333</v>
      </c>
      <c r="T22">
        <f t="shared" si="14"/>
        <v>1</v>
      </c>
      <c r="U22">
        <f t="shared" si="19"/>
        <v>0.8823529411764706</v>
      </c>
      <c r="V22" s="2">
        <f t="shared" si="16"/>
        <v>1</v>
      </c>
      <c r="W22">
        <f t="shared" si="20"/>
        <v>0</v>
      </c>
    </row>
    <row r="23" spans="2:23" ht="15">
      <c r="B23">
        <f t="shared" si="0"/>
        <v>35</v>
      </c>
      <c r="C23">
        <v>19</v>
      </c>
      <c r="D23">
        <v>119</v>
      </c>
      <c r="E23">
        <f ca="1" t="shared" si="3"/>
        <v>107</v>
      </c>
      <c r="F23">
        <f ca="1" t="shared" si="4"/>
        <v>4</v>
      </c>
      <c r="G23" s="11">
        <f t="shared" si="5"/>
        <v>26.75</v>
      </c>
      <c r="H23">
        <f t="shared" si="6"/>
        <v>21</v>
      </c>
      <c r="I23" s="11">
        <f t="shared" si="7"/>
        <v>5.095238095238095</v>
      </c>
      <c r="J23">
        <f t="shared" si="21"/>
        <v>1</v>
      </c>
      <c r="K23" s="11">
        <f t="shared" si="9"/>
        <v>107</v>
      </c>
      <c r="L23">
        <f t="shared" si="22"/>
        <v>4</v>
      </c>
      <c r="M23">
        <f t="shared" si="23"/>
        <v>21</v>
      </c>
      <c r="N23" s="5" t="s">
        <v>29</v>
      </c>
      <c r="O23" t="str">
        <f t="shared" si="1"/>
        <v>4 Arbeiter brauchen 26,75 Stunden.</v>
      </c>
      <c r="P23" s="5" t="str">
        <f t="shared" si="12"/>
        <v>Wie lange brauchen 21 Arbeiter</v>
      </c>
      <c r="Q23">
        <f ca="1" t="shared" si="2"/>
        <v>21</v>
      </c>
      <c r="S23">
        <f t="shared" si="18"/>
        <v>0.19047619047619047</v>
      </c>
      <c r="T23">
        <f t="shared" si="14"/>
        <v>0</v>
      </c>
      <c r="U23">
        <f t="shared" si="19"/>
        <v>5.25</v>
      </c>
      <c r="V23" s="2">
        <f t="shared" si="16"/>
        <v>5</v>
      </c>
      <c r="W23">
        <f t="shared" si="20"/>
        <v>0</v>
      </c>
    </row>
    <row r="24" spans="2:23" ht="15">
      <c r="B24">
        <f t="shared" si="0"/>
        <v>8</v>
      </c>
      <c r="C24">
        <v>69</v>
      </c>
      <c r="D24">
        <v>139</v>
      </c>
      <c r="E24">
        <f ca="1" t="shared" si="3"/>
        <v>139</v>
      </c>
      <c r="F24">
        <f ca="1" t="shared" si="4"/>
        <v>3</v>
      </c>
      <c r="G24" s="11">
        <f t="shared" si="5"/>
        <v>46.333333333333336</v>
      </c>
      <c r="H24">
        <f t="shared" si="6"/>
        <v>22</v>
      </c>
      <c r="I24" s="11">
        <f t="shared" si="7"/>
        <v>6.318181818181818</v>
      </c>
      <c r="J24">
        <f t="shared" si="21"/>
        <v>1</v>
      </c>
      <c r="K24" s="11">
        <f t="shared" si="9"/>
        <v>139</v>
      </c>
      <c r="L24">
        <f t="shared" si="22"/>
        <v>3</v>
      </c>
      <c r="M24">
        <f t="shared" si="23"/>
        <v>22</v>
      </c>
      <c r="N24" s="5" t="s">
        <v>29</v>
      </c>
      <c r="O24" t="str">
        <f t="shared" si="1"/>
        <v>3 Arbeiter brauchen 46,33 Stunden.</v>
      </c>
      <c r="P24" s="5" t="str">
        <f t="shared" si="12"/>
        <v>Wie lange brauchen 22 Arbeiter</v>
      </c>
      <c r="Q24">
        <f ca="1" t="shared" si="2"/>
        <v>22</v>
      </c>
      <c r="S24">
        <f t="shared" si="18"/>
        <v>0.13636363636363635</v>
      </c>
      <c r="T24">
        <f t="shared" si="14"/>
        <v>0</v>
      </c>
      <c r="U24">
        <f t="shared" si="19"/>
        <v>7.333333333333333</v>
      </c>
      <c r="V24" s="2">
        <f t="shared" si="16"/>
        <v>7</v>
      </c>
      <c r="W24">
        <f t="shared" si="20"/>
        <v>0</v>
      </c>
    </row>
    <row r="25" spans="2:23" ht="15">
      <c r="B25">
        <f t="shared" si="0"/>
        <v>18</v>
      </c>
      <c r="C25">
        <v>29</v>
      </c>
      <c r="D25">
        <v>119</v>
      </c>
      <c r="E25">
        <f ca="1" t="shared" si="3"/>
        <v>67</v>
      </c>
      <c r="F25">
        <f ca="1" t="shared" si="4"/>
        <v>19</v>
      </c>
      <c r="G25" s="11">
        <f t="shared" si="5"/>
        <v>3.526315789473684</v>
      </c>
      <c r="H25">
        <f t="shared" si="6"/>
        <v>10</v>
      </c>
      <c r="I25" s="11">
        <f t="shared" si="7"/>
        <v>6.7</v>
      </c>
      <c r="J25">
        <f t="shared" si="21"/>
        <v>1</v>
      </c>
      <c r="K25" s="11">
        <f t="shared" si="9"/>
        <v>67</v>
      </c>
      <c r="L25">
        <f t="shared" si="22"/>
        <v>19</v>
      </c>
      <c r="M25">
        <f t="shared" si="23"/>
        <v>10</v>
      </c>
      <c r="N25" s="5" t="s">
        <v>29</v>
      </c>
      <c r="O25" t="str">
        <f t="shared" si="1"/>
        <v>19 Arbeiter brauchen 3,53 Stunden.</v>
      </c>
      <c r="P25" s="5" t="str">
        <f t="shared" si="12"/>
        <v>Wie lange brauchen 10 Arbeiter</v>
      </c>
      <c r="Q25">
        <f ca="1" t="shared" si="2"/>
        <v>10</v>
      </c>
      <c r="S25">
        <f t="shared" si="18"/>
        <v>1.9</v>
      </c>
      <c r="T25">
        <f t="shared" si="14"/>
        <v>2</v>
      </c>
      <c r="U25">
        <f t="shared" si="19"/>
        <v>0.5263157894736842</v>
      </c>
      <c r="V25" s="2">
        <f t="shared" si="16"/>
        <v>1</v>
      </c>
      <c r="W25">
        <f t="shared" si="20"/>
        <v>0</v>
      </c>
    </row>
    <row r="26" spans="2:23" ht="15">
      <c r="B26">
        <f t="shared" si="0"/>
        <v>28</v>
      </c>
      <c r="C26">
        <v>99</v>
      </c>
      <c r="D26">
        <v>199</v>
      </c>
      <c r="E26">
        <f ca="1" t="shared" si="3"/>
        <v>183</v>
      </c>
      <c r="F26">
        <f ca="1" t="shared" si="4"/>
        <v>4</v>
      </c>
      <c r="G26" s="11">
        <f t="shared" si="5"/>
        <v>45.75</v>
      </c>
      <c r="H26">
        <f t="shared" si="6"/>
        <v>19</v>
      </c>
      <c r="I26" s="11">
        <f t="shared" si="7"/>
        <v>9.631578947368421</v>
      </c>
      <c r="J26">
        <f t="shared" si="21"/>
        <v>1</v>
      </c>
      <c r="K26" s="11">
        <f t="shared" si="9"/>
        <v>183</v>
      </c>
      <c r="L26">
        <f t="shared" si="22"/>
        <v>4</v>
      </c>
      <c r="M26">
        <f t="shared" si="23"/>
        <v>19</v>
      </c>
      <c r="N26" s="5" t="s">
        <v>29</v>
      </c>
      <c r="O26" t="str">
        <f t="shared" si="1"/>
        <v>4 Arbeiter brauchen 45,75 Stunden.</v>
      </c>
      <c r="P26" s="5" t="str">
        <f t="shared" si="12"/>
        <v>Wie lange brauchen 19 Arbeiter</v>
      </c>
      <c r="Q26">
        <f ca="1" t="shared" si="2"/>
        <v>19</v>
      </c>
      <c r="S26">
        <f t="shared" si="18"/>
        <v>0.21052631578947367</v>
      </c>
      <c r="T26">
        <f t="shared" si="14"/>
        <v>0</v>
      </c>
      <c r="U26">
        <f t="shared" si="19"/>
        <v>4.75</v>
      </c>
      <c r="V26" s="2">
        <f t="shared" si="16"/>
        <v>5</v>
      </c>
      <c r="W26">
        <f t="shared" si="20"/>
        <v>0</v>
      </c>
    </row>
    <row r="27" spans="2:23" ht="15">
      <c r="B27">
        <f t="shared" si="0"/>
        <v>1</v>
      </c>
      <c r="C27">
        <v>199</v>
      </c>
      <c r="D27">
        <v>249</v>
      </c>
      <c r="E27">
        <f ca="1" t="shared" si="3"/>
        <v>233</v>
      </c>
      <c r="F27">
        <f ca="1" t="shared" si="4"/>
        <v>5</v>
      </c>
      <c r="G27" s="11">
        <f t="shared" si="5"/>
        <v>46.6</v>
      </c>
      <c r="H27">
        <f t="shared" si="6"/>
        <v>14</v>
      </c>
      <c r="I27" s="11">
        <f t="shared" si="7"/>
        <v>16.642857142857142</v>
      </c>
      <c r="J27">
        <f t="shared" si="21"/>
        <v>1</v>
      </c>
      <c r="K27" s="11">
        <f t="shared" si="9"/>
        <v>233</v>
      </c>
      <c r="L27">
        <f t="shared" si="22"/>
        <v>5</v>
      </c>
      <c r="M27">
        <f t="shared" si="23"/>
        <v>14</v>
      </c>
      <c r="N27" s="5" t="s">
        <v>29</v>
      </c>
      <c r="O27" t="str">
        <f t="shared" si="1"/>
        <v>5 Arbeiter brauchen 46,60 Stunden.</v>
      </c>
      <c r="P27" s="5" t="str">
        <f t="shared" si="12"/>
        <v>Wie lange brauchen 14 Arbeiter</v>
      </c>
      <c r="Q27">
        <f ca="1" t="shared" si="2"/>
        <v>14</v>
      </c>
      <c r="S27">
        <f t="shared" si="18"/>
        <v>0.35714285714285715</v>
      </c>
      <c r="T27">
        <f t="shared" si="14"/>
        <v>0</v>
      </c>
      <c r="U27">
        <f t="shared" si="19"/>
        <v>2.8</v>
      </c>
      <c r="V27" s="2">
        <f t="shared" si="16"/>
        <v>3</v>
      </c>
      <c r="W27">
        <f t="shared" si="20"/>
        <v>0</v>
      </c>
    </row>
    <row r="28" spans="2:23" ht="15">
      <c r="B28">
        <f t="shared" si="0"/>
        <v>11</v>
      </c>
      <c r="C28">
        <v>179</v>
      </c>
      <c r="D28">
        <v>239</v>
      </c>
      <c r="E28">
        <f ca="1" t="shared" si="3"/>
        <v>193</v>
      </c>
      <c r="F28">
        <f ca="1" t="shared" si="4"/>
        <v>7</v>
      </c>
      <c r="G28" s="11">
        <f t="shared" si="5"/>
        <v>27.571428571428573</v>
      </c>
      <c r="H28">
        <f t="shared" si="6"/>
        <v>17</v>
      </c>
      <c r="I28" s="11">
        <f t="shared" si="7"/>
        <v>11.352941176470589</v>
      </c>
      <c r="J28">
        <f t="shared" si="21"/>
        <v>1</v>
      </c>
      <c r="K28" s="11">
        <f t="shared" si="9"/>
        <v>193</v>
      </c>
      <c r="L28">
        <f t="shared" si="22"/>
        <v>7</v>
      </c>
      <c r="M28">
        <f t="shared" si="23"/>
        <v>17</v>
      </c>
      <c r="N28" s="5" t="s">
        <v>29</v>
      </c>
      <c r="O28" t="str">
        <f t="shared" si="1"/>
        <v>7 Arbeiter brauchen 27,57 Stunden.</v>
      </c>
      <c r="P28" s="5" t="str">
        <f t="shared" si="12"/>
        <v>Wie lange brauchen 17 Arbeiter</v>
      </c>
      <c r="Q28">
        <f ca="1" t="shared" si="2"/>
        <v>17</v>
      </c>
      <c r="S28">
        <f t="shared" si="18"/>
        <v>0.4117647058823529</v>
      </c>
      <c r="T28">
        <f t="shared" si="14"/>
        <v>0</v>
      </c>
      <c r="U28">
        <f t="shared" si="19"/>
        <v>2.4285714285714284</v>
      </c>
      <c r="V28" s="2">
        <f t="shared" si="16"/>
        <v>2</v>
      </c>
      <c r="W28">
        <f t="shared" si="20"/>
        <v>0</v>
      </c>
    </row>
    <row r="29" spans="2:23" ht="15">
      <c r="B29">
        <f t="shared" si="0"/>
        <v>21</v>
      </c>
      <c r="C29">
        <v>139</v>
      </c>
      <c r="D29">
        <v>279</v>
      </c>
      <c r="E29">
        <f ca="1" t="shared" si="3"/>
        <v>158</v>
      </c>
      <c r="F29">
        <f ca="1" t="shared" si="4"/>
        <v>13</v>
      </c>
      <c r="G29" s="11">
        <f t="shared" si="5"/>
        <v>12.153846153846153</v>
      </c>
      <c r="H29">
        <f t="shared" si="6"/>
        <v>12</v>
      </c>
      <c r="I29" s="11">
        <f t="shared" si="7"/>
        <v>13.166666666666666</v>
      </c>
      <c r="J29">
        <f t="shared" si="21"/>
        <v>1</v>
      </c>
      <c r="K29" s="11">
        <f t="shared" si="9"/>
        <v>158</v>
      </c>
      <c r="L29">
        <f t="shared" si="22"/>
        <v>13</v>
      </c>
      <c r="M29">
        <f t="shared" si="23"/>
        <v>12</v>
      </c>
      <c r="N29" s="5" t="s">
        <v>29</v>
      </c>
      <c r="O29" t="str">
        <f t="shared" si="1"/>
        <v>13 Arbeiter brauchen 12,15 Stunden.</v>
      </c>
      <c r="P29" s="5" t="str">
        <f t="shared" si="12"/>
        <v>Wie lange brauchen 12 Arbeiter</v>
      </c>
      <c r="Q29">
        <f ca="1" t="shared" si="2"/>
        <v>12</v>
      </c>
      <c r="S29">
        <f t="shared" si="18"/>
        <v>1.0833333333333333</v>
      </c>
      <c r="T29">
        <f t="shared" si="14"/>
        <v>1</v>
      </c>
      <c r="U29">
        <f t="shared" si="19"/>
        <v>0.9230769230769231</v>
      </c>
      <c r="V29" s="2">
        <f t="shared" si="16"/>
        <v>1</v>
      </c>
      <c r="W29">
        <f t="shared" si="20"/>
        <v>0</v>
      </c>
    </row>
    <row r="30" spans="2:23" ht="15">
      <c r="B30">
        <f t="shared" si="0"/>
        <v>31</v>
      </c>
      <c r="C30">
        <v>35</v>
      </c>
      <c r="D30">
        <v>59</v>
      </c>
      <c r="E30">
        <f ca="1" t="shared" si="3"/>
        <v>46</v>
      </c>
      <c r="F30">
        <f ca="1" t="shared" si="4"/>
        <v>19</v>
      </c>
      <c r="G30" s="11">
        <f t="shared" si="5"/>
        <v>2.4210526315789473</v>
      </c>
      <c r="H30">
        <f t="shared" si="6"/>
        <v>10</v>
      </c>
      <c r="I30" s="11">
        <f t="shared" si="7"/>
        <v>4.6</v>
      </c>
      <c r="J30">
        <f t="shared" si="21"/>
        <v>1</v>
      </c>
      <c r="K30" s="11">
        <f t="shared" si="9"/>
        <v>46</v>
      </c>
      <c r="L30">
        <f t="shared" si="22"/>
        <v>19</v>
      </c>
      <c r="M30">
        <f t="shared" si="23"/>
        <v>10</v>
      </c>
      <c r="N30" s="5" t="s">
        <v>29</v>
      </c>
      <c r="O30" t="str">
        <f t="shared" si="1"/>
        <v>19 Arbeiter brauchen 2,42 Stunden.</v>
      </c>
      <c r="P30" s="5" t="str">
        <f t="shared" si="12"/>
        <v>Wie lange brauchen 10 Arbeiter</v>
      </c>
      <c r="Q30">
        <f ca="1" t="shared" si="2"/>
        <v>10</v>
      </c>
      <c r="S30">
        <f t="shared" si="18"/>
        <v>1.9</v>
      </c>
      <c r="T30">
        <f t="shared" si="14"/>
        <v>2</v>
      </c>
      <c r="U30">
        <f t="shared" si="19"/>
        <v>0.5263157894736842</v>
      </c>
      <c r="V30" s="2">
        <f t="shared" si="16"/>
        <v>1</v>
      </c>
      <c r="W30">
        <f t="shared" si="20"/>
        <v>0</v>
      </c>
    </row>
    <row r="31" spans="2:23" ht="15">
      <c r="B31">
        <f t="shared" si="0"/>
        <v>4</v>
      </c>
      <c r="C31">
        <v>129</v>
      </c>
      <c r="D31">
        <v>209</v>
      </c>
      <c r="E31">
        <f ca="1" t="shared" si="3"/>
        <v>149</v>
      </c>
      <c r="F31">
        <f ca="1" t="shared" si="4"/>
        <v>3</v>
      </c>
      <c r="G31" s="11">
        <f t="shared" si="5"/>
        <v>49.666666666666664</v>
      </c>
      <c r="H31">
        <f t="shared" si="6"/>
        <v>4</v>
      </c>
      <c r="I31" s="11">
        <f t="shared" si="7"/>
        <v>37.25</v>
      </c>
      <c r="J31">
        <f t="shared" si="21"/>
        <v>1</v>
      </c>
      <c r="K31" s="11">
        <f t="shared" si="9"/>
        <v>149</v>
      </c>
      <c r="L31">
        <f t="shared" si="22"/>
        <v>3</v>
      </c>
      <c r="M31">
        <f t="shared" si="23"/>
        <v>4</v>
      </c>
      <c r="N31" s="5" t="s">
        <v>29</v>
      </c>
      <c r="O31" t="str">
        <f t="shared" si="1"/>
        <v>3 Arbeiter brauchen 49,67 Stunden.</v>
      </c>
      <c r="P31" s="5" t="str">
        <f t="shared" si="12"/>
        <v>Wie lange brauchen 4 Arbeiter</v>
      </c>
      <c r="Q31">
        <f ca="1" t="shared" si="2"/>
        <v>3</v>
      </c>
      <c r="S31">
        <f t="shared" si="18"/>
        <v>1</v>
      </c>
      <c r="T31">
        <f t="shared" si="14"/>
        <v>1</v>
      </c>
      <c r="U31">
        <f t="shared" si="19"/>
        <v>1</v>
      </c>
      <c r="V31" s="2">
        <f t="shared" si="16"/>
        <v>1</v>
      </c>
      <c r="W31">
        <f t="shared" si="20"/>
        <v>1</v>
      </c>
    </row>
    <row r="32" spans="2:23" ht="15">
      <c r="B32">
        <f t="shared" si="0"/>
        <v>14</v>
      </c>
      <c r="C32">
        <v>69</v>
      </c>
      <c r="D32">
        <v>139</v>
      </c>
      <c r="E32">
        <f ca="1" t="shared" si="3"/>
        <v>126</v>
      </c>
      <c r="F32">
        <f ca="1" t="shared" si="4"/>
        <v>21</v>
      </c>
      <c r="G32" s="11">
        <f t="shared" si="5"/>
        <v>6</v>
      </c>
      <c r="H32">
        <f t="shared" si="6"/>
        <v>6</v>
      </c>
      <c r="I32" s="11">
        <f t="shared" si="7"/>
        <v>21</v>
      </c>
      <c r="J32">
        <f t="shared" si="21"/>
        <v>3</v>
      </c>
      <c r="K32" s="11">
        <f t="shared" si="9"/>
        <v>42</v>
      </c>
      <c r="L32">
        <f t="shared" si="22"/>
        <v>7</v>
      </c>
      <c r="M32">
        <f t="shared" si="23"/>
        <v>2</v>
      </c>
      <c r="N32" s="5" t="s">
        <v>29</v>
      </c>
      <c r="O32" t="str">
        <f t="shared" si="1"/>
        <v>21 Arbeiter brauchen 6,00 Stunden.</v>
      </c>
      <c r="P32" s="5" t="str">
        <f t="shared" si="12"/>
        <v>Wie lange brauchen 6 Arbeiter</v>
      </c>
      <c r="Q32">
        <f ca="1" t="shared" si="2"/>
        <v>6</v>
      </c>
      <c r="S32">
        <f t="shared" si="18"/>
        <v>3.5</v>
      </c>
      <c r="T32">
        <f t="shared" si="14"/>
        <v>4</v>
      </c>
      <c r="U32">
        <f t="shared" si="19"/>
        <v>0.2857142857142857</v>
      </c>
      <c r="V32" s="2">
        <f t="shared" si="16"/>
        <v>0</v>
      </c>
      <c r="W32">
        <f t="shared" si="20"/>
        <v>0</v>
      </c>
    </row>
    <row r="33" spans="2:23" ht="15">
      <c r="B33">
        <f t="shared" si="0"/>
        <v>24</v>
      </c>
      <c r="C33">
        <v>79</v>
      </c>
      <c r="D33">
        <v>169</v>
      </c>
      <c r="E33">
        <f ca="1" t="shared" si="3"/>
        <v>86</v>
      </c>
      <c r="F33">
        <f ca="1" t="shared" si="4"/>
        <v>19</v>
      </c>
      <c r="G33" s="11">
        <f t="shared" si="5"/>
        <v>4.526315789473684</v>
      </c>
      <c r="H33">
        <f t="shared" si="6"/>
        <v>13</v>
      </c>
      <c r="I33" s="11">
        <f t="shared" si="7"/>
        <v>6.615384615384615</v>
      </c>
      <c r="J33">
        <f t="shared" si="21"/>
        <v>1</v>
      </c>
      <c r="K33" s="11">
        <f t="shared" si="9"/>
        <v>86</v>
      </c>
      <c r="L33">
        <f t="shared" si="22"/>
        <v>19</v>
      </c>
      <c r="M33">
        <f t="shared" si="23"/>
        <v>13</v>
      </c>
      <c r="N33" s="5" t="s">
        <v>29</v>
      </c>
      <c r="O33" t="str">
        <f t="shared" si="1"/>
        <v>19 Arbeiter brauchen 4,53 Stunden.</v>
      </c>
      <c r="P33" s="5" t="str">
        <f t="shared" si="12"/>
        <v>Wie lange brauchen 13 Arbeiter</v>
      </c>
      <c r="Q33">
        <f ca="1" t="shared" si="2"/>
        <v>13</v>
      </c>
      <c r="S33">
        <f t="shared" si="18"/>
        <v>1.4615384615384615</v>
      </c>
      <c r="T33">
        <f t="shared" si="14"/>
        <v>1</v>
      </c>
      <c r="U33">
        <f t="shared" si="19"/>
        <v>0.6842105263157895</v>
      </c>
      <c r="V33" s="2">
        <f t="shared" si="16"/>
        <v>1</v>
      </c>
      <c r="W33">
        <f t="shared" si="20"/>
        <v>0</v>
      </c>
    </row>
    <row r="34" spans="2:23" ht="15">
      <c r="B34">
        <f t="shared" si="0"/>
        <v>34</v>
      </c>
      <c r="C34">
        <v>99</v>
      </c>
      <c r="D34">
        <v>169</v>
      </c>
      <c r="E34">
        <f ca="1" t="shared" si="3"/>
        <v>148</v>
      </c>
      <c r="F34">
        <f ca="1" t="shared" si="4"/>
        <v>12</v>
      </c>
      <c r="G34" s="11">
        <f t="shared" si="5"/>
        <v>12.333333333333334</v>
      </c>
      <c r="H34">
        <f t="shared" si="6"/>
        <v>7</v>
      </c>
      <c r="I34" s="11">
        <f t="shared" si="7"/>
        <v>21.142857142857142</v>
      </c>
      <c r="J34">
        <f t="shared" si="21"/>
        <v>1</v>
      </c>
      <c r="K34" s="11">
        <f t="shared" si="9"/>
        <v>148</v>
      </c>
      <c r="L34">
        <f t="shared" si="22"/>
        <v>12</v>
      </c>
      <c r="M34">
        <f t="shared" si="23"/>
        <v>7</v>
      </c>
      <c r="N34" s="5" t="s">
        <v>29</v>
      </c>
      <c r="O34" t="str">
        <f t="shared" si="1"/>
        <v>12 Arbeiter brauchen 12,33 Stunden.</v>
      </c>
      <c r="P34" s="5" t="str">
        <f t="shared" si="12"/>
        <v>Wie lange brauchen 7 Arbeiter</v>
      </c>
      <c r="Q34">
        <f ca="1" t="shared" si="2"/>
        <v>7</v>
      </c>
      <c r="S34">
        <f t="shared" si="18"/>
        <v>1.7142857142857142</v>
      </c>
      <c r="T34">
        <f t="shared" si="14"/>
        <v>2</v>
      </c>
      <c r="U34">
        <f t="shared" si="19"/>
        <v>0.5833333333333334</v>
      </c>
      <c r="V34" s="2">
        <f t="shared" si="16"/>
        <v>1</v>
      </c>
      <c r="W34">
        <f t="shared" si="20"/>
        <v>0</v>
      </c>
    </row>
    <row r="35" spans="2:23" ht="15">
      <c r="B35">
        <f t="shared" si="0"/>
        <v>7</v>
      </c>
      <c r="C35">
        <v>699</v>
      </c>
      <c r="D35">
        <v>999</v>
      </c>
      <c r="E35">
        <f ca="1" t="shared" si="3"/>
        <v>955</v>
      </c>
      <c r="F35">
        <f ca="1" t="shared" si="4"/>
        <v>10</v>
      </c>
      <c r="G35" s="11">
        <f t="shared" si="5"/>
        <v>95.5</v>
      </c>
      <c r="H35">
        <f t="shared" si="6"/>
        <v>22</v>
      </c>
      <c r="I35" s="11">
        <f t="shared" si="7"/>
        <v>43.40909090909091</v>
      </c>
      <c r="J35">
        <f t="shared" si="21"/>
        <v>2</v>
      </c>
      <c r="K35" s="11">
        <f t="shared" si="9"/>
        <v>477.5</v>
      </c>
      <c r="L35">
        <f t="shared" si="22"/>
        <v>5</v>
      </c>
      <c r="M35">
        <f t="shared" si="23"/>
        <v>11</v>
      </c>
      <c r="N35" s="5" t="s">
        <v>29</v>
      </c>
      <c r="O35" t="str">
        <f t="shared" si="1"/>
        <v>10 Arbeiter brauchen 95,50 Stunden.</v>
      </c>
      <c r="P35" s="5" t="str">
        <f t="shared" si="12"/>
        <v>Wie lange brauchen 22 Arbeiter</v>
      </c>
      <c r="Q35">
        <f ca="1" t="shared" si="2"/>
        <v>22</v>
      </c>
      <c r="S35">
        <f t="shared" si="18"/>
        <v>0.45454545454545453</v>
      </c>
      <c r="T35">
        <f t="shared" si="14"/>
        <v>0</v>
      </c>
      <c r="U35">
        <f t="shared" si="19"/>
        <v>2.2</v>
      </c>
      <c r="V35" s="2">
        <f t="shared" si="16"/>
        <v>2</v>
      </c>
      <c r="W35">
        <f t="shared" si="20"/>
        <v>0</v>
      </c>
    </row>
    <row r="36" spans="2:23" ht="15">
      <c r="B36">
        <f t="shared" si="0"/>
        <v>17</v>
      </c>
      <c r="C36">
        <v>299</v>
      </c>
      <c r="D36">
        <v>599</v>
      </c>
      <c r="E36">
        <f ca="1" t="shared" si="3"/>
        <v>322</v>
      </c>
      <c r="F36">
        <f ca="1" t="shared" si="4"/>
        <v>21</v>
      </c>
      <c r="G36" s="11">
        <f t="shared" si="5"/>
        <v>15.333333333333334</v>
      </c>
      <c r="H36">
        <f t="shared" si="6"/>
        <v>17</v>
      </c>
      <c r="I36" s="11">
        <f t="shared" si="7"/>
        <v>18.941176470588236</v>
      </c>
      <c r="J36">
        <f t="shared" si="21"/>
        <v>1</v>
      </c>
      <c r="K36" s="11">
        <f t="shared" si="9"/>
        <v>322</v>
      </c>
      <c r="L36">
        <f t="shared" si="22"/>
        <v>21</v>
      </c>
      <c r="M36">
        <f t="shared" si="23"/>
        <v>17</v>
      </c>
      <c r="N36" s="5" t="s">
        <v>29</v>
      </c>
      <c r="O36" t="str">
        <f t="shared" si="1"/>
        <v>21 Arbeiter brauchen 15,33 Stunden.</v>
      </c>
      <c r="P36" s="5" t="str">
        <f t="shared" si="12"/>
        <v>Wie lange brauchen 17 Arbeiter</v>
      </c>
      <c r="Q36">
        <f ca="1" t="shared" si="2"/>
        <v>17</v>
      </c>
      <c r="S36">
        <f t="shared" si="18"/>
        <v>1.2352941176470589</v>
      </c>
      <c r="T36">
        <f t="shared" si="14"/>
        <v>1</v>
      </c>
      <c r="U36">
        <f t="shared" si="19"/>
        <v>0.8095238095238095</v>
      </c>
      <c r="V36" s="2">
        <f t="shared" si="16"/>
        <v>1</v>
      </c>
      <c r="W36">
        <f t="shared" si="20"/>
        <v>0</v>
      </c>
    </row>
    <row r="37" spans="2:23" ht="15">
      <c r="B37">
        <f t="shared" si="0"/>
        <v>27</v>
      </c>
      <c r="C37">
        <v>99</v>
      </c>
      <c r="D37">
        <v>189</v>
      </c>
      <c r="E37">
        <f ca="1" t="shared" si="3"/>
        <v>166</v>
      </c>
      <c r="F37">
        <f ca="1" t="shared" si="4"/>
        <v>8</v>
      </c>
      <c r="G37" s="11">
        <f t="shared" si="5"/>
        <v>20.75</v>
      </c>
      <c r="H37">
        <f t="shared" si="6"/>
        <v>11</v>
      </c>
      <c r="I37" s="11">
        <f t="shared" si="7"/>
        <v>15.090909090909092</v>
      </c>
      <c r="J37">
        <f t="shared" si="21"/>
        <v>1</v>
      </c>
      <c r="K37" s="11">
        <f t="shared" si="9"/>
        <v>166</v>
      </c>
      <c r="L37">
        <f t="shared" si="22"/>
        <v>8</v>
      </c>
      <c r="M37">
        <f t="shared" si="23"/>
        <v>11</v>
      </c>
      <c r="N37" s="5" t="s">
        <v>29</v>
      </c>
      <c r="O37" t="str">
        <f t="shared" si="1"/>
        <v>8 Arbeiter brauchen 20,75 Stunden.</v>
      </c>
      <c r="P37" s="5" t="str">
        <f t="shared" si="12"/>
        <v>Wie lange brauchen 11 Arbeiter</v>
      </c>
      <c r="Q37">
        <f ca="1" t="shared" si="2"/>
        <v>11</v>
      </c>
      <c r="S37">
        <f t="shared" si="18"/>
        <v>0.7272727272727273</v>
      </c>
      <c r="T37">
        <f t="shared" si="14"/>
        <v>1</v>
      </c>
      <c r="U37">
        <f t="shared" si="19"/>
        <v>1.375</v>
      </c>
      <c r="V37" s="2">
        <f t="shared" si="16"/>
        <v>1</v>
      </c>
      <c r="W37">
        <f t="shared" si="20"/>
        <v>0</v>
      </c>
    </row>
    <row r="38" spans="2:23" ht="15">
      <c r="B38">
        <f>MOD(B37+$A$2,$A$1)</f>
        <v>0</v>
      </c>
      <c r="C38">
        <v>29</v>
      </c>
      <c r="D38">
        <v>49</v>
      </c>
      <c r="E38">
        <f ca="1" t="shared" si="3"/>
        <v>41</v>
      </c>
      <c r="F38">
        <f ca="1" t="shared" si="4"/>
        <v>19</v>
      </c>
      <c r="G38" s="11">
        <f t="shared" si="5"/>
        <v>2.1578947368421053</v>
      </c>
      <c r="H38">
        <f t="shared" si="6"/>
        <v>5</v>
      </c>
      <c r="I38" s="11">
        <f t="shared" si="7"/>
        <v>8.2</v>
      </c>
      <c r="J38">
        <f t="shared" si="21"/>
        <v>1</v>
      </c>
      <c r="K38" s="11">
        <f t="shared" si="9"/>
        <v>41</v>
      </c>
      <c r="L38">
        <f t="shared" si="22"/>
        <v>19</v>
      </c>
      <c r="M38">
        <f t="shared" si="23"/>
        <v>5</v>
      </c>
      <c r="N38" s="5" t="s">
        <v>29</v>
      </c>
      <c r="O38" t="str">
        <f t="shared" si="1"/>
        <v>19 Arbeiter brauchen 2,16 Stunden.</v>
      </c>
      <c r="P38" s="5" t="str">
        <f t="shared" si="12"/>
        <v>Wie lange brauchen 5 Arbeiter</v>
      </c>
      <c r="Q38">
        <f ca="1" t="shared" si="2"/>
        <v>5</v>
      </c>
      <c r="S38">
        <f t="shared" si="18"/>
        <v>3.8</v>
      </c>
      <c r="T38">
        <f t="shared" si="14"/>
        <v>4</v>
      </c>
      <c r="U38">
        <f t="shared" si="19"/>
        <v>0.2631578947368421</v>
      </c>
      <c r="V38" s="2">
        <f t="shared" si="16"/>
        <v>0</v>
      </c>
      <c r="W38">
        <f t="shared" si="20"/>
        <v>0</v>
      </c>
    </row>
    <row r="39" spans="2:4" ht="15">
      <c r="B39" s="1"/>
      <c r="C39" s="1"/>
      <c r="D39" s="1"/>
    </row>
    <row r="41" spans="2:4" ht="15">
      <c r="B41" s="2"/>
      <c r="C41" s="2"/>
      <c r="D41" s="2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1" spans="2:4" ht="15">
      <c r="B51" s="2"/>
      <c r="C51" s="2"/>
      <c r="D51" s="2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1" spans="2:4" ht="15">
      <c r="B61" s="2"/>
      <c r="C61" s="2"/>
      <c r="D61" s="2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1" spans="2:4" ht="15">
      <c r="B71" s="2"/>
      <c r="C71" s="2"/>
      <c r="D71" s="2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1" spans="2:4" ht="15">
      <c r="B81" s="2"/>
      <c r="C81" s="2"/>
      <c r="D81" s="2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1" spans="2:4" ht="15">
      <c r="B91" s="2"/>
      <c r="C91" s="2"/>
      <c r="D91" s="2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1" spans="2:4" ht="15">
      <c r="B101" s="2"/>
      <c r="C101" s="2"/>
      <c r="D101" s="2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1" spans="2:4" ht="15">
      <c r="B161" s="2"/>
      <c r="C161" s="2"/>
      <c r="D161" s="2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6.00390625" style="0" bestFit="1" customWidth="1"/>
    <col min="8" max="8" width="5.7109375" style="0" customWidth="1"/>
    <col min="16" max="16" width="15.140625" style="0" bestFit="1" customWidth="1"/>
  </cols>
  <sheetData>
    <row r="1" spans="1:15" ht="12.75">
      <c r="A1">
        <v>37</v>
      </c>
      <c r="C1" s="5" t="s">
        <v>5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</row>
    <row r="2" spans="1:20" ht="12.75">
      <c r="A2">
        <f ca="1">ROUND(RAND()*(A1-1)+0.5,0)</f>
        <v>22</v>
      </c>
      <c r="B2">
        <f aca="true" t="shared" si="0" ref="B2:B37">MOD(B1+$A$2,$A$1)</f>
        <v>22</v>
      </c>
      <c r="C2">
        <f ca="1">ROUND(RAND()*5+1,1)</f>
        <v>4.4</v>
      </c>
      <c r="D2">
        <v>0.5</v>
      </c>
      <c r="E2">
        <f ca="1">IF(Q2=0,$C2/D2+ROUND(RAND()*2,1),$C2/D2)</f>
        <v>8.8</v>
      </c>
      <c r="F2">
        <v>1</v>
      </c>
      <c r="G2">
        <f ca="1">IF(R2=0,$C2/F2+ROUND(RAND()*2,1),$C2/F2)</f>
        <v>4.4</v>
      </c>
      <c r="H2">
        <v>1.5</v>
      </c>
      <c r="I2">
        <f ca="1">IF(S2=0,$C2/H2+ROUND(RAND()*2,1),$C2/H2)</f>
        <v>2.9333333333333336</v>
      </c>
      <c r="J2">
        <v>2</v>
      </c>
      <c r="K2">
        <f ca="1">IF(T2=0,$C2/J2+ROUND(RAND()*2,1),$C2/J2)</f>
        <v>2.2</v>
      </c>
      <c r="L2">
        <f>ROUND(E2*D2,2)</f>
        <v>4.4</v>
      </c>
      <c r="M2">
        <f>ROUND(G2*F2,2)</f>
        <v>4.4</v>
      </c>
      <c r="N2">
        <f>ROUND(I2*H2,2)</f>
        <v>4.4</v>
      </c>
      <c r="O2">
        <f>ROUND(K2*J2,2)</f>
        <v>4.4</v>
      </c>
      <c r="P2" t="str">
        <f>IF(AND(L2=M2,M2=N2,N2=O2),"Zuordnung ist antiproportional","Zuordnung ist nicht antiproportional")</f>
        <v>Zuordnung ist antiproportional</v>
      </c>
      <c r="Q2">
        <f ca="1">ROUND(RAND()*5,0)</f>
        <v>1</v>
      </c>
      <c r="R2">
        <f ca="1">ROUND(RAND()*5,0)</f>
        <v>5</v>
      </c>
      <c r="S2">
        <f ca="1">ROUND(RAND()*5,0)</f>
        <v>5</v>
      </c>
      <c r="T2">
        <f ca="1">ROUND(RAND()*5,0)</f>
        <v>3</v>
      </c>
    </row>
    <row r="3" spans="2:20" ht="12.75">
      <c r="B3">
        <f t="shared" si="0"/>
        <v>7</v>
      </c>
      <c r="C3">
        <f aca="true" ca="1" t="shared" si="1" ref="C3:C38">ROUND(RAND()*5+1,1)</f>
        <v>1.8</v>
      </c>
      <c r="D3">
        <v>1</v>
      </c>
      <c r="E3">
        <f aca="true" ca="1" t="shared" si="2" ref="E3:E38">IF(Q3=0,$C3/D3+ROUND(RAND()*2,1),$C3/D3)</f>
        <v>2.2</v>
      </c>
      <c r="F3">
        <v>2</v>
      </c>
      <c r="G3">
        <f aca="true" ca="1" t="shared" si="3" ref="G3:G38">IF(R3=0,$C3/F3+ROUND(RAND()*2,1),$C3/F3)</f>
        <v>1.6</v>
      </c>
      <c r="H3">
        <v>3</v>
      </c>
      <c r="I3">
        <f aca="true" ca="1" t="shared" si="4" ref="I3:I38">IF(S3=0,$C3/H3+ROUND(RAND()*2,1),$C3/H3)</f>
        <v>0.6</v>
      </c>
      <c r="J3">
        <v>4</v>
      </c>
      <c r="K3">
        <f aca="true" ca="1" t="shared" si="5" ref="K3:K38">IF(T3=0,$C3/J3+ROUND(RAND()*2,1),$C3/J3)</f>
        <v>0.45</v>
      </c>
      <c r="L3">
        <f aca="true" t="shared" si="6" ref="L3:L38">ROUND(E3*D3,2)</f>
        <v>2.2</v>
      </c>
      <c r="M3">
        <f aca="true" t="shared" si="7" ref="M3:M38">ROUND(G3*F3,2)</f>
        <v>3.2</v>
      </c>
      <c r="N3">
        <f aca="true" t="shared" si="8" ref="N3:N38">ROUND(I3*H3,2)</f>
        <v>1.8</v>
      </c>
      <c r="O3">
        <f aca="true" t="shared" si="9" ref="O3:O38">ROUND(K3*J3,2)</f>
        <v>1.8</v>
      </c>
      <c r="P3" t="str">
        <f aca="true" t="shared" si="10" ref="P3:P38">IF(AND(L3=M3,M3=N3,N3=O3),"Zuordnung ist antiproportional","Zuordnung ist nicht antiproportional")</f>
        <v>Zuordnung ist nicht antiproportional</v>
      </c>
      <c r="Q3">
        <f aca="true" ca="1" t="shared" si="11" ref="Q3:T38">ROUND(RAND()*5,0)</f>
        <v>0</v>
      </c>
      <c r="R3">
        <f ca="1" t="shared" si="11"/>
        <v>0</v>
      </c>
      <c r="S3">
        <f ca="1" t="shared" si="11"/>
        <v>1</v>
      </c>
      <c r="T3">
        <f ca="1" t="shared" si="11"/>
        <v>3</v>
      </c>
    </row>
    <row r="4" spans="2:20" ht="12.75">
      <c r="B4">
        <f t="shared" si="0"/>
        <v>29</v>
      </c>
      <c r="C4">
        <f ca="1" t="shared" si="1"/>
        <v>3</v>
      </c>
      <c r="D4">
        <v>1</v>
      </c>
      <c r="E4">
        <f ca="1" t="shared" si="2"/>
        <v>3</v>
      </c>
      <c r="F4">
        <v>1.5</v>
      </c>
      <c r="G4">
        <f ca="1" t="shared" si="3"/>
        <v>2</v>
      </c>
      <c r="H4">
        <v>2</v>
      </c>
      <c r="I4">
        <f ca="1" t="shared" si="4"/>
        <v>1.5</v>
      </c>
      <c r="J4">
        <v>2.5</v>
      </c>
      <c r="K4">
        <f ca="1" t="shared" si="5"/>
        <v>1.2</v>
      </c>
      <c r="L4">
        <f t="shared" si="6"/>
        <v>3</v>
      </c>
      <c r="M4">
        <f t="shared" si="7"/>
        <v>3</v>
      </c>
      <c r="N4">
        <f t="shared" si="8"/>
        <v>3</v>
      </c>
      <c r="O4">
        <f t="shared" si="9"/>
        <v>3</v>
      </c>
      <c r="P4" t="str">
        <f t="shared" si="10"/>
        <v>Zuordnung ist antiproportional</v>
      </c>
      <c r="Q4">
        <f ca="1" t="shared" si="11"/>
        <v>4</v>
      </c>
      <c r="R4">
        <f ca="1" t="shared" si="11"/>
        <v>2</v>
      </c>
      <c r="S4">
        <f ca="1" t="shared" si="11"/>
        <v>2</v>
      </c>
      <c r="T4">
        <f ca="1" t="shared" si="11"/>
        <v>4</v>
      </c>
    </row>
    <row r="5" spans="2:20" ht="12.75">
      <c r="B5">
        <f t="shared" si="0"/>
        <v>14</v>
      </c>
      <c r="C5">
        <f ca="1" t="shared" si="1"/>
        <v>4</v>
      </c>
      <c r="D5">
        <v>0.5</v>
      </c>
      <c r="E5">
        <f ca="1" t="shared" si="2"/>
        <v>8</v>
      </c>
      <c r="F5">
        <v>1.5</v>
      </c>
      <c r="G5">
        <f ca="1" t="shared" si="3"/>
        <v>2.6666666666666665</v>
      </c>
      <c r="H5">
        <v>2</v>
      </c>
      <c r="I5">
        <f ca="1" t="shared" si="4"/>
        <v>2</v>
      </c>
      <c r="J5">
        <v>4</v>
      </c>
      <c r="K5">
        <f ca="1" t="shared" si="5"/>
        <v>1</v>
      </c>
      <c r="L5">
        <f t="shared" si="6"/>
        <v>4</v>
      </c>
      <c r="M5">
        <f t="shared" si="7"/>
        <v>4</v>
      </c>
      <c r="N5">
        <f t="shared" si="8"/>
        <v>4</v>
      </c>
      <c r="O5">
        <f t="shared" si="9"/>
        <v>4</v>
      </c>
      <c r="P5" t="str">
        <f t="shared" si="10"/>
        <v>Zuordnung ist antiproportional</v>
      </c>
      <c r="Q5">
        <f ca="1" t="shared" si="11"/>
        <v>1</v>
      </c>
      <c r="R5">
        <f ca="1" t="shared" si="11"/>
        <v>5</v>
      </c>
      <c r="S5">
        <f ca="1" t="shared" si="11"/>
        <v>2</v>
      </c>
      <c r="T5">
        <f ca="1" t="shared" si="11"/>
        <v>2</v>
      </c>
    </row>
    <row r="6" spans="2:20" ht="12.75">
      <c r="B6">
        <f t="shared" si="0"/>
        <v>36</v>
      </c>
      <c r="C6">
        <f ca="1" t="shared" si="1"/>
        <v>1.9</v>
      </c>
      <c r="D6">
        <v>1</v>
      </c>
      <c r="E6">
        <f ca="1" t="shared" si="2"/>
        <v>1.9</v>
      </c>
      <c r="F6">
        <v>2</v>
      </c>
      <c r="G6">
        <f ca="1" t="shared" si="3"/>
        <v>0.95</v>
      </c>
      <c r="H6">
        <v>5</v>
      </c>
      <c r="I6">
        <f ca="1" t="shared" si="4"/>
        <v>0.38</v>
      </c>
      <c r="J6">
        <v>8</v>
      </c>
      <c r="K6">
        <f ca="1" t="shared" si="5"/>
        <v>0.2375</v>
      </c>
      <c r="L6">
        <f t="shared" si="6"/>
        <v>1.9</v>
      </c>
      <c r="M6">
        <f t="shared" si="7"/>
        <v>1.9</v>
      </c>
      <c r="N6">
        <f t="shared" si="8"/>
        <v>1.9</v>
      </c>
      <c r="O6">
        <f t="shared" si="9"/>
        <v>1.9</v>
      </c>
      <c r="P6" t="str">
        <f t="shared" si="10"/>
        <v>Zuordnung ist antiproportional</v>
      </c>
      <c r="Q6">
        <f ca="1" t="shared" si="11"/>
        <v>3</v>
      </c>
      <c r="R6">
        <f ca="1" t="shared" si="11"/>
        <v>3</v>
      </c>
      <c r="S6">
        <f ca="1" t="shared" si="11"/>
        <v>2</v>
      </c>
      <c r="T6">
        <f ca="1" t="shared" si="11"/>
        <v>2</v>
      </c>
    </row>
    <row r="7" spans="2:20" ht="12.75">
      <c r="B7">
        <f t="shared" si="0"/>
        <v>21</v>
      </c>
      <c r="C7">
        <f ca="1" t="shared" si="1"/>
        <v>2</v>
      </c>
      <c r="D7">
        <v>1</v>
      </c>
      <c r="E7">
        <f ca="1" t="shared" si="2"/>
        <v>2</v>
      </c>
      <c r="F7">
        <v>3</v>
      </c>
      <c r="G7">
        <f ca="1" t="shared" si="3"/>
        <v>0.6666666666666666</v>
      </c>
      <c r="H7">
        <v>4</v>
      </c>
      <c r="I7">
        <f ca="1" t="shared" si="4"/>
        <v>0.5</v>
      </c>
      <c r="J7">
        <v>6</v>
      </c>
      <c r="K7">
        <f ca="1" t="shared" si="5"/>
        <v>0.3333333333333333</v>
      </c>
      <c r="L7">
        <f t="shared" si="6"/>
        <v>2</v>
      </c>
      <c r="M7">
        <f t="shared" si="7"/>
        <v>2</v>
      </c>
      <c r="N7">
        <f t="shared" si="8"/>
        <v>2</v>
      </c>
      <c r="O7">
        <f t="shared" si="9"/>
        <v>2</v>
      </c>
      <c r="P7" t="str">
        <f t="shared" si="10"/>
        <v>Zuordnung ist antiproportional</v>
      </c>
      <c r="Q7">
        <f ca="1" t="shared" si="11"/>
        <v>1</v>
      </c>
      <c r="R7">
        <f ca="1" t="shared" si="11"/>
        <v>5</v>
      </c>
      <c r="S7">
        <f ca="1" t="shared" si="11"/>
        <v>3</v>
      </c>
      <c r="T7">
        <f ca="1" t="shared" si="11"/>
        <v>4</v>
      </c>
    </row>
    <row r="8" spans="2:20" ht="12.75">
      <c r="B8">
        <f t="shared" si="0"/>
        <v>6</v>
      </c>
      <c r="C8">
        <f ca="1" t="shared" si="1"/>
        <v>2.2</v>
      </c>
      <c r="D8">
        <v>1</v>
      </c>
      <c r="E8">
        <f ca="1" t="shared" si="2"/>
        <v>2.2</v>
      </c>
      <c r="F8">
        <v>2</v>
      </c>
      <c r="G8">
        <f ca="1" t="shared" si="3"/>
        <v>1.1</v>
      </c>
      <c r="H8">
        <v>4</v>
      </c>
      <c r="I8">
        <f ca="1" t="shared" si="4"/>
        <v>0.55</v>
      </c>
      <c r="J8">
        <v>6</v>
      </c>
      <c r="K8">
        <f ca="1" t="shared" si="5"/>
        <v>0.3666666666666667</v>
      </c>
      <c r="L8">
        <f t="shared" si="6"/>
        <v>2.2</v>
      </c>
      <c r="M8">
        <f t="shared" si="7"/>
        <v>2.2</v>
      </c>
      <c r="N8">
        <f t="shared" si="8"/>
        <v>2.2</v>
      </c>
      <c r="O8">
        <f t="shared" si="9"/>
        <v>2.2</v>
      </c>
      <c r="P8" t="str">
        <f t="shared" si="10"/>
        <v>Zuordnung ist antiproportional</v>
      </c>
      <c r="Q8">
        <f ca="1" t="shared" si="11"/>
        <v>4</v>
      </c>
      <c r="R8">
        <f ca="1" t="shared" si="11"/>
        <v>1</v>
      </c>
      <c r="S8">
        <f ca="1" t="shared" si="11"/>
        <v>3</v>
      </c>
      <c r="T8">
        <f ca="1" t="shared" si="11"/>
        <v>1</v>
      </c>
    </row>
    <row r="9" spans="2:20" ht="12.75">
      <c r="B9">
        <f t="shared" si="0"/>
        <v>28</v>
      </c>
      <c r="C9">
        <f ca="1" t="shared" si="1"/>
        <v>2.4</v>
      </c>
      <c r="D9">
        <v>1</v>
      </c>
      <c r="E9">
        <f ca="1" t="shared" si="2"/>
        <v>2.4</v>
      </c>
      <c r="F9">
        <v>2.5</v>
      </c>
      <c r="G9">
        <f ca="1" t="shared" si="3"/>
        <v>0.96</v>
      </c>
      <c r="H9">
        <v>5</v>
      </c>
      <c r="I9">
        <f ca="1" t="shared" si="4"/>
        <v>0.48</v>
      </c>
      <c r="J9">
        <v>8</v>
      </c>
      <c r="K9">
        <f ca="1" t="shared" si="5"/>
        <v>0.3</v>
      </c>
      <c r="L9">
        <f t="shared" si="6"/>
        <v>2.4</v>
      </c>
      <c r="M9">
        <f t="shared" si="7"/>
        <v>2.4</v>
      </c>
      <c r="N9">
        <f t="shared" si="8"/>
        <v>2.4</v>
      </c>
      <c r="O9">
        <f t="shared" si="9"/>
        <v>2.4</v>
      </c>
      <c r="P9" t="str">
        <f t="shared" si="10"/>
        <v>Zuordnung ist antiproportional</v>
      </c>
      <c r="Q9">
        <f ca="1" t="shared" si="11"/>
        <v>1</v>
      </c>
      <c r="R9">
        <f ca="1" t="shared" si="11"/>
        <v>2</v>
      </c>
      <c r="S9">
        <f ca="1" t="shared" si="11"/>
        <v>3</v>
      </c>
      <c r="T9">
        <f ca="1" t="shared" si="11"/>
        <v>2</v>
      </c>
    </row>
    <row r="10" spans="2:20" ht="12.75">
      <c r="B10">
        <f t="shared" si="0"/>
        <v>13</v>
      </c>
      <c r="C10">
        <f ca="1" t="shared" si="1"/>
        <v>2.3</v>
      </c>
      <c r="D10">
        <v>0.5</v>
      </c>
      <c r="E10">
        <f ca="1" t="shared" si="2"/>
        <v>4.6</v>
      </c>
      <c r="F10">
        <v>1</v>
      </c>
      <c r="G10">
        <f ca="1" t="shared" si="3"/>
        <v>2.3</v>
      </c>
      <c r="H10">
        <v>1.5</v>
      </c>
      <c r="I10">
        <f ca="1" t="shared" si="4"/>
        <v>1.5333333333333332</v>
      </c>
      <c r="J10">
        <v>2</v>
      </c>
      <c r="K10">
        <f ca="1" t="shared" si="5"/>
        <v>1.15</v>
      </c>
      <c r="L10">
        <f t="shared" si="6"/>
        <v>2.3</v>
      </c>
      <c r="M10">
        <f t="shared" si="7"/>
        <v>2.3</v>
      </c>
      <c r="N10">
        <f t="shared" si="8"/>
        <v>2.3</v>
      </c>
      <c r="O10">
        <f t="shared" si="9"/>
        <v>2.3</v>
      </c>
      <c r="P10" t="str">
        <f t="shared" si="10"/>
        <v>Zuordnung ist antiproportional</v>
      </c>
      <c r="Q10">
        <f ca="1" t="shared" si="11"/>
        <v>1</v>
      </c>
      <c r="R10">
        <f ca="1" t="shared" si="11"/>
        <v>3</v>
      </c>
      <c r="S10">
        <f ca="1" t="shared" si="11"/>
        <v>2</v>
      </c>
      <c r="T10">
        <f ca="1" t="shared" si="11"/>
        <v>5</v>
      </c>
    </row>
    <row r="11" spans="2:20" ht="12.75">
      <c r="B11">
        <f t="shared" si="0"/>
        <v>35</v>
      </c>
      <c r="C11">
        <f ca="1" t="shared" si="1"/>
        <v>5.3</v>
      </c>
      <c r="D11">
        <v>1</v>
      </c>
      <c r="E11">
        <f ca="1" t="shared" si="2"/>
        <v>5.3</v>
      </c>
      <c r="F11">
        <v>2</v>
      </c>
      <c r="G11">
        <f ca="1" t="shared" si="3"/>
        <v>2.65</v>
      </c>
      <c r="H11">
        <v>3</v>
      </c>
      <c r="I11">
        <f ca="1" t="shared" si="4"/>
        <v>1.7666666666666666</v>
      </c>
      <c r="J11">
        <v>4</v>
      </c>
      <c r="K11">
        <f ca="1" t="shared" si="5"/>
        <v>1.325</v>
      </c>
      <c r="L11">
        <f t="shared" si="6"/>
        <v>5.3</v>
      </c>
      <c r="M11">
        <f t="shared" si="7"/>
        <v>5.3</v>
      </c>
      <c r="N11">
        <f t="shared" si="8"/>
        <v>5.3</v>
      </c>
      <c r="O11">
        <f t="shared" si="9"/>
        <v>5.3</v>
      </c>
      <c r="P11" t="str">
        <f t="shared" si="10"/>
        <v>Zuordnung ist antiproportional</v>
      </c>
      <c r="Q11">
        <f ca="1" t="shared" si="11"/>
        <v>3</v>
      </c>
      <c r="R11">
        <f ca="1" t="shared" si="11"/>
        <v>1</v>
      </c>
      <c r="S11">
        <f ca="1" t="shared" si="11"/>
        <v>5</v>
      </c>
      <c r="T11">
        <f ca="1" t="shared" si="11"/>
        <v>3</v>
      </c>
    </row>
    <row r="12" spans="2:20" ht="12.75">
      <c r="B12">
        <f t="shared" si="0"/>
        <v>20</v>
      </c>
      <c r="C12">
        <f ca="1" t="shared" si="1"/>
        <v>1.6</v>
      </c>
      <c r="D12">
        <v>1</v>
      </c>
      <c r="E12">
        <f ca="1" t="shared" si="2"/>
        <v>3.5</v>
      </c>
      <c r="F12">
        <v>1.5</v>
      </c>
      <c r="G12">
        <f ca="1" t="shared" si="3"/>
        <v>2.5666666666666664</v>
      </c>
      <c r="H12">
        <v>2</v>
      </c>
      <c r="I12">
        <f ca="1" t="shared" si="4"/>
        <v>0.8</v>
      </c>
      <c r="J12">
        <v>2.5</v>
      </c>
      <c r="K12">
        <f ca="1" t="shared" si="5"/>
        <v>0.64</v>
      </c>
      <c r="L12">
        <f t="shared" si="6"/>
        <v>3.5</v>
      </c>
      <c r="M12">
        <f t="shared" si="7"/>
        <v>3.85</v>
      </c>
      <c r="N12">
        <f t="shared" si="8"/>
        <v>1.6</v>
      </c>
      <c r="O12">
        <f t="shared" si="9"/>
        <v>1.6</v>
      </c>
      <c r="P12" t="str">
        <f t="shared" si="10"/>
        <v>Zuordnung ist nicht antiproportional</v>
      </c>
      <c r="Q12">
        <f ca="1" t="shared" si="11"/>
        <v>0</v>
      </c>
      <c r="R12">
        <f ca="1" t="shared" si="11"/>
        <v>0</v>
      </c>
      <c r="S12">
        <f ca="1" t="shared" si="11"/>
        <v>4</v>
      </c>
      <c r="T12">
        <f ca="1" t="shared" si="11"/>
        <v>1</v>
      </c>
    </row>
    <row r="13" spans="2:20" ht="12.75">
      <c r="B13">
        <f t="shared" si="0"/>
        <v>5</v>
      </c>
      <c r="C13">
        <f ca="1" t="shared" si="1"/>
        <v>4.1</v>
      </c>
      <c r="D13">
        <v>0.5</v>
      </c>
      <c r="E13">
        <f ca="1" t="shared" si="2"/>
        <v>8.2</v>
      </c>
      <c r="F13">
        <v>1.5</v>
      </c>
      <c r="G13">
        <f ca="1" t="shared" si="3"/>
        <v>2.733333333333333</v>
      </c>
      <c r="H13">
        <v>2</v>
      </c>
      <c r="I13">
        <f ca="1" t="shared" si="4"/>
        <v>2.05</v>
      </c>
      <c r="J13">
        <v>4</v>
      </c>
      <c r="K13">
        <f ca="1" t="shared" si="5"/>
        <v>1.025</v>
      </c>
      <c r="L13">
        <f t="shared" si="6"/>
        <v>4.1</v>
      </c>
      <c r="M13">
        <f t="shared" si="7"/>
        <v>4.1</v>
      </c>
      <c r="N13">
        <f t="shared" si="8"/>
        <v>4.1</v>
      </c>
      <c r="O13">
        <f t="shared" si="9"/>
        <v>4.1</v>
      </c>
      <c r="P13" t="str">
        <f t="shared" si="10"/>
        <v>Zuordnung ist antiproportional</v>
      </c>
      <c r="Q13">
        <f ca="1" t="shared" si="11"/>
        <v>4</v>
      </c>
      <c r="R13">
        <f ca="1" t="shared" si="11"/>
        <v>2</v>
      </c>
      <c r="S13">
        <f ca="1" t="shared" si="11"/>
        <v>5</v>
      </c>
      <c r="T13">
        <f ca="1" t="shared" si="11"/>
        <v>1</v>
      </c>
    </row>
    <row r="14" spans="2:20" ht="12.75">
      <c r="B14">
        <f t="shared" si="0"/>
        <v>27</v>
      </c>
      <c r="C14">
        <f ca="1" t="shared" si="1"/>
        <v>4.2</v>
      </c>
      <c r="D14">
        <v>1</v>
      </c>
      <c r="E14">
        <f ca="1" t="shared" si="2"/>
        <v>4.2</v>
      </c>
      <c r="F14">
        <v>2</v>
      </c>
      <c r="G14">
        <f ca="1" t="shared" si="3"/>
        <v>2.1</v>
      </c>
      <c r="H14">
        <v>5</v>
      </c>
      <c r="I14">
        <f ca="1" t="shared" si="4"/>
        <v>0.8400000000000001</v>
      </c>
      <c r="J14">
        <v>8</v>
      </c>
      <c r="K14">
        <f ca="1" t="shared" si="5"/>
        <v>0.525</v>
      </c>
      <c r="L14">
        <f t="shared" si="6"/>
        <v>4.2</v>
      </c>
      <c r="M14">
        <f t="shared" si="7"/>
        <v>4.2</v>
      </c>
      <c r="N14">
        <f t="shared" si="8"/>
        <v>4.2</v>
      </c>
      <c r="O14">
        <f t="shared" si="9"/>
        <v>4.2</v>
      </c>
      <c r="P14" t="str">
        <f t="shared" si="10"/>
        <v>Zuordnung ist antiproportional</v>
      </c>
      <c r="Q14">
        <f ca="1" t="shared" si="11"/>
        <v>4</v>
      </c>
      <c r="R14">
        <f ca="1" t="shared" si="11"/>
        <v>4</v>
      </c>
      <c r="S14">
        <f ca="1" t="shared" si="11"/>
        <v>1</v>
      </c>
      <c r="T14">
        <f ca="1" t="shared" si="11"/>
        <v>3</v>
      </c>
    </row>
    <row r="15" spans="2:20" ht="12.75">
      <c r="B15">
        <f t="shared" si="0"/>
        <v>12</v>
      </c>
      <c r="C15">
        <f ca="1" t="shared" si="1"/>
        <v>1.2</v>
      </c>
      <c r="D15">
        <v>1</v>
      </c>
      <c r="E15">
        <f ca="1" t="shared" si="2"/>
        <v>1.2</v>
      </c>
      <c r="F15">
        <v>3</v>
      </c>
      <c r="G15">
        <f ca="1" t="shared" si="3"/>
        <v>0.39999999999999997</v>
      </c>
      <c r="H15">
        <v>4</v>
      </c>
      <c r="I15">
        <f ca="1" t="shared" si="4"/>
        <v>0.3</v>
      </c>
      <c r="J15">
        <v>6</v>
      </c>
      <c r="K15">
        <f ca="1" t="shared" si="5"/>
        <v>0.19999999999999998</v>
      </c>
      <c r="L15">
        <f t="shared" si="6"/>
        <v>1.2</v>
      </c>
      <c r="M15">
        <f t="shared" si="7"/>
        <v>1.2</v>
      </c>
      <c r="N15">
        <f t="shared" si="8"/>
        <v>1.2</v>
      </c>
      <c r="O15">
        <f t="shared" si="9"/>
        <v>1.2</v>
      </c>
      <c r="P15" t="str">
        <f t="shared" si="10"/>
        <v>Zuordnung ist antiproportional</v>
      </c>
      <c r="Q15">
        <f ca="1" t="shared" si="11"/>
        <v>2</v>
      </c>
      <c r="R15">
        <f ca="1" t="shared" si="11"/>
        <v>5</v>
      </c>
      <c r="S15">
        <f ca="1" t="shared" si="11"/>
        <v>3</v>
      </c>
      <c r="T15">
        <f ca="1" t="shared" si="11"/>
        <v>5</v>
      </c>
    </row>
    <row r="16" spans="2:20" ht="12.75">
      <c r="B16">
        <f t="shared" si="0"/>
        <v>34</v>
      </c>
      <c r="C16">
        <f ca="1" t="shared" si="1"/>
        <v>2.5</v>
      </c>
      <c r="D16">
        <v>1</v>
      </c>
      <c r="E16">
        <f ca="1" t="shared" si="2"/>
        <v>2.8</v>
      </c>
      <c r="F16">
        <v>2</v>
      </c>
      <c r="G16">
        <f ca="1" t="shared" si="3"/>
        <v>1.25</v>
      </c>
      <c r="H16">
        <v>4</v>
      </c>
      <c r="I16">
        <f ca="1" t="shared" si="4"/>
        <v>0.625</v>
      </c>
      <c r="J16">
        <v>6</v>
      </c>
      <c r="K16">
        <f ca="1" t="shared" si="5"/>
        <v>0.7166666666666667</v>
      </c>
      <c r="L16">
        <f t="shared" si="6"/>
        <v>2.8</v>
      </c>
      <c r="M16">
        <f t="shared" si="7"/>
        <v>2.5</v>
      </c>
      <c r="N16">
        <f t="shared" si="8"/>
        <v>2.5</v>
      </c>
      <c r="O16">
        <f t="shared" si="9"/>
        <v>4.3</v>
      </c>
      <c r="P16" t="str">
        <f t="shared" si="10"/>
        <v>Zuordnung ist nicht antiproportional</v>
      </c>
      <c r="Q16">
        <f ca="1" t="shared" si="11"/>
        <v>0</v>
      </c>
      <c r="R16">
        <f ca="1" t="shared" si="11"/>
        <v>3</v>
      </c>
      <c r="S16">
        <f ca="1" t="shared" si="11"/>
        <v>1</v>
      </c>
      <c r="T16">
        <f ca="1" t="shared" si="11"/>
        <v>0</v>
      </c>
    </row>
    <row r="17" spans="2:20" ht="12.75">
      <c r="B17">
        <f t="shared" si="0"/>
        <v>19</v>
      </c>
      <c r="C17">
        <f ca="1" t="shared" si="1"/>
        <v>5.9</v>
      </c>
      <c r="D17">
        <v>1</v>
      </c>
      <c r="E17">
        <f ca="1" t="shared" si="2"/>
        <v>5.9</v>
      </c>
      <c r="F17">
        <v>2.5</v>
      </c>
      <c r="G17">
        <f ca="1" t="shared" si="3"/>
        <v>2.3600000000000003</v>
      </c>
      <c r="H17">
        <v>5</v>
      </c>
      <c r="I17">
        <f ca="1" t="shared" si="4"/>
        <v>1.1800000000000002</v>
      </c>
      <c r="J17">
        <v>8</v>
      </c>
      <c r="K17">
        <f ca="1" t="shared" si="5"/>
        <v>0.7375</v>
      </c>
      <c r="L17">
        <f t="shared" si="6"/>
        <v>5.9</v>
      </c>
      <c r="M17">
        <f t="shared" si="7"/>
        <v>5.9</v>
      </c>
      <c r="N17">
        <f t="shared" si="8"/>
        <v>5.9</v>
      </c>
      <c r="O17">
        <f t="shared" si="9"/>
        <v>5.9</v>
      </c>
      <c r="P17" t="str">
        <f t="shared" si="10"/>
        <v>Zuordnung ist antiproportional</v>
      </c>
      <c r="Q17">
        <f ca="1" t="shared" si="11"/>
        <v>4</v>
      </c>
      <c r="R17">
        <f ca="1" t="shared" si="11"/>
        <v>4</v>
      </c>
      <c r="S17">
        <f ca="1" t="shared" si="11"/>
        <v>2</v>
      </c>
      <c r="T17">
        <f ca="1" t="shared" si="11"/>
        <v>1</v>
      </c>
    </row>
    <row r="18" spans="2:20" ht="12.75">
      <c r="B18">
        <f t="shared" si="0"/>
        <v>4</v>
      </c>
      <c r="C18">
        <f ca="1" t="shared" si="1"/>
        <v>6</v>
      </c>
      <c r="D18">
        <v>0.5</v>
      </c>
      <c r="E18">
        <f ca="1" t="shared" si="2"/>
        <v>12</v>
      </c>
      <c r="F18">
        <v>1</v>
      </c>
      <c r="G18">
        <f ca="1" t="shared" si="3"/>
        <v>6</v>
      </c>
      <c r="H18">
        <v>1.5</v>
      </c>
      <c r="I18">
        <f ca="1" t="shared" si="4"/>
        <v>4</v>
      </c>
      <c r="J18">
        <v>2</v>
      </c>
      <c r="K18">
        <f ca="1" t="shared" si="5"/>
        <v>3</v>
      </c>
      <c r="L18">
        <f t="shared" si="6"/>
        <v>6</v>
      </c>
      <c r="M18">
        <f t="shared" si="7"/>
        <v>6</v>
      </c>
      <c r="N18">
        <f t="shared" si="8"/>
        <v>6</v>
      </c>
      <c r="O18">
        <f t="shared" si="9"/>
        <v>6</v>
      </c>
      <c r="P18" t="str">
        <f t="shared" si="10"/>
        <v>Zuordnung ist antiproportional</v>
      </c>
      <c r="Q18">
        <f ca="1" t="shared" si="11"/>
        <v>2</v>
      </c>
      <c r="R18">
        <f ca="1" t="shared" si="11"/>
        <v>3</v>
      </c>
      <c r="S18">
        <f ca="1" t="shared" si="11"/>
        <v>4</v>
      </c>
      <c r="T18">
        <f ca="1" t="shared" si="11"/>
        <v>4</v>
      </c>
    </row>
    <row r="19" spans="2:20" ht="12.75">
      <c r="B19">
        <f t="shared" si="0"/>
        <v>26</v>
      </c>
      <c r="C19">
        <f ca="1" t="shared" si="1"/>
        <v>5.1</v>
      </c>
      <c r="D19">
        <v>1</v>
      </c>
      <c r="E19">
        <f ca="1" t="shared" si="2"/>
        <v>5.1</v>
      </c>
      <c r="F19">
        <v>2</v>
      </c>
      <c r="G19">
        <f ca="1" t="shared" si="3"/>
        <v>2.55</v>
      </c>
      <c r="H19">
        <v>3</v>
      </c>
      <c r="I19">
        <f ca="1" t="shared" si="4"/>
        <v>1.7</v>
      </c>
      <c r="J19">
        <v>4</v>
      </c>
      <c r="K19">
        <f ca="1" t="shared" si="5"/>
        <v>1.275</v>
      </c>
      <c r="L19">
        <f t="shared" si="6"/>
        <v>5.1</v>
      </c>
      <c r="M19">
        <f t="shared" si="7"/>
        <v>5.1</v>
      </c>
      <c r="N19">
        <f t="shared" si="8"/>
        <v>5.1</v>
      </c>
      <c r="O19">
        <f t="shared" si="9"/>
        <v>5.1</v>
      </c>
      <c r="P19" t="str">
        <f t="shared" si="10"/>
        <v>Zuordnung ist antiproportional</v>
      </c>
      <c r="Q19">
        <f ca="1" t="shared" si="11"/>
        <v>1</v>
      </c>
      <c r="R19">
        <f ca="1" t="shared" si="11"/>
        <v>4</v>
      </c>
      <c r="S19">
        <f ca="1" t="shared" si="11"/>
        <v>3</v>
      </c>
      <c r="T19">
        <f ca="1" t="shared" si="11"/>
        <v>4</v>
      </c>
    </row>
    <row r="20" spans="2:20" ht="12.75">
      <c r="B20">
        <f t="shared" si="0"/>
        <v>11</v>
      </c>
      <c r="C20">
        <f ca="1" t="shared" si="1"/>
        <v>5.9</v>
      </c>
      <c r="D20">
        <v>1</v>
      </c>
      <c r="E20">
        <f ca="1" t="shared" si="2"/>
        <v>5.9</v>
      </c>
      <c r="F20">
        <v>1.5</v>
      </c>
      <c r="G20">
        <f ca="1" t="shared" si="3"/>
        <v>3.9333333333333336</v>
      </c>
      <c r="H20">
        <v>2</v>
      </c>
      <c r="I20">
        <f ca="1" t="shared" si="4"/>
        <v>2.95</v>
      </c>
      <c r="J20">
        <v>2.5</v>
      </c>
      <c r="K20">
        <f ca="1" t="shared" si="5"/>
        <v>2.3600000000000003</v>
      </c>
      <c r="L20">
        <f t="shared" si="6"/>
        <v>5.9</v>
      </c>
      <c r="M20">
        <f t="shared" si="7"/>
        <v>5.9</v>
      </c>
      <c r="N20">
        <f t="shared" si="8"/>
        <v>5.9</v>
      </c>
      <c r="O20">
        <f t="shared" si="9"/>
        <v>5.9</v>
      </c>
      <c r="P20" t="str">
        <f t="shared" si="10"/>
        <v>Zuordnung ist antiproportional</v>
      </c>
      <c r="Q20">
        <f ca="1" t="shared" si="11"/>
        <v>5</v>
      </c>
      <c r="R20">
        <f ca="1" t="shared" si="11"/>
        <v>5</v>
      </c>
      <c r="S20">
        <f ca="1" t="shared" si="11"/>
        <v>2</v>
      </c>
      <c r="T20">
        <f ca="1" t="shared" si="11"/>
        <v>2</v>
      </c>
    </row>
    <row r="21" spans="2:20" ht="12.75">
      <c r="B21">
        <f t="shared" si="0"/>
        <v>33</v>
      </c>
      <c r="C21">
        <f ca="1" t="shared" si="1"/>
        <v>2.6</v>
      </c>
      <c r="D21">
        <v>0.5</v>
      </c>
      <c r="E21">
        <f ca="1" t="shared" si="2"/>
        <v>5.2</v>
      </c>
      <c r="F21">
        <v>1.5</v>
      </c>
      <c r="G21">
        <f ca="1" t="shared" si="3"/>
        <v>1.9333333333333333</v>
      </c>
      <c r="H21">
        <v>2</v>
      </c>
      <c r="I21">
        <f ca="1" t="shared" si="4"/>
        <v>3</v>
      </c>
      <c r="J21">
        <v>4</v>
      </c>
      <c r="K21">
        <f ca="1" t="shared" si="5"/>
        <v>0.65</v>
      </c>
      <c r="L21">
        <f t="shared" si="6"/>
        <v>2.6</v>
      </c>
      <c r="M21">
        <f t="shared" si="7"/>
        <v>2.9</v>
      </c>
      <c r="N21">
        <f t="shared" si="8"/>
        <v>6</v>
      </c>
      <c r="O21">
        <f t="shared" si="9"/>
        <v>2.6</v>
      </c>
      <c r="P21" t="str">
        <f t="shared" si="10"/>
        <v>Zuordnung ist nicht antiproportional</v>
      </c>
      <c r="Q21">
        <f ca="1" t="shared" si="11"/>
        <v>3</v>
      </c>
      <c r="R21">
        <f ca="1" t="shared" si="11"/>
        <v>0</v>
      </c>
      <c r="S21">
        <f ca="1" t="shared" si="11"/>
        <v>0</v>
      </c>
      <c r="T21">
        <f ca="1" t="shared" si="11"/>
        <v>5</v>
      </c>
    </row>
    <row r="22" spans="2:20" ht="12.75">
      <c r="B22">
        <f t="shared" si="0"/>
        <v>18</v>
      </c>
      <c r="C22">
        <f ca="1" t="shared" si="1"/>
        <v>3.6</v>
      </c>
      <c r="D22">
        <v>1</v>
      </c>
      <c r="E22">
        <f ca="1" t="shared" si="2"/>
        <v>3.6</v>
      </c>
      <c r="F22">
        <v>2</v>
      </c>
      <c r="G22">
        <f ca="1" t="shared" si="3"/>
        <v>1.8</v>
      </c>
      <c r="H22">
        <v>5</v>
      </c>
      <c r="I22">
        <f ca="1" t="shared" si="4"/>
        <v>0.72</v>
      </c>
      <c r="J22">
        <v>8</v>
      </c>
      <c r="K22">
        <f ca="1" t="shared" si="5"/>
        <v>0.45</v>
      </c>
      <c r="L22">
        <f t="shared" si="6"/>
        <v>3.6</v>
      </c>
      <c r="M22">
        <f t="shared" si="7"/>
        <v>3.6</v>
      </c>
      <c r="N22">
        <f t="shared" si="8"/>
        <v>3.6</v>
      </c>
      <c r="O22">
        <f t="shared" si="9"/>
        <v>3.6</v>
      </c>
      <c r="P22" t="str">
        <f t="shared" si="10"/>
        <v>Zuordnung ist antiproportional</v>
      </c>
      <c r="Q22">
        <f ca="1" t="shared" si="11"/>
        <v>1</v>
      </c>
      <c r="R22">
        <f ca="1" t="shared" si="11"/>
        <v>3</v>
      </c>
      <c r="S22">
        <f ca="1" t="shared" si="11"/>
        <v>1</v>
      </c>
      <c r="T22">
        <f ca="1" t="shared" si="11"/>
        <v>4</v>
      </c>
    </row>
    <row r="23" spans="2:20" ht="12.75">
      <c r="B23">
        <f t="shared" si="0"/>
        <v>3</v>
      </c>
      <c r="C23">
        <f ca="1" t="shared" si="1"/>
        <v>2.1</v>
      </c>
      <c r="D23">
        <v>1</v>
      </c>
      <c r="E23">
        <f ca="1" t="shared" si="2"/>
        <v>2.1</v>
      </c>
      <c r="F23">
        <v>3</v>
      </c>
      <c r="G23">
        <f ca="1" t="shared" si="3"/>
        <v>0.7000000000000001</v>
      </c>
      <c r="H23">
        <v>4</v>
      </c>
      <c r="I23">
        <f ca="1" t="shared" si="4"/>
        <v>0.525</v>
      </c>
      <c r="J23">
        <v>6</v>
      </c>
      <c r="K23">
        <f ca="1" t="shared" si="5"/>
        <v>1.4500000000000002</v>
      </c>
      <c r="L23">
        <f t="shared" si="6"/>
        <v>2.1</v>
      </c>
      <c r="M23">
        <f t="shared" si="7"/>
        <v>2.1</v>
      </c>
      <c r="N23">
        <f t="shared" si="8"/>
        <v>2.1</v>
      </c>
      <c r="O23">
        <f t="shared" si="9"/>
        <v>8.7</v>
      </c>
      <c r="P23" t="str">
        <f t="shared" si="10"/>
        <v>Zuordnung ist nicht antiproportional</v>
      </c>
      <c r="Q23">
        <f ca="1" t="shared" si="11"/>
        <v>4</v>
      </c>
      <c r="R23">
        <f ca="1" t="shared" si="11"/>
        <v>3</v>
      </c>
      <c r="S23">
        <f ca="1" t="shared" si="11"/>
        <v>3</v>
      </c>
      <c r="T23">
        <f ca="1" t="shared" si="11"/>
        <v>0</v>
      </c>
    </row>
    <row r="24" spans="2:20" ht="12.75">
      <c r="B24">
        <f t="shared" si="0"/>
        <v>25</v>
      </c>
      <c r="C24">
        <f ca="1" t="shared" si="1"/>
        <v>4.5</v>
      </c>
      <c r="D24">
        <v>1</v>
      </c>
      <c r="E24">
        <f ca="1" t="shared" si="2"/>
        <v>4.5</v>
      </c>
      <c r="F24">
        <v>2</v>
      </c>
      <c r="G24">
        <f ca="1" t="shared" si="3"/>
        <v>2.25</v>
      </c>
      <c r="H24">
        <v>4</v>
      </c>
      <c r="I24">
        <f ca="1" t="shared" si="4"/>
        <v>1.125</v>
      </c>
      <c r="J24">
        <v>6</v>
      </c>
      <c r="K24">
        <f ca="1" t="shared" si="5"/>
        <v>0.75</v>
      </c>
      <c r="L24">
        <f t="shared" si="6"/>
        <v>4.5</v>
      </c>
      <c r="M24">
        <f t="shared" si="7"/>
        <v>4.5</v>
      </c>
      <c r="N24">
        <f t="shared" si="8"/>
        <v>4.5</v>
      </c>
      <c r="O24">
        <f t="shared" si="9"/>
        <v>4.5</v>
      </c>
      <c r="P24" t="str">
        <f t="shared" si="10"/>
        <v>Zuordnung ist antiproportional</v>
      </c>
      <c r="Q24">
        <f ca="1" t="shared" si="11"/>
        <v>2</v>
      </c>
      <c r="R24">
        <f ca="1" t="shared" si="11"/>
        <v>1</v>
      </c>
      <c r="S24">
        <f ca="1" t="shared" si="11"/>
        <v>3</v>
      </c>
      <c r="T24">
        <f ca="1" t="shared" si="11"/>
        <v>3</v>
      </c>
    </row>
    <row r="25" spans="2:20" ht="12.75">
      <c r="B25">
        <f t="shared" si="0"/>
        <v>10</v>
      </c>
      <c r="C25">
        <f ca="1" t="shared" si="1"/>
        <v>2.5</v>
      </c>
      <c r="D25">
        <v>1</v>
      </c>
      <c r="E25">
        <f ca="1" t="shared" si="2"/>
        <v>2.5</v>
      </c>
      <c r="F25">
        <v>2.5</v>
      </c>
      <c r="G25">
        <f ca="1" t="shared" si="3"/>
        <v>1</v>
      </c>
      <c r="H25">
        <v>5</v>
      </c>
      <c r="I25">
        <f ca="1" t="shared" si="4"/>
        <v>0.5</v>
      </c>
      <c r="J25">
        <v>8</v>
      </c>
      <c r="K25">
        <f ca="1" t="shared" si="5"/>
        <v>0.3125</v>
      </c>
      <c r="L25">
        <f t="shared" si="6"/>
        <v>2.5</v>
      </c>
      <c r="M25">
        <f t="shared" si="7"/>
        <v>2.5</v>
      </c>
      <c r="N25">
        <f t="shared" si="8"/>
        <v>2.5</v>
      </c>
      <c r="O25">
        <f t="shared" si="9"/>
        <v>2.5</v>
      </c>
      <c r="P25" t="str">
        <f t="shared" si="10"/>
        <v>Zuordnung ist antiproportional</v>
      </c>
      <c r="Q25">
        <f ca="1" t="shared" si="11"/>
        <v>3</v>
      </c>
      <c r="R25">
        <f ca="1" t="shared" si="11"/>
        <v>2</v>
      </c>
      <c r="S25">
        <f ca="1" t="shared" si="11"/>
        <v>1</v>
      </c>
      <c r="T25">
        <f ca="1" t="shared" si="11"/>
        <v>1</v>
      </c>
    </row>
    <row r="26" spans="2:20" ht="12.75">
      <c r="B26">
        <f t="shared" si="0"/>
        <v>32</v>
      </c>
      <c r="C26">
        <f ca="1" t="shared" si="1"/>
        <v>2.1</v>
      </c>
      <c r="D26">
        <v>0.5</v>
      </c>
      <c r="E26">
        <f ca="1" t="shared" si="2"/>
        <v>4.2</v>
      </c>
      <c r="F26">
        <v>1</v>
      </c>
      <c r="G26">
        <f ca="1" t="shared" si="3"/>
        <v>2.1</v>
      </c>
      <c r="H26">
        <v>1.5</v>
      </c>
      <c r="I26">
        <f ca="1" t="shared" si="4"/>
        <v>1.4000000000000001</v>
      </c>
      <c r="J26">
        <v>2</v>
      </c>
      <c r="K26">
        <f ca="1" t="shared" si="5"/>
        <v>1.05</v>
      </c>
      <c r="L26">
        <f t="shared" si="6"/>
        <v>2.1</v>
      </c>
      <c r="M26">
        <f t="shared" si="7"/>
        <v>2.1</v>
      </c>
      <c r="N26">
        <f t="shared" si="8"/>
        <v>2.1</v>
      </c>
      <c r="O26">
        <f t="shared" si="9"/>
        <v>2.1</v>
      </c>
      <c r="P26" t="str">
        <f t="shared" si="10"/>
        <v>Zuordnung ist antiproportional</v>
      </c>
      <c r="Q26">
        <f ca="1" t="shared" si="11"/>
        <v>2</v>
      </c>
      <c r="R26">
        <f ca="1" t="shared" si="11"/>
        <v>3</v>
      </c>
      <c r="S26">
        <f ca="1" t="shared" si="11"/>
        <v>4</v>
      </c>
      <c r="T26">
        <f ca="1" t="shared" si="11"/>
        <v>1</v>
      </c>
    </row>
    <row r="27" spans="2:20" ht="12.75">
      <c r="B27">
        <f t="shared" si="0"/>
        <v>17</v>
      </c>
      <c r="C27">
        <f ca="1" t="shared" si="1"/>
        <v>2.8</v>
      </c>
      <c r="D27">
        <v>1</v>
      </c>
      <c r="E27">
        <f ca="1" t="shared" si="2"/>
        <v>2.8</v>
      </c>
      <c r="F27">
        <v>2</v>
      </c>
      <c r="G27">
        <f ca="1" t="shared" si="3"/>
        <v>1.4</v>
      </c>
      <c r="H27">
        <v>3</v>
      </c>
      <c r="I27">
        <f ca="1" t="shared" si="4"/>
        <v>0.9333333333333332</v>
      </c>
      <c r="J27">
        <v>4</v>
      </c>
      <c r="K27">
        <f ca="1" t="shared" si="5"/>
        <v>0.7</v>
      </c>
      <c r="L27">
        <f t="shared" si="6"/>
        <v>2.8</v>
      </c>
      <c r="M27">
        <f t="shared" si="7"/>
        <v>2.8</v>
      </c>
      <c r="N27">
        <f t="shared" si="8"/>
        <v>2.8</v>
      </c>
      <c r="O27">
        <f t="shared" si="9"/>
        <v>2.8</v>
      </c>
      <c r="P27" t="str">
        <f t="shared" si="10"/>
        <v>Zuordnung ist antiproportional</v>
      </c>
      <c r="Q27">
        <f ca="1" t="shared" si="11"/>
        <v>4</v>
      </c>
      <c r="R27">
        <f ca="1" t="shared" si="11"/>
        <v>4</v>
      </c>
      <c r="S27">
        <f ca="1" t="shared" si="11"/>
        <v>2</v>
      </c>
      <c r="T27">
        <f ca="1" t="shared" si="11"/>
        <v>3</v>
      </c>
    </row>
    <row r="28" spans="2:20" ht="12.75">
      <c r="B28">
        <f t="shared" si="0"/>
        <v>2</v>
      </c>
      <c r="C28">
        <f ca="1" t="shared" si="1"/>
        <v>4.5</v>
      </c>
      <c r="D28">
        <v>1</v>
      </c>
      <c r="E28">
        <f ca="1" t="shared" si="2"/>
        <v>4.5</v>
      </c>
      <c r="F28">
        <v>1.5</v>
      </c>
      <c r="G28">
        <f ca="1" t="shared" si="3"/>
        <v>3</v>
      </c>
      <c r="H28">
        <v>2</v>
      </c>
      <c r="I28">
        <f ca="1" t="shared" si="4"/>
        <v>2.25</v>
      </c>
      <c r="J28">
        <v>2.5</v>
      </c>
      <c r="K28">
        <f ca="1" t="shared" si="5"/>
        <v>1.8</v>
      </c>
      <c r="L28">
        <f t="shared" si="6"/>
        <v>4.5</v>
      </c>
      <c r="M28">
        <f t="shared" si="7"/>
        <v>4.5</v>
      </c>
      <c r="N28">
        <f t="shared" si="8"/>
        <v>4.5</v>
      </c>
      <c r="O28">
        <f t="shared" si="9"/>
        <v>4.5</v>
      </c>
      <c r="P28" t="str">
        <f t="shared" si="10"/>
        <v>Zuordnung ist antiproportional</v>
      </c>
      <c r="Q28">
        <f ca="1" t="shared" si="11"/>
        <v>3</v>
      </c>
      <c r="R28">
        <f ca="1" t="shared" si="11"/>
        <v>5</v>
      </c>
      <c r="S28">
        <f ca="1" t="shared" si="11"/>
        <v>5</v>
      </c>
      <c r="T28">
        <f ca="1" t="shared" si="11"/>
        <v>2</v>
      </c>
    </row>
    <row r="29" spans="2:20" ht="12.75">
      <c r="B29">
        <f t="shared" si="0"/>
        <v>24</v>
      </c>
      <c r="C29">
        <f ca="1" t="shared" si="1"/>
        <v>5.1</v>
      </c>
      <c r="D29">
        <v>0.5</v>
      </c>
      <c r="E29">
        <f ca="1" t="shared" si="2"/>
        <v>10.2</v>
      </c>
      <c r="F29">
        <v>1.5</v>
      </c>
      <c r="G29">
        <f ca="1" t="shared" si="3"/>
        <v>3.4</v>
      </c>
      <c r="H29">
        <v>2</v>
      </c>
      <c r="I29">
        <f ca="1" t="shared" si="4"/>
        <v>2.55</v>
      </c>
      <c r="J29">
        <v>4</v>
      </c>
      <c r="K29">
        <f ca="1" t="shared" si="5"/>
        <v>1.275</v>
      </c>
      <c r="L29">
        <f t="shared" si="6"/>
        <v>5.1</v>
      </c>
      <c r="M29">
        <f t="shared" si="7"/>
        <v>5.1</v>
      </c>
      <c r="N29">
        <f t="shared" si="8"/>
        <v>5.1</v>
      </c>
      <c r="O29">
        <f t="shared" si="9"/>
        <v>5.1</v>
      </c>
      <c r="P29" t="str">
        <f t="shared" si="10"/>
        <v>Zuordnung ist antiproportional</v>
      </c>
      <c r="Q29">
        <f ca="1" t="shared" si="11"/>
        <v>1</v>
      </c>
      <c r="R29">
        <f ca="1" t="shared" si="11"/>
        <v>1</v>
      </c>
      <c r="S29">
        <f ca="1" t="shared" si="11"/>
        <v>3</v>
      </c>
      <c r="T29">
        <f ca="1" t="shared" si="11"/>
        <v>5</v>
      </c>
    </row>
    <row r="30" spans="2:20" ht="12.75">
      <c r="B30">
        <f t="shared" si="0"/>
        <v>9</v>
      </c>
      <c r="C30">
        <f ca="1" t="shared" si="1"/>
        <v>1</v>
      </c>
      <c r="D30">
        <v>1</v>
      </c>
      <c r="E30">
        <f ca="1" t="shared" si="2"/>
        <v>1</v>
      </c>
      <c r="F30">
        <v>2</v>
      </c>
      <c r="G30">
        <f ca="1" t="shared" si="3"/>
        <v>0.5</v>
      </c>
      <c r="H30">
        <v>5</v>
      </c>
      <c r="I30">
        <f ca="1" t="shared" si="4"/>
        <v>0.2</v>
      </c>
      <c r="J30">
        <v>8</v>
      </c>
      <c r="K30">
        <f ca="1" t="shared" si="5"/>
        <v>0.125</v>
      </c>
      <c r="L30">
        <f t="shared" si="6"/>
        <v>1</v>
      </c>
      <c r="M30">
        <f t="shared" si="7"/>
        <v>1</v>
      </c>
      <c r="N30">
        <f t="shared" si="8"/>
        <v>1</v>
      </c>
      <c r="O30">
        <f t="shared" si="9"/>
        <v>1</v>
      </c>
      <c r="P30" t="str">
        <f t="shared" si="10"/>
        <v>Zuordnung ist antiproportional</v>
      </c>
      <c r="Q30">
        <f ca="1" t="shared" si="11"/>
        <v>4</v>
      </c>
      <c r="R30">
        <f ca="1" t="shared" si="11"/>
        <v>4</v>
      </c>
      <c r="S30">
        <f ca="1" t="shared" si="11"/>
        <v>2</v>
      </c>
      <c r="T30">
        <f ca="1" t="shared" si="11"/>
        <v>2</v>
      </c>
    </row>
    <row r="31" spans="2:20" ht="12.75">
      <c r="B31">
        <f t="shared" si="0"/>
        <v>31</v>
      </c>
      <c r="C31">
        <f ca="1" t="shared" si="1"/>
        <v>4.1</v>
      </c>
      <c r="D31">
        <v>1</v>
      </c>
      <c r="E31">
        <f ca="1" t="shared" si="2"/>
        <v>4.1</v>
      </c>
      <c r="F31">
        <v>3</v>
      </c>
      <c r="G31">
        <f ca="1" t="shared" si="3"/>
        <v>1.3666666666666665</v>
      </c>
      <c r="H31">
        <v>4</v>
      </c>
      <c r="I31">
        <f ca="1" t="shared" si="4"/>
        <v>1.025</v>
      </c>
      <c r="J31">
        <v>6</v>
      </c>
      <c r="K31">
        <f ca="1" t="shared" si="5"/>
        <v>0.6833333333333332</v>
      </c>
      <c r="L31">
        <f t="shared" si="6"/>
        <v>4.1</v>
      </c>
      <c r="M31">
        <f t="shared" si="7"/>
        <v>4.1</v>
      </c>
      <c r="N31">
        <f t="shared" si="8"/>
        <v>4.1</v>
      </c>
      <c r="O31">
        <f t="shared" si="9"/>
        <v>4.1</v>
      </c>
      <c r="P31" t="str">
        <f t="shared" si="10"/>
        <v>Zuordnung ist antiproportional</v>
      </c>
      <c r="Q31">
        <f ca="1" t="shared" si="11"/>
        <v>5</v>
      </c>
      <c r="R31">
        <f ca="1" t="shared" si="11"/>
        <v>2</v>
      </c>
      <c r="S31">
        <f ca="1" t="shared" si="11"/>
        <v>5</v>
      </c>
      <c r="T31">
        <f ca="1" t="shared" si="11"/>
        <v>2</v>
      </c>
    </row>
    <row r="32" spans="2:20" ht="12.75">
      <c r="B32">
        <f t="shared" si="0"/>
        <v>16</v>
      </c>
      <c r="C32">
        <f ca="1" t="shared" si="1"/>
        <v>1.1</v>
      </c>
      <c r="D32">
        <v>1</v>
      </c>
      <c r="E32">
        <f ca="1" t="shared" si="2"/>
        <v>1.1</v>
      </c>
      <c r="F32">
        <v>2</v>
      </c>
      <c r="G32">
        <f ca="1" t="shared" si="3"/>
        <v>0.55</v>
      </c>
      <c r="H32">
        <v>4</v>
      </c>
      <c r="I32">
        <f ca="1" t="shared" si="4"/>
        <v>0.275</v>
      </c>
      <c r="J32">
        <v>6</v>
      </c>
      <c r="K32">
        <f ca="1" t="shared" si="5"/>
        <v>0.18333333333333335</v>
      </c>
      <c r="L32">
        <f t="shared" si="6"/>
        <v>1.1</v>
      </c>
      <c r="M32">
        <f t="shared" si="7"/>
        <v>1.1</v>
      </c>
      <c r="N32">
        <f t="shared" si="8"/>
        <v>1.1</v>
      </c>
      <c r="O32">
        <f t="shared" si="9"/>
        <v>1.1</v>
      </c>
      <c r="P32" t="str">
        <f t="shared" si="10"/>
        <v>Zuordnung ist antiproportional</v>
      </c>
      <c r="Q32">
        <f ca="1" t="shared" si="11"/>
        <v>3</v>
      </c>
      <c r="R32">
        <f ca="1" t="shared" si="11"/>
        <v>4</v>
      </c>
      <c r="S32">
        <f ca="1" t="shared" si="11"/>
        <v>3</v>
      </c>
      <c r="T32">
        <f ca="1" t="shared" si="11"/>
        <v>4</v>
      </c>
    </row>
    <row r="33" spans="2:20" ht="12.75">
      <c r="B33">
        <f t="shared" si="0"/>
        <v>1</v>
      </c>
      <c r="C33">
        <f ca="1" t="shared" si="1"/>
        <v>4.6</v>
      </c>
      <c r="D33">
        <v>1</v>
      </c>
      <c r="E33">
        <f ca="1" t="shared" si="2"/>
        <v>5.8</v>
      </c>
      <c r="F33">
        <v>2.5</v>
      </c>
      <c r="G33">
        <f ca="1" t="shared" si="3"/>
        <v>2.34</v>
      </c>
      <c r="H33">
        <v>5</v>
      </c>
      <c r="I33">
        <f ca="1" t="shared" si="4"/>
        <v>2.02</v>
      </c>
      <c r="J33">
        <v>8</v>
      </c>
      <c r="K33">
        <f ca="1" t="shared" si="5"/>
        <v>0.575</v>
      </c>
      <c r="L33">
        <f t="shared" si="6"/>
        <v>5.8</v>
      </c>
      <c r="M33">
        <f t="shared" si="7"/>
        <v>5.85</v>
      </c>
      <c r="N33">
        <f t="shared" si="8"/>
        <v>10.1</v>
      </c>
      <c r="O33">
        <f t="shared" si="9"/>
        <v>4.6</v>
      </c>
      <c r="P33" t="str">
        <f t="shared" si="10"/>
        <v>Zuordnung ist nicht antiproportional</v>
      </c>
      <c r="Q33">
        <f ca="1" t="shared" si="11"/>
        <v>0</v>
      </c>
      <c r="R33">
        <f ca="1" t="shared" si="11"/>
        <v>0</v>
      </c>
      <c r="S33">
        <f ca="1" t="shared" si="11"/>
        <v>0</v>
      </c>
      <c r="T33">
        <f ca="1" t="shared" si="11"/>
        <v>3</v>
      </c>
    </row>
    <row r="34" spans="2:20" ht="12.75">
      <c r="B34">
        <f t="shared" si="0"/>
        <v>23</v>
      </c>
      <c r="C34">
        <f ca="1" t="shared" si="1"/>
        <v>4.5</v>
      </c>
      <c r="D34">
        <v>0.5</v>
      </c>
      <c r="E34">
        <f ca="1" t="shared" si="2"/>
        <v>9</v>
      </c>
      <c r="F34">
        <v>1</v>
      </c>
      <c r="G34">
        <f ca="1" t="shared" si="3"/>
        <v>4.5</v>
      </c>
      <c r="H34">
        <v>1.5</v>
      </c>
      <c r="I34">
        <f ca="1" t="shared" si="4"/>
        <v>3</v>
      </c>
      <c r="J34">
        <v>2</v>
      </c>
      <c r="K34">
        <f ca="1" t="shared" si="5"/>
        <v>2.25</v>
      </c>
      <c r="L34">
        <f t="shared" si="6"/>
        <v>4.5</v>
      </c>
      <c r="M34">
        <f t="shared" si="7"/>
        <v>4.5</v>
      </c>
      <c r="N34">
        <f t="shared" si="8"/>
        <v>4.5</v>
      </c>
      <c r="O34">
        <f t="shared" si="9"/>
        <v>4.5</v>
      </c>
      <c r="P34" t="str">
        <f t="shared" si="10"/>
        <v>Zuordnung ist antiproportional</v>
      </c>
      <c r="Q34">
        <f ca="1" t="shared" si="11"/>
        <v>5</v>
      </c>
      <c r="R34">
        <f ca="1" t="shared" si="11"/>
        <v>5</v>
      </c>
      <c r="S34">
        <f ca="1" t="shared" si="11"/>
        <v>4</v>
      </c>
      <c r="T34">
        <f ca="1" t="shared" si="11"/>
        <v>3</v>
      </c>
    </row>
    <row r="35" spans="2:20" ht="12.75">
      <c r="B35">
        <f t="shared" si="0"/>
        <v>8</v>
      </c>
      <c r="C35">
        <f ca="1" t="shared" si="1"/>
        <v>4.7</v>
      </c>
      <c r="D35">
        <v>1</v>
      </c>
      <c r="E35">
        <f ca="1" t="shared" si="2"/>
        <v>4.7</v>
      </c>
      <c r="F35">
        <v>2</v>
      </c>
      <c r="G35">
        <f ca="1" t="shared" si="3"/>
        <v>2.35</v>
      </c>
      <c r="H35">
        <v>3</v>
      </c>
      <c r="I35">
        <f ca="1" t="shared" si="4"/>
        <v>1.5666666666666667</v>
      </c>
      <c r="J35">
        <v>4</v>
      </c>
      <c r="K35">
        <f ca="1" t="shared" si="5"/>
        <v>1.175</v>
      </c>
      <c r="L35">
        <f t="shared" si="6"/>
        <v>4.7</v>
      </c>
      <c r="M35">
        <f t="shared" si="7"/>
        <v>4.7</v>
      </c>
      <c r="N35">
        <f t="shared" si="8"/>
        <v>4.7</v>
      </c>
      <c r="O35">
        <f t="shared" si="9"/>
        <v>4.7</v>
      </c>
      <c r="P35" t="str">
        <f t="shared" si="10"/>
        <v>Zuordnung ist antiproportional</v>
      </c>
      <c r="Q35">
        <f ca="1" t="shared" si="11"/>
        <v>1</v>
      </c>
      <c r="R35">
        <f ca="1" t="shared" si="11"/>
        <v>2</v>
      </c>
      <c r="S35">
        <f ca="1" t="shared" si="11"/>
        <v>2</v>
      </c>
      <c r="T35">
        <f ca="1" t="shared" si="11"/>
        <v>3</v>
      </c>
    </row>
    <row r="36" spans="2:20" ht="12.75">
      <c r="B36">
        <f t="shared" si="0"/>
        <v>30</v>
      </c>
      <c r="C36">
        <f ca="1" t="shared" si="1"/>
        <v>4.6</v>
      </c>
      <c r="D36">
        <v>1</v>
      </c>
      <c r="E36">
        <f ca="1" t="shared" si="2"/>
        <v>4.6</v>
      </c>
      <c r="F36">
        <v>1.5</v>
      </c>
      <c r="G36">
        <f ca="1" t="shared" si="3"/>
        <v>3.0666666666666664</v>
      </c>
      <c r="H36">
        <v>2</v>
      </c>
      <c r="I36">
        <f ca="1" t="shared" si="4"/>
        <v>2.3</v>
      </c>
      <c r="J36">
        <v>2.5</v>
      </c>
      <c r="K36">
        <f ca="1" t="shared" si="5"/>
        <v>1.8399999999999999</v>
      </c>
      <c r="L36">
        <f t="shared" si="6"/>
        <v>4.6</v>
      </c>
      <c r="M36">
        <f t="shared" si="7"/>
        <v>4.6</v>
      </c>
      <c r="N36">
        <f t="shared" si="8"/>
        <v>4.6</v>
      </c>
      <c r="O36">
        <f t="shared" si="9"/>
        <v>4.6</v>
      </c>
      <c r="P36" t="str">
        <f t="shared" si="10"/>
        <v>Zuordnung ist antiproportional</v>
      </c>
      <c r="Q36">
        <f ca="1" t="shared" si="11"/>
        <v>2</v>
      </c>
      <c r="R36">
        <f ca="1" t="shared" si="11"/>
        <v>5</v>
      </c>
      <c r="S36">
        <f ca="1" t="shared" si="11"/>
        <v>4</v>
      </c>
      <c r="T36">
        <f ca="1" t="shared" si="11"/>
        <v>2</v>
      </c>
    </row>
    <row r="37" spans="2:20" ht="12.75">
      <c r="B37">
        <f t="shared" si="0"/>
        <v>15</v>
      </c>
      <c r="C37">
        <f ca="1" t="shared" si="1"/>
        <v>3.1</v>
      </c>
      <c r="D37">
        <v>0.5</v>
      </c>
      <c r="E37">
        <f ca="1" t="shared" si="2"/>
        <v>6.2</v>
      </c>
      <c r="F37">
        <v>1.5</v>
      </c>
      <c r="G37">
        <f ca="1" t="shared" si="3"/>
        <v>2.066666666666667</v>
      </c>
      <c r="H37">
        <v>2</v>
      </c>
      <c r="I37">
        <f ca="1" t="shared" si="4"/>
        <v>1.55</v>
      </c>
      <c r="J37">
        <v>4</v>
      </c>
      <c r="K37">
        <f ca="1" t="shared" si="5"/>
        <v>0.775</v>
      </c>
      <c r="L37">
        <f t="shared" si="6"/>
        <v>3.1</v>
      </c>
      <c r="M37">
        <f t="shared" si="7"/>
        <v>3.1</v>
      </c>
      <c r="N37">
        <f t="shared" si="8"/>
        <v>3.1</v>
      </c>
      <c r="O37">
        <f t="shared" si="9"/>
        <v>3.1</v>
      </c>
      <c r="P37" t="str">
        <f t="shared" si="10"/>
        <v>Zuordnung ist antiproportional</v>
      </c>
      <c r="Q37">
        <f ca="1" t="shared" si="11"/>
        <v>3</v>
      </c>
      <c r="R37">
        <f ca="1" t="shared" si="11"/>
        <v>3</v>
      </c>
      <c r="S37">
        <f ca="1" t="shared" si="11"/>
        <v>5</v>
      </c>
      <c r="T37">
        <f ca="1" t="shared" si="11"/>
        <v>2</v>
      </c>
    </row>
    <row r="38" spans="2:20" ht="12.75">
      <c r="B38">
        <f>MOD(B37+$A$2,$A$1)</f>
        <v>0</v>
      </c>
      <c r="C38">
        <f ca="1" t="shared" si="1"/>
        <v>4.4</v>
      </c>
      <c r="D38">
        <v>1</v>
      </c>
      <c r="E38">
        <f ca="1" t="shared" si="2"/>
        <v>4.4</v>
      </c>
      <c r="F38">
        <v>2</v>
      </c>
      <c r="G38">
        <f ca="1" t="shared" si="3"/>
        <v>2.2</v>
      </c>
      <c r="H38">
        <v>5</v>
      </c>
      <c r="I38">
        <f ca="1" t="shared" si="4"/>
        <v>0.8800000000000001</v>
      </c>
      <c r="J38">
        <v>8</v>
      </c>
      <c r="K38">
        <f ca="1" t="shared" si="5"/>
        <v>0.55</v>
      </c>
      <c r="L38">
        <f t="shared" si="6"/>
        <v>4.4</v>
      </c>
      <c r="M38">
        <f t="shared" si="7"/>
        <v>4.4</v>
      </c>
      <c r="N38">
        <f t="shared" si="8"/>
        <v>4.4</v>
      </c>
      <c r="O38">
        <f t="shared" si="9"/>
        <v>4.4</v>
      </c>
      <c r="P38" t="str">
        <f t="shared" si="10"/>
        <v>Zuordnung ist antiproportional</v>
      </c>
      <c r="Q38">
        <f ca="1" t="shared" si="11"/>
        <v>2</v>
      </c>
      <c r="R38">
        <f ca="1" t="shared" si="11"/>
        <v>1</v>
      </c>
      <c r="S38">
        <f ca="1" t="shared" si="11"/>
        <v>1</v>
      </c>
      <c r="T38">
        <f ca="1" t="shared" si="11"/>
        <v>2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2012-09-13T11:22:57Z</cp:lastPrinted>
  <dcterms:created xsi:type="dcterms:W3CDTF">2009-10-08T17:52:09Z</dcterms:created>
  <dcterms:modified xsi:type="dcterms:W3CDTF">2012-09-13T11:23:11Z</dcterms:modified>
  <cp:category/>
  <cp:version/>
  <cp:contentType/>
  <cp:contentStatus/>
</cp:coreProperties>
</file>