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Tabelle1" sheetId="2" r:id="rId2"/>
    <sheet name="Tabelle2" sheetId="3" r:id="rId3"/>
  </sheets>
  <definedNames>
    <definedName name="_xlfn.RANK.EQ" hidden="1">#NAME?</definedName>
    <definedName name="_xlnm.Print_Area" localSheetId="0">'Arbeitsblatt'!$A$1:$R$63</definedName>
  </definedNames>
  <calcPr fullCalcOnLoad="1"/>
</workbook>
</file>

<file path=xl/sharedStrings.xml><?xml version="1.0" encoding="utf-8"?>
<sst xmlns="http://schemas.openxmlformats.org/spreadsheetml/2006/main" count="93" uniqueCount="27">
  <si>
    <t>Lösung:</t>
  </si>
  <si>
    <t>Aufgabe 1:</t>
  </si>
  <si>
    <t>Für neue Zufallswerte</t>
  </si>
  <si>
    <t>F9 drücken</t>
  </si>
  <si>
    <t>a)</t>
  </si>
  <si>
    <t>b)</t>
  </si>
  <si>
    <t>c)</t>
  </si>
  <si>
    <t>d)</t>
  </si>
  <si>
    <t>x</t>
  </si>
  <si>
    <t>a</t>
  </si>
  <si>
    <t>b</t>
  </si>
  <si>
    <t>c</t>
  </si>
  <si>
    <t>d</t>
  </si>
  <si>
    <t>e</t>
  </si>
  <si>
    <t>f</t>
  </si>
  <si>
    <t>B1_Z</t>
  </si>
  <si>
    <t>B1_N</t>
  </si>
  <si>
    <t>B2_Z</t>
  </si>
  <si>
    <t>B2_N</t>
  </si>
  <si>
    <t>AR</t>
  </si>
  <si>
    <t>B1</t>
  </si>
  <si>
    <t>B2</t>
  </si>
  <si>
    <t>b1</t>
  </si>
  <si>
    <t>b2</t>
  </si>
  <si>
    <t>Löse</t>
  </si>
  <si>
    <t>Bruchgleichungen</t>
  </si>
  <si>
    <t>=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</si>
</sst>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34" borderId="12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6" borderId="0" xfId="0" applyFont="1" applyFill="1" applyAlignment="1">
      <alignment/>
    </xf>
    <xf numFmtId="0" fontId="0" fillId="37" borderId="11" xfId="0" applyFont="1" applyFill="1" applyBorder="1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view="pageLayout" workbookViewId="0" topLeftCell="A1">
      <selection activeCell="G2" sqref="G2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7.421875" style="0" customWidth="1"/>
    <col min="4" max="4" width="3.57421875" style="0" customWidth="1"/>
    <col min="5" max="5" width="8.140625" style="0" customWidth="1"/>
    <col min="6" max="6" width="2.140625" style="0" bestFit="1" customWidth="1"/>
    <col min="7" max="7" width="8.140625" style="0" customWidth="1"/>
    <col min="8" max="8" width="2.140625" style="0" bestFit="1" customWidth="1"/>
    <col min="9" max="9" width="5.421875" style="0" customWidth="1"/>
    <col min="10" max="10" width="3.421875" style="0" customWidth="1"/>
    <col min="11" max="11" width="1.421875" style="0" customWidth="1"/>
    <col min="12" max="12" width="3.00390625" style="0" customWidth="1"/>
    <col min="13" max="13" width="9.28125" style="18" customWidth="1"/>
    <col min="14" max="14" width="3.00390625" style="0" customWidth="1"/>
    <col min="15" max="15" width="8.421875" style="18" customWidth="1"/>
    <col min="16" max="16" width="2.140625" style="0" bestFit="1" customWidth="1"/>
    <col min="17" max="17" width="13.421875" style="0" customWidth="1"/>
    <col min="18" max="18" width="7.00390625" style="0" customWidth="1"/>
  </cols>
  <sheetData>
    <row r="1" spans="1:18" ht="12.7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5.25" customHeight="1"/>
    <row r="3" spans="1:12" ht="12.75">
      <c r="A3" s="3" t="s">
        <v>1</v>
      </c>
      <c r="J3" s="4"/>
      <c r="K3" s="5"/>
      <c r="L3" s="3" t="s">
        <v>0</v>
      </c>
    </row>
    <row r="4" spans="1:12" ht="12.75">
      <c r="A4" s="6" t="s">
        <v>24</v>
      </c>
      <c r="J4" s="4"/>
      <c r="K4" s="5"/>
      <c r="L4" s="3"/>
    </row>
    <row r="5" spans="10:21" ht="12.75">
      <c r="J5" s="4"/>
      <c r="K5" s="5"/>
      <c r="T5" s="8" t="s">
        <v>2</v>
      </c>
      <c r="U5" s="8"/>
    </row>
    <row r="6" spans="1:21" ht="13.5" thickBot="1">
      <c r="A6" s="7">
        <v>1</v>
      </c>
      <c r="B6" t="s">
        <v>4</v>
      </c>
      <c r="C6" s="19" t="str">
        <f>VLOOKUP($A6,Tabelle2!$A$2:$AH$52,15,FALSE)</f>
        <v>5x -5</v>
      </c>
      <c r="D6" s="20" t="s">
        <v>26</v>
      </c>
      <c r="E6" s="19" t="str">
        <f>VLOOKUP($A6,Tabelle2!$A$2:$AH$52,17,FALSE)</f>
        <v>4x +3</v>
      </c>
      <c r="J6" s="4"/>
      <c r="K6" s="5"/>
      <c r="L6" t="str">
        <f>B6</f>
        <v>a)</v>
      </c>
      <c r="M6" s="19" t="str">
        <f>VLOOKUP($A6,Tabelle2!$A$2:$AH$52,15,FALSE)</f>
        <v>5x -5</v>
      </c>
      <c r="N6" s="20" t="s">
        <v>26</v>
      </c>
      <c r="O6" s="19" t="str">
        <f>VLOOKUP($A6,Tabelle2!$A$2:$AH$52,17,FALSE)</f>
        <v>4x +3</v>
      </c>
      <c r="Q6" s="20" t="str">
        <f>VLOOKUP($A6,Tabelle2!$A$2:$AH$52,19,FALSE)</f>
        <v>| ·(-4)</v>
      </c>
      <c r="T6" s="8" t="s">
        <v>3</v>
      </c>
      <c r="U6" s="8"/>
    </row>
    <row r="7" spans="1:17" ht="12.75">
      <c r="A7" s="7">
        <f>A6</f>
        <v>1</v>
      </c>
      <c r="C7" s="18">
        <f>VLOOKUP($A7,Tabelle2!$A$2:$AH$52,16,FALSE)</f>
        <v>-4</v>
      </c>
      <c r="D7" s="21"/>
      <c r="E7" s="18">
        <f>VLOOKUP($A7,Tabelle2!$A$2:$AH$52,18,FALSE)</f>
        <v>-3</v>
      </c>
      <c r="J7" s="4"/>
      <c r="K7" s="5"/>
      <c r="M7" s="18">
        <f>VLOOKUP($A7,Tabelle2!$A$2:$AH$52,16,FALSE)</f>
        <v>-4</v>
      </c>
      <c r="N7" s="21"/>
      <c r="O7" s="18">
        <f>VLOOKUP($A7,Tabelle2!$A$2:$AH$52,18,FALSE)</f>
        <v>-3</v>
      </c>
      <c r="Q7" s="21"/>
    </row>
    <row r="8" spans="1:11" ht="12.75">
      <c r="A8" s="7">
        <f>A7</f>
        <v>1</v>
      </c>
      <c r="J8" s="4"/>
      <c r="K8" s="5"/>
    </row>
    <row r="9" spans="1:17" ht="13.5" thickBot="1">
      <c r="A9" s="7">
        <f>A8</f>
        <v>1</v>
      </c>
      <c r="J9" s="4"/>
      <c r="K9" s="5"/>
      <c r="M9" s="20" t="str">
        <f>VLOOKUP($A9,Tabelle2!$A$2:$AH$52,20,FALSE)</f>
        <v>5x -5</v>
      </c>
      <c r="N9" s="20" t="s">
        <v>26</v>
      </c>
      <c r="O9" s="19" t="str">
        <f>VLOOKUP($A9,Tabelle2!$A$2:$AH$52,21,FALSE)</f>
        <v>-16x -12</v>
      </c>
      <c r="Q9" s="20" t="str">
        <f>VLOOKUP($A9,Tabelle2!$A$2:$AH$52,23,FALSE)</f>
        <v>| ·(-3)</v>
      </c>
    </row>
    <row r="10" spans="1:17" ht="12.75">
      <c r="A10" s="7">
        <f>A9</f>
        <v>1</v>
      </c>
      <c r="J10" s="4"/>
      <c r="K10" s="5"/>
      <c r="M10" s="21"/>
      <c r="N10" s="21"/>
      <c r="O10" s="18">
        <f>VLOOKUP($A10,Tabelle2!$A$2:$AH$52,22,FALSE)</f>
        <v>-3</v>
      </c>
      <c r="Q10" s="21"/>
    </row>
    <row r="11" spans="1:11" ht="12.75">
      <c r="A11" s="7">
        <f>A10</f>
        <v>1</v>
      </c>
      <c r="J11" s="4"/>
      <c r="K11" s="5"/>
    </row>
    <row r="12" spans="1:17" ht="12.75">
      <c r="A12" s="7">
        <f>A11</f>
        <v>1</v>
      </c>
      <c r="J12" s="4"/>
      <c r="K12" s="5"/>
      <c r="M12" s="22" t="str">
        <f>VLOOKUP($A12,Tabelle2!$A$2:$AH$52,24,FALSE)</f>
        <v>-15x +15</v>
      </c>
      <c r="N12" s="6" t="s">
        <v>26</v>
      </c>
      <c r="O12" s="22" t="str">
        <f>VLOOKUP($A12,Tabelle2!$A$2:$AH$52,25,FALSE)</f>
        <v>-16x -12</v>
      </c>
      <c r="Q12" s="22" t="str">
        <f>VLOOKUP($A12,Tabelle2!$A$2:$AH$52,26,FALSE)</f>
        <v>| +15x</v>
      </c>
    </row>
    <row r="13" spans="1:11" ht="12.75">
      <c r="A13" s="7">
        <f>A12</f>
        <v>1</v>
      </c>
      <c r="J13" s="4"/>
      <c r="K13" s="5"/>
    </row>
    <row r="14" spans="1:17" ht="12.75">
      <c r="A14" s="7">
        <f>A13</f>
        <v>1</v>
      </c>
      <c r="J14" s="4"/>
      <c r="K14" s="5"/>
      <c r="M14" s="22">
        <f>VLOOKUP($A14,Tabelle2!$A$2:$AH$52,27,FALSE)</f>
        <v>15</v>
      </c>
      <c r="N14" s="6" t="s">
        <v>26</v>
      </c>
      <c r="O14" s="22" t="str">
        <f>VLOOKUP($A14,Tabelle2!$A$2:$AH$52,28,FALSE)</f>
        <v>-1x -12</v>
      </c>
      <c r="Q14" s="22" t="str">
        <f>VLOOKUP($A14,Tabelle2!$A$2:$AH$52,29,FALSE)</f>
        <v>| +12</v>
      </c>
    </row>
    <row r="15" spans="1:11" ht="12.75">
      <c r="A15" s="7">
        <f>A14</f>
        <v>1</v>
      </c>
      <c r="J15" s="4"/>
      <c r="K15" s="5"/>
    </row>
    <row r="16" spans="1:17" ht="12.75">
      <c r="A16" s="7">
        <f>A15</f>
        <v>1</v>
      </c>
      <c r="J16" s="4"/>
      <c r="K16" s="5"/>
      <c r="M16" s="22">
        <f>IF(VLOOKUP($A16,Tabelle2!$A$2:$AH$52,30,FALSE)&lt;&gt;"",VLOOKUP($A16,Tabelle2!$A$2:$AH$52,30,FALSE),"")</f>
        <v>27</v>
      </c>
      <c r="N16" s="6" t="s">
        <v>26</v>
      </c>
      <c r="O16" s="22" t="str">
        <f>IF(VLOOKUP($A16,Tabelle2!$A$2:$AH$52,31,FALSE)&lt;&gt;"",VLOOKUP($A16,Tabelle2!$A$2:$AH$52,31,FALSE),"")</f>
        <v>-1x</v>
      </c>
      <c r="Q16" s="22" t="str">
        <f>IF(VLOOKUP($A16,Tabelle2!$A$2:$AH$52,32,FALSE)&lt;&gt;0,VLOOKUP($A16,Tabelle2!$A$2:$AH$52,32,FALSE),"")</f>
        <v>| :(-1)</v>
      </c>
    </row>
    <row r="17" spans="1:11" ht="12.75">
      <c r="A17" s="7">
        <f>A16</f>
        <v>1</v>
      </c>
      <c r="J17" s="4"/>
      <c r="K17" s="5"/>
    </row>
    <row r="18" spans="1:15" ht="12.75">
      <c r="A18" s="7">
        <f>A17</f>
        <v>1</v>
      </c>
      <c r="J18" s="4"/>
      <c r="K18" s="5"/>
      <c r="M18" s="22">
        <f>IF(VLOOKUP($A18,Tabelle2!$A$2:$AH$52,34,FALSE)&lt;&gt;0,VLOOKUP($A18,Tabelle2!$A$2:$AH$52,34,FALSE),"")</f>
        <v>-27</v>
      </c>
      <c r="N18" s="6" t="str">
        <f>IF(M18&lt;&gt;"","=","")</f>
        <v>=</v>
      </c>
      <c r="O18" s="23" t="str">
        <f>IF(M18&lt;&gt;"","x","")</f>
        <v>x</v>
      </c>
    </row>
    <row r="19" spans="1:11" ht="12.75">
      <c r="A19" s="7">
        <f>A10</f>
        <v>1</v>
      </c>
      <c r="J19" s="4"/>
      <c r="K19" s="5"/>
    </row>
    <row r="20" spans="1:17" ht="13.5" thickBot="1">
      <c r="A20" s="7">
        <v>2</v>
      </c>
      <c r="B20" s="6" t="s">
        <v>5</v>
      </c>
      <c r="C20" s="19">
        <f>VLOOKUP($A20,Tabelle2!$A$2:$AH$52,15,FALSE)</f>
        <v>6</v>
      </c>
      <c r="D20" s="20" t="s">
        <v>26</v>
      </c>
      <c r="E20" s="19">
        <f>VLOOKUP($A20,Tabelle2!$A$2:$AH$52,17,FALSE)</f>
        <v>5</v>
      </c>
      <c r="J20" s="4"/>
      <c r="K20" s="5"/>
      <c r="L20" t="str">
        <f>B20</f>
        <v>b)</v>
      </c>
      <c r="M20" s="19">
        <f>VLOOKUP($A20,Tabelle2!$A$2:$AH$52,15,FALSE)</f>
        <v>6</v>
      </c>
      <c r="N20" s="20" t="s">
        <v>26</v>
      </c>
      <c r="O20" s="19">
        <f>VLOOKUP($A20,Tabelle2!$A$2:$AH$52,17,FALSE)</f>
        <v>5</v>
      </c>
      <c r="Q20" s="20" t="str">
        <f>VLOOKUP($A20,Tabelle2!$A$2:$AH$52,19,FALSE)</f>
        <v>| ·(-2x -2)</v>
      </c>
    </row>
    <row r="21" spans="1:17" ht="12.75">
      <c r="A21" s="7">
        <f>A20</f>
        <v>2</v>
      </c>
      <c r="C21" s="18" t="str">
        <f>VLOOKUP($A21,Tabelle2!$A$2:$AH$52,16,FALSE)</f>
        <v>-2x -2</v>
      </c>
      <c r="D21" s="21"/>
      <c r="E21" s="18" t="str">
        <f>VLOOKUP($A21,Tabelle2!$A$2:$AH$52,18,FALSE)</f>
        <v>-4x -4</v>
      </c>
      <c r="J21" s="4"/>
      <c r="K21" s="5"/>
      <c r="M21" s="18" t="str">
        <f>VLOOKUP($A21,Tabelle2!$A$2:$AH$52,16,FALSE)</f>
        <v>-2x -2</v>
      </c>
      <c r="N21" s="21"/>
      <c r="O21" s="18" t="str">
        <f>VLOOKUP($A21,Tabelle2!$A$2:$AH$52,18,FALSE)</f>
        <v>-4x -4</v>
      </c>
      <c r="Q21" s="21"/>
    </row>
    <row r="22" spans="1:11" ht="12.75">
      <c r="A22" s="7">
        <f>A21</f>
        <v>2</v>
      </c>
      <c r="J22" s="4"/>
      <c r="K22" s="5"/>
    </row>
    <row r="23" spans="1:17" ht="13.5" thickBot="1">
      <c r="A23" s="7">
        <f>A22</f>
        <v>2</v>
      </c>
      <c r="J23" s="4"/>
      <c r="K23" s="5"/>
      <c r="M23" s="20">
        <f>VLOOKUP($A23,Tabelle2!$A$2:$AH$52,20,FALSE)</f>
        <v>6</v>
      </c>
      <c r="N23" s="20" t="s">
        <v>26</v>
      </c>
      <c r="O23" s="19" t="str">
        <f>VLOOKUP($A23,Tabelle2!$A$2:$AH$52,21,FALSE)</f>
        <v>-10x -10</v>
      </c>
      <c r="Q23" s="20" t="str">
        <f>VLOOKUP($A23,Tabelle2!$A$2:$AH$52,23,FALSE)</f>
        <v>| ·(-4x -4)</v>
      </c>
    </row>
    <row r="24" spans="1:17" ht="12.75">
      <c r="A24" s="7">
        <f>A23</f>
        <v>2</v>
      </c>
      <c r="J24" s="4"/>
      <c r="K24" s="5"/>
      <c r="M24" s="21"/>
      <c r="N24" s="21"/>
      <c r="O24" s="18" t="str">
        <f>VLOOKUP($A24,Tabelle2!$A$2:$AH$52,22,FALSE)</f>
        <v>-4x -4</v>
      </c>
      <c r="Q24" s="21"/>
    </row>
    <row r="25" spans="1:11" ht="12.75">
      <c r="A25" s="7">
        <f>A24</f>
        <v>2</v>
      </c>
      <c r="J25" s="4"/>
      <c r="K25" s="5"/>
    </row>
    <row r="26" spans="1:17" ht="12.75">
      <c r="A26" s="7">
        <f>A25</f>
        <v>2</v>
      </c>
      <c r="J26" s="4"/>
      <c r="K26" s="5"/>
      <c r="M26" s="22" t="str">
        <f>VLOOKUP($A26,Tabelle2!$A$2:$AH$52,24,FALSE)</f>
        <v>-24x -24</v>
      </c>
      <c r="N26" s="6" t="s">
        <v>26</v>
      </c>
      <c r="O26" s="22" t="str">
        <f>VLOOKUP($A26,Tabelle2!$A$2:$AH$52,25,FALSE)</f>
        <v>-10x -10</v>
      </c>
      <c r="Q26" s="22" t="str">
        <f>VLOOKUP($A26,Tabelle2!$A$2:$AH$52,26,FALSE)</f>
        <v>| +24x</v>
      </c>
    </row>
    <row r="27" spans="1:11" ht="12.75">
      <c r="A27" s="7">
        <f>A26</f>
        <v>2</v>
      </c>
      <c r="J27" s="4"/>
      <c r="K27" s="5"/>
    </row>
    <row r="28" spans="1:17" ht="12.75">
      <c r="A28" s="7">
        <f>A27</f>
        <v>2</v>
      </c>
      <c r="J28" s="4"/>
      <c r="K28" s="5"/>
      <c r="M28" s="22">
        <f>VLOOKUP($A28,Tabelle2!$A$2:$AH$52,27,FALSE)</f>
        <v>-24</v>
      </c>
      <c r="N28" s="6" t="s">
        <v>26</v>
      </c>
      <c r="O28" s="22" t="str">
        <f>VLOOKUP($A28,Tabelle2!$A$2:$AH$52,28,FALSE)</f>
        <v>14x -10</v>
      </c>
      <c r="Q28" s="22" t="str">
        <f>VLOOKUP($A28,Tabelle2!$A$2:$AH$52,29,FALSE)</f>
        <v>| +10</v>
      </c>
    </row>
    <row r="29" spans="1:11" ht="12.75">
      <c r="A29" s="7">
        <f>A28</f>
        <v>2</v>
      </c>
      <c r="J29" s="4"/>
      <c r="K29" s="5"/>
    </row>
    <row r="30" spans="1:17" ht="12.75">
      <c r="A30" s="7">
        <f>A29</f>
        <v>2</v>
      </c>
      <c r="J30" s="4"/>
      <c r="K30" s="5"/>
      <c r="M30" s="22">
        <f>IF(VLOOKUP($A30,Tabelle2!$A$2:$AH$52,30,FALSE)&lt;&gt;"",VLOOKUP($A30,Tabelle2!$A$2:$AH$52,30,FALSE),"")</f>
        <v>-14</v>
      </c>
      <c r="N30" s="6" t="s">
        <v>26</v>
      </c>
      <c r="O30" s="22" t="str">
        <f>IF(VLOOKUP($A30,Tabelle2!$A$2:$AH$52,31,FALSE)&lt;&gt;"",VLOOKUP($A30,Tabelle2!$A$2:$AH$52,31,FALSE),"")</f>
        <v>14x</v>
      </c>
      <c r="Q30" s="22" t="str">
        <f>IF(VLOOKUP($A30,Tabelle2!$A$2:$AH$52,32,FALSE)&lt;&gt;0,VLOOKUP($A30,Tabelle2!$A$2:$AH$52,32,FALSE),"")</f>
        <v>| :14</v>
      </c>
    </row>
    <row r="31" spans="1:11" ht="12.75">
      <c r="A31" s="7">
        <f>A30</f>
        <v>2</v>
      </c>
      <c r="J31" s="4"/>
      <c r="K31" s="5"/>
    </row>
    <row r="32" spans="1:15" ht="12.75">
      <c r="A32" s="7">
        <f>A31</f>
        <v>2</v>
      </c>
      <c r="J32" s="4"/>
      <c r="K32" s="5"/>
      <c r="M32" s="22">
        <f>IF(VLOOKUP($A32,Tabelle2!$A$2:$AH$52,34,FALSE)&lt;&gt;0,VLOOKUP($A32,Tabelle2!$A$2:$AH$52,34,FALSE),"")</f>
        <v>-1</v>
      </c>
      <c r="N32" s="6" t="str">
        <f>IF(M32&lt;&gt;"","=","")</f>
        <v>=</v>
      </c>
      <c r="O32" s="23" t="str">
        <f>IF(M32&lt;&gt;"","x","")</f>
        <v>x</v>
      </c>
    </row>
    <row r="33" spans="1:11" ht="12.75">
      <c r="A33" s="7"/>
      <c r="J33" s="4"/>
      <c r="K33" s="5"/>
    </row>
    <row r="34" spans="1:17" ht="13.5" thickBot="1">
      <c r="A34" s="7">
        <v>3</v>
      </c>
      <c r="B34" s="6" t="s">
        <v>6</v>
      </c>
      <c r="C34" s="19" t="str">
        <f>VLOOKUP($A34,Tabelle2!$A$2:$AH$52,15,FALSE)</f>
        <v>-4x +3</v>
      </c>
      <c r="D34" s="20" t="s">
        <v>26</v>
      </c>
      <c r="E34" s="19" t="str">
        <f>VLOOKUP($A34,Tabelle2!$A$2:$AH$52,17,FALSE)</f>
        <v>4x -2</v>
      </c>
      <c r="J34" s="4"/>
      <c r="K34" s="5"/>
      <c r="L34" t="str">
        <f>B34</f>
        <v>c)</v>
      </c>
      <c r="M34" s="19" t="str">
        <f>VLOOKUP($A34,Tabelle2!$A$2:$AH$52,15,FALSE)</f>
        <v>-4x +3</v>
      </c>
      <c r="N34" s="20" t="s">
        <v>26</v>
      </c>
      <c r="O34" s="19" t="str">
        <f>VLOOKUP($A34,Tabelle2!$A$2:$AH$52,17,FALSE)</f>
        <v>4x -2</v>
      </c>
      <c r="Q34" s="20" t="str">
        <f>VLOOKUP($A34,Tabelle2!$A$2:$AH$52,19,FALSE)</f>
        <v>| ·4</v>
      </c>
    </row>
    <row r="35" spans="1:17" ht="12.75">
      <c r="A35" s="7">
        <f>A34</f>
        <v>3</v>
      </c>
      <c r="C35" s="18">
        <f>VLOOKUP($A35,Tabelle2!$A$2:$AH$52,16,FALSE)</f>
        <v>4</v>
      </c>
      <c r="D35" s="21"/>
      <c r="E35" s="18">
        <f>VLOOKUP($A35,Tabelle2!$A$2:$AH$52,18,FALSE)</f>
        <v>-3</v>
      </c>
      <c r="J35" s="4"/>
      <c r="K35" s="5"/>
      <c r="M35" s="18">
        <f>VLOOKUP($A35,Tabelle2!$A$2:$AH$52,16,FALSE)</f>
        <v>4</v>
      </c>
      <c r="N35" s="21"/>
      <c r="O35" s="18">
        <f>VLOOKUP($A35,Tabelle2!$A$2:$AH$52,18,FALSE)</f>
        <v>-3</v>
      </c>
      <c r="Q35" s="21"/>
    </row>
    <row r="36" spans="1:11" ht="12.75">
      <c r="A36" s="7">
        <f>A35</f>
        <v>3</v>
      </c>
      <c r="J36" s="4"/>
      <c r="K36" s="5"/>
    </row>
    <row r="37" spans="1:17" ht="13.5" thickBot="1">
      <c r="A37" s="7">
        <f>A36</f>
        <v>3</v>
      </c>
      <c r="J37" s="4"/>
      <c r="K37" s="5"/>
      <c r="M37" s="20" t="str">
        <f>VLOOKUP($A37,Tabelle2!$A$2:$AH$52,20,FALSE)</f>
        <v>-4x +3</v>
      </c>
      <c r="N37" s="20" t="s">
        <v>26</v>
      </c>
      <c r="O37" s="19" t="str">
        <f>VLOOKUP($A37,Tabelle2!$A$2:$AH$52,21,FALSE)</f>
        <v>16x -8</v>
      </c>
      <c r="Q37" s="20" t="str">
        <f>VLOOKUP($A37,Tabelle2!$A$2:$AH$52,23,FALSE)</f>
        <v>| ·(-3)</v>
      </c>
    </row>
    <row r="38" spans="1:17" ht="12.75">
      <c r="A38" s="7">
        <f>A37</f>
        <v>3</v>
      </c>
      <c r="J38" s="4"/>
      <c r="K38" s="5"/>
      <c r="M38" s="21"/>
      <c r="N38" s="21"/>
      <c r="O38" s="18">
        <f>VLOOKUP($A38,Tabelle2!$A$2:$AH$52,22,FALSE)</f>
        <v>-3</v>
      </c>
      <c r="Q38" s="21"/>
    </row>
    <row r="39" spans="1:11" ht="12.75">
      <c r="A39" s="7">
        <f>A38</f>
        <v>3</v>
      </c>
      <c r="J39" s="4"/>
      <c r="K39" s="5"/>
    </row>
    <row r="40" spans="1:17" ht="12.75">
      <c r="A40" s="7">
        <f>A39</f>
        <v>3</v>
      </c>
      <c r="J40" s="4"/>
      <c r="K40" s="5"/>
      <c r="M40" s="22" t="str">
        <f>VLOOKUP($A40,Tabelle2!$A$2:$AH$52,24,FALSE)</f>
        <v>12x -9</v>
      </c>
      <c r="N40" s="6" t="s">
        <v>26</v>
      </c>
      <c r="O40" s="22" t="str">
        <f>VLOOKUP($A40,Tabelle2!$A$2:$AH$52,25,FALSE)</f>
        <v>16x -8</v>
      </c>
      <c r="Q40" s="22" t="str">
        <f>VLOOKUP($A40,Tabelle2!$A$2:$AH$52,26,FALSE)</f>
        <v>|- 12x</v>
      </c>
    </row>
    <row r="41" spans="1:11" ht="12.75">
      <c r="A41" s="7">
        <f>A40</f>
        <v>3</v>
      </c>
      <c r="J41" s="4"/>
      <c r="K41" s="5"/>
    </row>
    <row r="42" spans="1:17" ht="12.75">
      <c r="A42" s="7">
        <f>A41</f>
        <v>3</v>
      </c>
      <c r="J42" s="4"/>
      <c r="K42" s="5"/>
      <c r="M42" s="22">
        <f>VLOOKUP($A42,Tabelle2!$A$2:$AH$52,27,FALSE)</f>
        <v>-9</v>
      </c>
      <c r="N42" s="6" t="s">
        <v>26</v>
      </c>
      <c r="O42" s="22" t="str">
        <f>VLOOKUP($A42,Tabelle2!$A$2:$AH$52,28,FALSE)</f>
        <v>4x -8</v>
      </c>
      <c r="Q42" s="22" t="str">
        <f>VLOOKUP($A42,Tabelle2!$A$2:$AH$52,29,FALSE)</f>
        <v>| +8</v>
      </c>
    </row>
    <row r="43" spans="1:11" ht="12.75">
      <c r="A43" s="7">
        <f>A42</f>
        <v>3</v>
      </c>
      <c r="J43" s="4"/>
      <c r="K43" s="5"/>
    </row>
    <row r="44" spans="1:17" ht="12.75">
      <c r="A44" s="7">
        <f>A43</f>
        <v>3</v>
      </c>
      <c r="J44" s="4"/>
      <c r="K44" s="5"/>
      <c r="M44" s="22">
        <f>IF(VLOOKUP($A44,Tabelle2!$A$2:$AH$52,30,FALSE)&lt;&gt;"",VLOOKUP($A44,Tabelle2!$A$2:$AH$52,30,FALSE),"")</f>
        <v>-1</v>
      </c>
      <c r="N44" s="6" t="s">
        <v>26</v>
      </c>
      <c r="O44" s="22" t="str">
        <f>IF(VLOOKUP($A44,Tabelle2!$A$2:$AH$52,31,FALSE)&lt;&gt;"",VLOOKUP($A44,Tabelle2!$A$2:$AH$52,31,FALSE),"")</f>
        <v>4x</v>
      </c>
      <c r="Q44" s="22" t="str">
        <f>IF(VLOOKUP($A44,Tabelle2!$A$2:$AH$52,32,FALSE)&lt;&gt;0,VLOOKUP($A44,Tabelle2!$A$2:$AH$52,32,FALSE),"")</f>
        <v>| :4</v>
      </c>
    </row>
    <row r="45" spans="1:11" ht="12.75">
      <c r="A45" s="7">
        <f>A44</f>
        <v>3</v>
      </c>
      <c r="J45" s="4"/>
      <c r="K45" s="5"/>
    </row>
    <row r="46" spans="1:15" ht="12.75">
      <c r="A46" s="7">
        <f>A45</f>
        <v>3</v>
      </c>
      <c r="J46" s="4"/>
      <c r="K46" s="5"/>
      <c r="M46" s="22">
        <f>IF(VLOOKUP($A46,Tabelle2!$A$2:$AH$52,34,FALSE)&lt;&gt;0,VLOOKUP($A46,Tabelle2!$A$2:$AH$52,34,FALSE),"")</f>
        <v>-0.25</v>
      </c>
      <c r="N46" s="6" t="str">
        <f>IF(M46&lt;&gt;"","=","")</f>
        <v>=</v>
      </c>
      <c r="O46" s="23" t="str">
        <f>IF(M46&lt;&gt;"","x","")</f>
        <v>x</v>
      </c>
    </row>
    <row r="47" spans="1:11" ht="12.75">
      <c r="A47" s="7"/>
      <c r="J47" s="4"/>
      <c r="K47" s="5"/>
    </row>
    <row r="48" spans="1:17" ht="13.5" thickBot="1">
      <c r="A48" s="7">
        <v>4</v>
      </c>
      <c r="B48" s="6" t="s">
        <v>7</v>
      </c>
      <c r="C48" s="19">
        <f>VLOOKUP($A48,Tabelle2!$A$2:$AH$52,15,FALSE)</f>
        <v>-2</v>
      </c>
      <c r="D48" s="20" t="s">
        <v>26</v>
      </c>
      <c r="E48" s="19">
        <f>VLOOKUP($A48,Tabelle2!$A$2:$AH$52,17,FALSE)</f>
        <v>-3</v>
      </c>
      <c r="J48" s="4"/>
      <c r="K48" s="5"/>
      <c r="L48" t="str">
        <f>B48</f>
        <v>d)</v>
      </c>
      <c r="M48" s="19">
        <f>VLOOKUP($A48,Tabelle2!$A$2:$AH$52,15,FALSE)</f>
        <v>-2</v>
      </c>
      <c r="N48" s="20" t="s">
        <v>26</v>
      </c>
      <c r="O48" s="19">
        <f>VLOOKUP($A48,Tabelle2!$A$2:$AH$52,17,FALSE)</f>
        <v>-3</v>
      </c>
      <c r="Q48" s="20" t="str">
        <f>VLOOKUP($A48,Tabelle2!$A$2:$AH$52,19,FALSE)</f>
        <v>| ·(4x -5)</v>
      </c>
    </row>
    <row r="49" spans="1:17" ht="12.75">
      <c r="A49" s="7">
        <f>A48</f>
        <v>4</v>
      </c>
      <c r="C49" s="18" t="str">
        <f>VLOOKUP($A49,Tabelle2!$A$2:$AH$52,16,FALSE)</f>
        <v>4x -5</v>
      </c>
      <c r="D49" s="21"/>
      <c r="E49" s="18" t="str">
        <f>VLOOKUP($A49,Tabelle2!$A$2:$AH$52,18,FALSE)</f>
        <v>3x -3</v>
      </c>
      <c r="J49" s="4"/>
      <c r="K49" s="5"/>
      <c r="M49" s="18" t="str">
        <f>VLOOKUP($A49,Tabelle2!$A$2:$AH$52,16,FALSE)</f>
        <v>4x -5</v>
      </c>
      <c r="N49" s="21"/>
      <c r="O49" s="18" t="str">
        <f>VLOOKUP($A49,Tabelle2!$A$2:$AH$52,18,FALSE)</f>
        <v>3x -3</v>
      </c>
      <c r="Q49" s="21"/>
    </row>
    <row r="50" spans="1:11" ht="12.75">
      <c r="A50" s="7">
        <f>A49</f>
        <v>4</v>
      </c>
      <c r="J50" s="4"/>
      <c r="K50" s="5"/>
    </row>
    <row r="51" spans="1:17" ht="13.5" thickBot="1">
      <c r="A51" s="7">
        <f>A50</f>
        <v>4</v>
      </c>
      <c r="J51" s="4"/>
      <c r="K51" s="5"/>
      <c r="M51" s="20">
        <f>VLOOKUP($A51,Tabelle2!$A$2:$AH$52,20,FALSE)</f>
        <v>-2</v>
      </c>
      <c r="N51" s="20" t="s">
        <v>26</v>
      </c>
      <c r="O51" s="19" t="str">
        <f>VLOOKUP($A51,Tabelle2!$A$2:$AH$52,21,FALSE)</f>
        <v>-12x +15</v>
      </c>
      <c r="Q51" s="20" t="str">
        <f>VLOOKUP($A51,Tabelle2!$A$2:$AH$52,23,FALSE)</f>
        <v>| ·(3x -3)</v>
      </c>
    </row>
    <row r="52" spans="1:17" ht="12.75">
      <c r="A52" s="7">
        <f>A51</f>
        <v>4</v>
      </c>
      <c r="J52" s="4"/>
      <c r="K52" s="5"/>
      <c r="M52" s="21"/>
      <c r="N52" s="21"/>
      <c r="O52" s="18" t="str">
        <f>VLOOKUP($A52,Tabelle2!$A$2:$AH$52,22,FALSE)</f>
        <v>3x -3</v>
      </c>
      <c r="Q52" s="21"/>
    </row>
    <row r="53" spans="1:11" ht="12.75">
      <c r="A53" s="7">
        <f>A52</f>
        <v>4</v>
      </c>
      <c r="J53" s="4"/>
      <c r="K53" s="5"/>
    </row>
    <row r="54" spans="1:17" ht="12.75">
      <c r="A54" s="7">
        <f>A53</f>
        <v>4</v>
      </c>
      <c r="J54" s="4"/>
      <c r="K54" s="5"/>
      <c r="M54" s="22" t="str">
        <f>VLOOKUP($A54,Tabelle2!$A$2:$AH$52,24,FALSE)</f>
        <v>-6x +6</v>
      </c>
      <c r="N54" s="6" t="s">
        <v>26</v>
      </c>
      <c r="O54" s="22" t="str">
        <f>VLOOKUP($A54,Tabelle2!$A$2:$AH$52,25,FALSE)</f>
        <v>-12x +15</v>
      </c>
      <c r="Q54" s="22" t="str">
        <f>VLOOKUP($A54,Tabelle2!$A$2:$AH$52,26,FALSE)</f>
        <v>| +6x</v>
      </c>
    </row>
    <row r="55" spans="1:11" ht="12.75">
      <c r="A55" s="7">
        <f>A54</f>
        <v>4</v>
      </c>
      <c r="J55" s="4"/>
      <c r="K55" s="5"/>
    </row>
    <row r="56" spans="1:17" ht="12.75">
      <c r="A56" s="7">
        <f>A55</f>
        <v>4</v>
      </c>
      <c r="J56" s="4"/>
      <c r="K56" s="5"/>
      <c r="M56" s="22">
        <f>VLOOKUP($A56,Tabelle2!$A$2:$AH$52,27,FALSE)</f>
        <v>6</v>
      </c>
      <c r="N56" s="6" t="s">
        <v>26</v>
      </c>
      <c r="O56" s="22" t="str">
        <f>VLOOKUP($A56,Tabelle2!$A$2:$AH$52,28,FALSE)</f>
        <v>-6x +15</v>
      </c>
      <c r="Q56" s="22" t="str">
        <f>VLOOKUP($A56,Tabelle2!$A$2:$AH$52,29,FALSE)</f>
        <v>|- 15</v>
      </c>
    </row>
    <row r="57" spans="1:11" ht="12.75">
      <c r="A57" s="7">
        <f>A56</f>
        <v>4</v>
      </c>
      <c r="J57" s="4"/>
      <c r="K57" s="5"/>
    </row>
    <row r="58" spans="1:17" ht="12.75">
      <c r="A58" s="7">
        <f>A57</f>
        <v>4</v>
      </c>
      <c r="J58" s="4"/>
      <c r="K58" s="5"/>
      <c r="M58" s="22">
        <f>IF(VLOOKUP($A58,Tabelle2!$A$2:$AH$52,30,FALSE)&lt;&gt;"",VLOOKUP($A58,Tabelle2!$A$2:$AH$52,30,FALSE),"")</f>
        <v>-9</v>
      </c>
      <c r="N58" s="6" t="s">
        <v>26</v>
      </c>
      <c r="O58" s="22" t="str">
        <f>IF(VLOOKUP($A58,Tabelle2!$A$2:$AH$52,31,FALSE)&lt;&gt;"",VLOOKUP($A58,Tabelle2!$A$2:$AH$52,31,FALSE),"")</f>
        <v>-6x</v>
      </c>
      <c r="Q58" s="22" t="str">
        <f>IF(VLOOKUP($A58,Tabelle2!$A$2:$AH$52,32,FALSE)&lt;&gt;0,VLOOKUP($A58,Tabelle2!$A$2:$AH$52,32,FALSE),"")</f>
        <v>| :(-6)</v>
      </c>
    </row>
    <row r="59" spans="1:11" ht="12.75">
      <c r="A59" s="7">
        <f>A58</f>
        <v>4</v>
      </c>
      <c r="J59" s="4"/>
      <c r="K59" s="5"/>
    </row>
    <row r="60" spans="1:15" ht="12.75">
      <c r="A60" s="7">
        <f>A59</f>
        <v>4</v>
      </c>
      <c r="J60" s="4"/>
      <c r="K60" s="5"/>
      <c r="M60" s="22">
        <f>IF(VLOOKUP($A60,Tabelle2!$A$2:$AH$52,34,FALSE)&lt;&gt;0,VLOOKUP($A60,Tabelle2!$A$2:$AH$52,34,FALSE),"")</f>
        <v>1.5</v>
      </c>
      <c r="N60" s="6" t="str">
        <f>IF(M60&lt;&gt;"","=","")</f>
        <v>=</v>
      </c>
      <c r="O60" s="23" t="str">
        <f>IF(M60&lt;&gt;"","x","")</f>
        <v>x</v>
      </c>
    </row>
    <row r="61" spans="1:11" ht="12.75">
      <c r="A61" s="7"/>
      <c r="J61" s="4"/>
      <c r="K61" s="5"/>
    </row>
    <row r="62" spans="1:11" ht="12.75">
      <c r="A62" s="7"/>
      <c r="J62" s="4"/>
      <c r="K62" s="5"/>
    </row>
    <row r="63" spans="1:11" ht="12.75">
      <c r="A63" s="7"/>
      <c r="J63" s="4"/>
      <c r="K63" s="5"/>
    </row>
  </sheetData>
  <sheetProtection/>
  <mergeCells count="27">
    <mergeCell ref="M51:M52"/>
    <mergeCell ref="N51:N52"/>
    <mergeCell ref="Q51:Q52"/>
    <mergeCell ref="M37:M38"/>
    <mergeCell ref="N37:N38"/>
    <mergeCell ref="Q37:Q38"/>
    <mergeCell ref="D48:D49"/>
    <mergeCell ref="N48:N49"/>
    <mergeCell ref="Q48:Q49"/>
    <mergeCell ref="M23:M24"/>
    <mergeCell ref="N23:N24"/>
    <mergeCell ref="Q23:Q24"/>
    <mergeCell ref="D34:D35"/>
    <mergeCell ref="N34:N35"/>
    <mergeCell ref="Q34:Q35"/>
    <mergeCell ref="N9:N10"/>
    <mergeCell ref="Q9:Q10"/>
    <mergeCell ref="M9:M10"/>
    <mergeCell ref="D20:D21"/>
    <mergeCell ref="N20:N21"/>
    <mergeCell ref="Q20:Q21"/>
    <mergeCell ref="T5:U5"/>
    <mergeCell ref="T6:U6"/>
    <mergeCell ref="A1:R1"/>
    <mergeCell ref="D6:D7"/>
    <mergeCell ref="N6:N7"/>
    <mergeCell ref="Q6:Q7"/>
  </mergeCells>
  <printOptions/>
  <pageMargins left="0.3937007874015748" right="0.550595238095238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4"/>
  <sheetViews>
    <sheetView zoomScalePageLayoutView="0" workbookViewId="0" topLeftCell="A23">
      <selection activeCell="B52" sqref="B52"/>
    </sheetView>
  </sheetViews>
  <sheetFormatPr defaultColWidth="11.421875" defaultRowHeight="12.75"/>
  <cols>
    <col min="4" max="4" width="14.7109375" style="0" customWidth="1"/>
    <col min="5" max="5" width="3.140625" style="0" bestFit="1" customWidth="1"/>
    <col min="9" max="9" width="10.57421875" style="0" customWidth="1"/>
    <col min="10" max="10" width="12.57421875" style="0" bestFit="1" customWidth="1"/>
    <col min="11" max="11" width="7.00390625" style="0" bestFit="1" customWidth="1"/>
    <col min="12" max="13" width="2.00390625" style="0" bestFit="1" customWidth="1"/>
    <col min="14" max="14" width="6.28125" style="0" bestFit="1" customWidth="1"/>
    <col min="15" max="15" width="5.57421875" style="0" bestFit="1" customWidth="1"/>
    <col min="16" max="16" width="6.28125" style="0" bestFit="1" customWidth="1"/>
    <col min="17" max="17" width="5.57421875" style="0" bestFit="1" customWidth="1"/>
    <col min="18" max="18" width="8.140625" style="0" customWidth="1"/>
    <col min="19" max="19" width="5.28125" style="0" bestFit="1" customWidth="1"/>
    <col min="20" max="20" width="8.28125" style="0" bestFit="1" customWidth="1"/>
    <col min="21" max="21" width="5.57421875" style="0" bestFit="1" customWidth="1"/>
  </cols>
  <sheetData>
    <row r="1" spans="4:35" ht="12.75">
      <c r="D1" s="6" t="s">
        <v>9</v>
      </c>
      <c r="E1" s="6" t="s">
        <v>10</v>
      </c>
      <c r="F1" s="6" t="s">
        <v>11</v>
      </c>
      <c r="G1" s="6" t="s">
        <v>12</v>
      </c>
      <c r="H1" s="6" t="s">
        <v>13</v>
      </c>
      <c r="I1" s="6" t="s">
        <v>14</v>
      </c>
      <c r="J1" s="6" t="s">
        <v>8</v>
      </c>
      <c r="K1" s="6">
        <v>2</v>
      </c>
      <c r="L1" s="6"/>
      <c r="M1" s="6"/>
      <c r="N1" s="11" t="s">
        <v>15</v>
      </c>
      <c r="O1" s="11" t="s">
        <v>16</v>
      </c>
      <c r="P1" s="11" t="s">
        <v>17</v>
      </c>
      <c r="Q1" s="11" t="s">
        <v>18</v>
      </c>
      <c r="R1" s="11" t="s">
        <v>19</v>
      </c>
      <c r="S1" s="6" t="s">
        <v>15</v>
      </c>
      <c r="T1" s="6" t="s">
        <v>17</v>
      </c>
      <c r="U1" s="6" t="s">
        <v>18</v>
      </c>
      <c r="V1" s="13" t="s">
        <v>19</v>
      </c>
      <c r="W1" s="16" t="s">
        <v>20</v>
      </c>
      <c r="X1" s="16" t="s">
        <v>21</v>
      </c>
      <c r="Y1" s="16" t="s">
        <v>19</v>
      </c>
      <c r="Z1" s="14" t="s">
        <v>20</v>
      </c>
      <c r="AA1" s="14" t="s">
        <v>21</v>
      </c>
      <c r="AB1" s="14" t="s">
        <v>19</v>
      </c>
      <c r="AC1" s="14" t="s">
        <v>20</v>
      </c>
      <c r="AD1" s="14" t="s">
        <v>21</v>
      </c>
      <c r="AE1" s="14" t="s">
        <v>19</v>
      </c>
      <c r="AF1" s="14" t="s">
        <v>22</v>
      </c>
      <c r="AG1" s="14" t="s">
        <v>23</v>
      </c>
      <c r="AI1" s="14" t="s">
        <v>12</v>
      </c>
    </row>
    <row r="2" spans="1:35" ht="12.75">
      <c r="A2">
        <f>M2*10000+ROUND(B2*1000,0)</f>
        <v>169</v>
      </c>
      <c r="B2">
        <f ca="1">RAND()</f>
        <v>0.1693281180794226</v>
      </c>
      <c r="C2">
        <f>_xlfn.RANK.EQ(B2,$B$2:$B$52)</f>
        <v>44</v>
      </c>
      <c r="D2">
        <f ca="1">ROUND(RAND()*3+2,0)*(-1)^ROUND(RAND()+1,0)</f>
        <v>-4</v>
      </c>
      <c r="E2">
        <f ca="1">ROUND(RAND()*3+2,0)*(-1)^ROUND(RAND()+1,0)</f>
        <v>2</v>
      </c>
      <c r="F2">
        <f ca="1">ROUND(RAND()*3+2,0)*(-1)^ROUND(RAND()+1,0)</f>
        <v>-3</v>
      </c>
      <c r="G2">
        <f>IF(ABS(D2)=ABS(AI2),ABS(AI2)+1,AI2)</f>
        <v>5</v>
      </c>
      <c r="H2">
        <f ca="1">ROUND(RAND()*3+2,0)*(-1)^ROUND(RAND()+1,0)</f>
        <v>5</v>
      </c>
      <c r="I2">
        <f ca="1">ROUND(RAND()*3+2,0)*(-1)^ROUND(RAND()+1,0)</f>
        <v>5</v>
      </c>
      <c r="J2">
        <f>(G2*I2-D2*F2)/(D2*E2-G2*H2)</f>
        <v>-0.3939393939393939</v>
      </c>
      <c r="K2">
        <f>ROUND(J2,$K$1)</f>
        <v>-0.39</v>
      </c>
      <c r="L2">
        <f aca="true" t="shared" si="0" ref="L2:L12">IF(D2*E2-G2*H2=0,0,1)</f>
        <v>1</v>
      </c>
      <c r="M2" s="10">
        <f>IF(L2=1,IF(AND(L2=1,K2&lt;&gt;0,K2&lt;&gt;1,J2=K2),1,0),0)</f>
        <v>0</v>
      </c>
      <c r="N2" s="12" t="str">
        <f>IF(F2&lt;0,E2&amp;"x "&amp;F2,E2&amp;"x +"&amp;F2)</f>
        <v>2x -3</v>
      </c>
      <c r="O2" s="12">
        <f>G2</f>
        <v>5</v>
      </c>
      <c r="P2" s="12" t="str">
        <f>IF(I2&lt;0,H2&amp;"x "&amp;I2,H2&amp;"x +"&amp;I2)</f>
        <v>5x +5</v>
      </c>
      <c r="Q2" s="12">
        <f>D2</f>
        <v>-4</v>
      </c>
      <c r="R2" s="12" t="str">
        <f>IF(O2&gt;0,"| ·"&amp;O2,"| ·("&amp;O2&amp;")")</f>
        <v>| ·5</v>
      </c>
      <c r="S2" t="str">
        <f>N2</f>
        <v>2x -3</v>
      </c>
      <c r="T2" t="str">
        <f>IF(G2*I2&lt;0,G2*H2&amp;"x "&amp;G2*I2,G2*H2&amp;"x +"&amp;G2*I2)</f>
        <v>25x +25</v>
      </c>
      <c r="U2">
        <f>Q2</f>
        <v>-4</v>
      </c>
      <c r="V2" t="str">
        <f>IF(U2&gt;0,"| ·"&amp;U2,"| ·("&amp;U2&amp;")")</f>
        <v>| ·(-4)</v>
      </c>
      <c r="W2" s="17" t="str">
        <f>IF(F2*U2&lt;0,E2*U2&amp;"x "&amp;F2*U2,E2*U2&amp;"x +"&amp;F2*U2)</f>
        <v>-8x +12</v>
      </c>
      <c r="X2" s="17" t="str">
        <f>T2</f>
        <v>25x +25</v>
      </c>
      <c r="Y2" s="17" t="str">
        <f>IF(E2*U2&gt;0,"|- "&amp;ABS(E2*U2)&amp;"x","| +"&amp;ABS(E2*U2)&amp;"x")</f>
        <v>| +8x</v>
      </c>
      <c r="Z2">
        <f>F2*U2</f>
        <v>12</v>
      </c>
      <c r="AA2" t="str">
        <f>IF(G2*I2&lt;0,G2*H2-E2*U2&amp;"x "&amp;G2*I2,G2*H2-E2*U2&amp;"x +"&amp;G2*I2)</f>
        <v>33x +25</v>
      </c>
      <c r="AB2" t="str">
        <f>IF(G2*I2&gt;0,"|- "&amp;ABS(G2*I2),"| +"&amp;ABS(G2*I2))</f>
        <v>|- 25</v>
      </c>
      <c r="AC2" s="15">
        <f>Z2-G2*I2</f>
        <v>-13</v>
      </c>
      <c r="AD2" s="15" t="str">
        <f>IF(G2*H2-E2*U2=1,"x",G2*H2-E2*U2&amp;"x")</f>
        <v>33x</v>
      </c>
      <c r="AE2" s="15" t="str">
        <f>IF(AH2=0,IF(G2*H2-E2*U2&gt;0,"| :"&amp;G2*H2-E2*U2,"| :("&amp;G2*H2-E2*U2&amp;")"),"")</f>
        <v>| :33</v>
      </c>
      <c r="AF2" s="6" t="str">
        <f>IF(AH2=0,"x","")</f>
        <v>x</v>
      </c>
      <c r="AG2">
        <f>IF(AH2=0,J2,"")</f>
        <v>-0.3939393939393939</v>
      </c>
      <c r="AH2">
        <f>IF(G2*H2-E2*U2=1,1,0)</f>
        <v>0</v>
      </c>
      <c r="AI2">
        <f ca="1">ROUND(RAND()*3+2,0)*(-1)^ROUND(RAND()+1,0)</f>
        <v>-4</v>
      </c>
    </row>
    <row r="3" spans="1:35" ht="12.75">
      <c r="A3">
        <f aca="true" t="shared" si="1" ref="A3:A52">M3*10000+ROUND(B3*1000,0)</f>
        <v>907</v>
      </c>
      <c r="B3">
        <f aca="true" ca="1" t="shared" si="2" ref="B3:B52">RAND()</f>
        <v>0.9066781474936264</v>
      </c>
      <c r="C3">
        <f aca="true" t="shared" si="3" ref="C3:C52">_xlfn.RANK.EQ(B3,$B$2:$B$52)</f>
        <v>7</v>
      </c>
      <c r="D3">
        <f aca="true" ca="1" t="shared" si="4" ref="D3:I18">ROUND(RAND()*3+2,0)*(-1)^ROUND(RAND()+1,0)</f>
        <v>-3</v>
      </c>
      <c r="E3">
        <f ca="1" t="shared" si="4"/>
        <v>-5</v>
      </c>
      <c r="F3">
        <f ca="1" t="shared" si="4"/>
        <v>3</v>
      </c>
      <c r="G3">
        <f aca="true" t="shared" si="5" ref="G3:G27">IF(ABS(D3)=ABS(AI3),ABS(AI3)+1,AI3)</f>
        <v>5</v>
      </c>
      <c r="H3">
        <f ca="1" t="shared" si="4"/>
        <v>3</v>
      </c>
      <c r="I3">
        <f ca="1" t="shared" si="4"/>
        <v>-4</v>
      </c>
      <c r="J3" t="e">
        <f aca="true" t="shared" si="6" ref="J3:J18">(G3*I3-D3*F3)/(D3*E3-G3*H3)</f>
        <v>#DIV/0!</v>
      </c>
      <c r="K3" t="e">
        <f aca="true" t="shared" si="7" ref="K3:K52">ROUND(J3,$K$1)</f>
        <v>#DIV/0!</v>
      </c>
      <c r="L3">
        <f t="shared" si="0"/>
        <v>0</v>
      </c>
      <c r="M3" s="10">
        <f aca="true" t="shared" si="8" ref="M3:M18">IF(L3=1,IF(AND(L3=1,K3&lt;&gt;0,K3&lt;&gt;1,J3=K3),1,0),0)</f>
        <v>0</v>
      </c>
      <c r="N3" s="12" t="str">
        <f aca="true" t="shared" si="9" ref="N3:N18">IF(F3&lt;0,E3&amp;"x "&amp;F3,E3&amp;"x +"&amp;F3)</f>
        <v>-5x +3</v>
      </c>
      <c r="O3" s="12">
        <f aca="true" t="shared" si="10" ref="O3:O18">G3</f>
        <v>5</v>
      </c>
      <c r="P3" s="12" t="str">
        <f aca="true" t="shared" si="11" ref="P3:P14">IF(I3&lt;0,H3&amp;"x "&amp;I3,H3&amp;"x +"&amp;I3)</f>
        <v>3x -4</v>
      </c>
      <c r="Q3" s="12">
        <f aca="true" t="shared" si="12" ref="Q3:Q18">D3</f>
        <v>-3</v>
      </c>
      <c r="R3" s="12" t="str">
        <f aca="true" t="shared" si="13" ref="R3:R18">IF(O3&gt;0,"| ·"&amp;O3,"| ·("&amp;O3&amp;")")</f>
        <v>| ·5</v>
      </c>
      <c r="S3" t="str">
        <f aca="true" t="shared" si="14" ref="S3:S18">N3</f>
        <v>-5x +3</v>
      </c>
      <c r="T3" t="str">
        <f aca="true" t="shared" si="15" ref="T3:T14">IF(G3*I3&lt;0,G3*H3&amp;"x "&amp;G3*I3,G3*H3&amp;"x +"&amp;G3*I3)</f>
        <v>15x -20</v>
      </c>
      <c r="U3">
        <f aca="true" t="shared" si="16" ref="U3:U18">Q3</f>
        <v>-3</v>
      </c>
      <c r="V3" t="str">
        <f aca="true" t="shared" si="17" ref="V3:V27">IF(U3&gt;0,"| ·"&amp;U3,"| ·("&amp;U3&amp;")")</f>
        <v>| ·(-3)</v>
      </c>
      <c r="W3" s="17" t="str">
        <f aca="true" t="shared" si="18" ref="W3:W10">IF(F3*U3&lt;0,E3*U3&amp;"x "&amp;F3*U3,E3*U3&amp;"x +"&amp;F3*U3)</f>
        <v>15x -9</v>
      </c>
      <c r="X3" s="17" t="str">
        <f aca="true" t="shared" si="19" ref="X3:X10">T3</f>
        <v>15x -20</v>
      </c>
      <c r="Y3" s="17" t="str">
        <f aca="true" t="shared" si="20" ref="Y3:Y18">IF(E3*U3&gt;0,"|- "&amp;ABS(E3*U3)&amp;"x","| +"&amp;ABS(E3*U3)&amp;"x")</f>
        <v>|- 15x</v>
      </c>
      <c r="Z3">
        <f aca="true" t="shared" si="21" ref="Z3:Z18">F3*U3</f>
        <v>-9</v>
      </c>
      <c r="AA3" t="str">
        <f aca="true" t="shared" si="22" ref="AA3:AA14">IF(G3*I3&lt;0,G3*H3-E3*U3&amp;"x "&amp;G3*I3,G3*H3-E3*U3&amp;"x +"&amp;G3*I3)</f>
        <v>0x -20</v>
      </c>
      <c r="AB3" t="str">
        <f aca="true" t="shared" si="23" ref="AB3:AB14">IF(G3*I3&gt;0,"|- "&amp;ABS(G3*I3),"| +"&amp;ABS(G3*I3))</f>
        <v>| +20</v>
      </c>
      <c r="AC3" s="15">
        <f aca="true" t="shared" si="24" ref="AC3:AC14">Z3-G3*I3</f>
        <v>11</v>
      </c>
      <c r="AD3" s="15" t="str">
        <f aca="true" t="shared" si="25" ref="AD3:AD14">IF(G3*H3-E3*U3=1,"x",G3*H3-E3*U3&amp;"x")</f>
        <v>0x</v>
      </c>
      <c r="AE3" s="15" t="str">
        <f aca="true" t="shared" si="26" ref="AE3:AE14">IF(AH3=0,IF(G3*H3-E3*U3&gt;0,"| :"&amp;G3*H3-E3*U3,"| :("&amp;G3*H3-E3*U3&amp;")"),"")</f>
        <v>| :(0)</v>
      </c>
      <c r="AF3" s="6" t="str">
        <f aca="true" t="shared" si="27" ref="AF3:AF14">IF(AH3=0,"x","")</f>
        <v>x</v>
      </c>
      <c r="AG3" t="e">
        <f aca="true" t="shared" si="28" ref="AG3:AG14">IF(AH3=0,J3,"")</f>
        <v>#DIV/0!</v>
      </c>
      <c r="AH3">
        <f aca="true" t="shared" si="29" ref="AH3:AH52">IF(G3*H3-E3*U3=1,1,0)</f>
        <v>0</v>
      </c>
      <c r="AI3">
        <f aca="true" ca="1" t="shared" si="30" ref="AI3:AI52">ROUND(RAND()*3+2,0)*(-1)^ROUND(RAND()+1,0)</f>
        <v>5</v>
      </c>
    </row>
    <row r="4" spans="1:35" ht="12.75">
      <c r="A4">
        <f t="shared" si="1"/>
        <v>10632</v>
      </c>
      <c r="B4">
        <f ca="1" t="shared" si="2"/>
        <v>0.6319770975057484</v>
      </c>
      <c r="C4">
        <f t="shared" si="3"/>
        <v>22</v>
      </c>
      <c r="D4">
        <f ca="1" t="shared" si="4"/>
        <v>5</v>
      </c>
      <c r="E4">
        <f ca="1" t="shared" si="4"/>
        <v>2</v>
      </c>
      <c r="F4">
        <f ca="1" t="shared" si="4"/>
        <v>3</v>
      </c>
      <c r="G4">
        <f t="shared" si="5"/>
        <v>-4</v>
      </c>
      <c r="H4">
        <f ca="1" t="shared" si="4"/>
        <v>-3</v>
      </c>
      <c r="I4">
        <f ca="1" t="shared" si="4"/>
        <v>-3</v>
      </c>
      <c r="J4">
        <f t="shared" si="6"/>
        <v>1.5</v>
      </c>
      <c r="K4">
        <f t="shared" si="7"/>
        <v>1.5</v>
      </c>
      <c r="L4">
        <f t="shared" si="0"/>
        <v>1</v>
      </c>
      <c r="M4" s="10">
        <f t="shared" si="8"/>
        <v>1</v>
      </c>
      <c r="N4" s="12" t="str">
        <f t="shared" si="9"/>
        <v>2x +3</v>
      </c>
      <c r="O4" s="12">
        <f t="shared" si="10"/>
        <v>-4</v>
      </c>
      <c r="P4" s="12" t="str">
        <f t="shared" si="11"/>
        <v>-3x -3</v>
      </c>
      <c r="Q4" s="12">
        <f t="shared" si="12"/>
        <v>5</v>
      </c>
      <c r="R4" s="12" t="str">
        <f t="shared" si="13"/>
        <v>| ·(-4)</v>
      </c>
      <c r="S4" t="str">
        <f t="shared" si="14"/>
        <v>2x +3</v>
      </c>
      <c r="T4" t="str">
        <f t="shared" si="15"/>
        <v>12x +12</v>
      </c>
      <c r="U4">
        <f t="shared" si="16"/>
        <v>5</v>
      </c>
      <c r="V4" t="str">
        <f t="shared" si="17"/>
        <v>| ·5</v>
      </c>
      <c r="W4" s="17" t="str">
        <f t="shared" si="18"/>
        <v>10x +15</v>
      </c>
      <c r="X4" s="17" t="str">
        <f t="shared" si="19"/>
        <v>12x +12</v>
      </c>
      <c r="Y4" s="17" t="str">
        <f t="shared" si="20"/>
        <v>|- 10x</v>
      </c>
      <c r="Z4">
        <f t="shared" si="21"/>
        <v>15</v>
      </c>
      <c r="AA4" t="str">
        <f t="shared" si="22"/>
        <v>2x +12</v>
      </c>
      <c r="AB4" t="str">
        <f t="shared" si="23"/>
        <v>|- 12</v>
      </c>
      <c r="AC4" s="15">
        <f t="shared" si="24"/>
        <v>3</v>
      </c>
      <c r="AD4" s="15" t="str">
        <f t="shared" si="25"/>
        <v>2x</v>
      </c>
      <c r="AE4" s="15" t="str">
        <f t="shared" si="26"/>
        <v>| :2</v>
      </c>
      <c r="AF4" s="6" t="str">
        <f t="shared" si="27"/>
        <v>x</v>
      </c>
      <c r="AG4">
        <f t="shared" si="28"/>
        <v>1.5</v>
      </c>
      <c r="AH4">
        <f t="shared" si="29"/>
        <v>0</v>
      </c>
      <c r="AI4">
        <f ca="1" t="shared" si="30"/>
        <v>-4</v>
      </c>
    </row>
    <row r="5" spans="1:35" ht="12.75">
      <c r="A5">
        <f t="shared" si="1"/>
        <v>881</v>
      </c>
      <c r="B5">
        <f ca="1" t="shared" si="2"/>
        <v>0.8806914285877611</v>
      </c>
      <c r="C5">
        <f t="shared" si="3"/>
        <v>10</v>
      </c>
      <c r="D5">
        <f ca="1" t="shared" si="4"/>
        <v>4</v>
      </c>
      <c r="E5">
        <f ca="1" t="shared" si="4"/>
        <v>3</v>
      </c>
      <c r="F5">
        <f ca="1" t="shared" si="4"/>
        <v>-2</v>
      </c>
      <c r="G5">
        <f t="shared" si="5"/>
        <v>-3</v>
      </c>
      <c r="H5">
        <f ca="1" t="shared" si="4"/>
        <v>-3</v>
      </c>
      <c r="I5">
        <f ca="1" t="shared" si="4"/>
        <v>-3</v>
      </c>
      <c r="J5">
        <f t="shared" si="6"/>
        <v>5.666666666666667</v>
      </c>
      <c r="K5">
        <f t="shared" si="7"/>
        <v>5.67</v>
      </c>
      <c r="L5">
        <f t="shared" si="0"/>
        <v>1</v>
      </c>
      <c r="M5" s="10">
        <f t="shared" si="8"/>
        <v>0</v>
      </c>
      <c r="N5" s="12" t="str">
        <f t="shared" si="9"/>
        <v>3x -2</v>
      </c>
      <c r="O5" s="12">
        <f t="shared" si="10"/>
        <v>-3</v>
      </c>
      <c r="P5" s="12" t="str">
        <f t="shared" si="11"/>
        <v>-3x -3</v>
      </c>
      <c r="Q5" s="12">
        <f t="shared" si="12"/>
        <v>4</v>
      </c>
      <c r="R5" s="12" t="str">
        <f t="shared" si="13"/>
        <v>| ·(-3)</v>
      </c>
      <c r="S5" t="str">
        <f t="shared" si="14"/>
        <v>3x -2</v>
      </c>
      <c r="T5" t="str">
        <f t="shared" si="15"/>
        <v>9x +9</v>
      </c>
      <c r="U5">
        <f t="shared" si="16"/>
        <v>4</v>
      </c>
      <c r="V5" t="str">
        <f t="shared" si="17"/>
        <v>| ·4</v>
      </c>
      <c r="W5" s="17" t="str">
        <f t="shared" si="18"/>
        <v>12x -8</v>
      </c>
      <c r="X5" s="17" t="str">
        <f t="shared" si="19"/>
        <v>9x +9</v>
      </c>
      <c r="Y5" s="17" t="str">
        <f t="shared" si="20"/>
        <v>|- 12x</v>
      </c>
      <c r="Z5">
        <f t="shared" si="21"/>
        <v>-8</v>
      </c>
      <c r="AA5" t="str">
        <f t="shared" si="22"/>
        <v>-3x +9</v>
      </c>
      <c r="AB5" t="str">
        <f t="shared" si="23"/>
        <v>|- 9</v>
      </c>
      <c r="AC5" s="15">
        <f t="shared" si="24"/>
        <v>-17</v>
      </c>
      <c r="AD5" s="15" t="str">
        <f t="shared" si="25"/>
        <v>-3x</v>
      </c>
      <c r="AE5" s="15" t="str">
        <f t="shared" si="26"/>
        <v>| :(-3)</v>
      </c>
      <c r="AF5" s="6" t="str">
        <f t="shared" si="27"/>
        <v>x</v>
      </c>
      <c r="AG5">
        <f t="shared" si="28"/>
        <v>5.666666666666667</v>
      </c>
      <c r="AH5">
        <f t="shared" si="29"/>
        <v>0</v>
      </c>
      <c r="AI5">
        <f ca="1" t="shared" si="30"/>
        <v>-3</v>
      </c>
    </row>
    <row r="6" spans="1:35" ht="12.75">
      <c r="A6">
        <f t="shared" si="1"/>
        <v>479</v>
      </c>
      <c r="B6">
        <f ca="1" t="shared" si="2"/>
        <v>0.47911743885014735</v>
      </c>
      <c r="C6">
        <f t="shared" si="3"/>
        <v>29</v>
      </c>
      <c r="D6">
        <f ca="1" t="shared" si="4"/>
        <v>2</v>
      </c>
      <c r="E6">
        <f ca="1" t="shared" si="4"/>
        <v>-5</v>
      </c>
      <c r="F6">
        <f ca="1" t="shared" si="4"/>
        <v>4</v>
      </c>
      <c r="G6">
        <f t="shared" si="5"/>
        <v>5</v>
      </c>
      <c r="H6">
        <f ca="1" t="shared" si="4"/>
        <v>4</v>
      </c>
      <c r="I6">
        <f ca="1" t="shared" si="4"/>
        <v>-4</v>
      </c>
      <c r="J6">
        <f t="shared" si="6"/>
        <v>0.9333333333333333</v>
      </c>
      <c r="K6">
        <f t="shared" si="7"/>
        <v>0.93</v>
      </c>
      <c r="L6">
        <f t="shared" si="0"/>
        <v>1</v>
      </c>
      <c r="M6" s="10">
        <f t="shared" si="8"/>
        <v>0</v>
      </c>
      <c r="N6" s="12" t="str">
        <f t="shared" si="9"/>
        <v>-5x +4</v>
      </c>
      <c r="O6" s="12">
        <f t="shared" si="10"/>
        <v>5</v>
      </c>
      <c r="P6" s="12" t="str">
        <f t="shared" si="11"/>
        <v>4x -4</v>
      </c>
      <c r="Q6" s="12">
        <f t="shared" si="12"/>
        <v>2</v>
      </c>
      <c r="R6" s="12" t="str">
        <f t="shared" si="13"/>
        <v>| ·5</v>
      </c>
      <c r="S6" t="str">
        <f t="shared" si="14"/>
        <v>-5x +4</v>
      </c>
      <c r="T6" t="str">
        <f t="shared" si="15"/>
        <v>20x -20</v>
      </c>
      <c r="U6">
        <f t="shared" si="16"/>
        <v>2</v>
      </c>
      <c r="V6" t="str">
        <f t="shared" si="17"/>
        <v>| ·2</v>
      </c>
      <c r="W6" s="17" t="str">
        <f t="shared" si="18"/>
        <v>-10x +8</v>
      </c>
      <c r="X6" s="17" t="str">
        <f t="shared" si="19"/>
        <v>20x -20</v>
      </c>
      <c r="Y6" s="17" t="str">
        <f t="shared" si="20"/>
        <v>| +10x</v>
      </c>
      <c r="Z6">
        <f t="shared" si="21"/>
        <v>8</v>
      </c>
      <c r="AA6" t="str">
        <f t="shared" si="22"/>
        <v>30x -20</v>
      </c>
      <c r="AB6" t="str">
        <f t="shared" si="23"/>
        <v>| +20</v>
      </c>
      <c r="AC6" s="15">
        <f t="shared" si="24"/>
        <v>28</v>
      </c>
      <c r="AD6" s="15" t="str">
        <f t="shared" si="25"/>
        <v>30x</v>
      </c>
      <c r="AE6" s="15" t="str">
        <f t="shared" si="26"/>
        <v>| :30</v>
      </c>
      <c r="AF6" s="6" t="str">
        <f t="shared" si="27"/>
        <v>x</v>
      </c>
      <c r="AG6">
        <f t="shared" si="28"/>
        <v>0.9333333333333333</v>
      </c>
      <c r="AH6">
        <f t="shared" si="29"/>
        <v>0</v>
      </c>
      <c r="AI6">
        <f ca="1" t="shared" si="30"/>
        <v>5</v>
      </c>
    </row>
    <row r="7" spans="1:35" ht="12.75">
      <c r="A7">
        <f t="shared" si="1"/>
        <v>10228</v>
      </c>
      <c r="B7">
        <f ca="1" t="shared" si="2"/>
        <v>0.22793315630784328</v>
      </c>
      <c r="C7">
        <f t="shared" si="3"/>
        <v>42</v>
      </c>
      <c r="D7">
        <f ca="1" t="shared" si="4"/>
        <v>-3</v>
      </c>
      <c r="E7">
        <f ca="1" t="shared" si="4"/>
        <v>5</v>
      </c>
      <c r="F7">
        <f ca="1" t="shared" si="4"/>
        <v>3</v>
      </c>
      <c r="G7">
        <f t="shared" si="5"/>
        <v>-4</v>
      </c>
      <c r="H7">
        <f ca="1" t="shared" si="4"/>
        <v>4</v>
      </c>
      <c r="I7">
        <f ca="1" t="shared" si="4"/>
        <v>-4</v>
      </c>
      <c r="J7">
        <f t="shared" si="6"/>
        <v>25</v>
      </c>
      <c r="K7">
        <f t="shared" si="7"/>
        <v>25</v>
      </c>
      <c r="L7">
        <f t="shared" si="0"/>
        <v>1</v>
      </c>
      <c r="M7" s="10">
        <f t="shared" si="8"/>
        <v>1</v>
      </c>
      <c r="N7" s="12" t="str">
        <f t="shared" si="9"/>
        <v>5x +3</v>
      </c>
      <c r="O7" s="12">
        <f t="shared" si="10"/>
        <v>-4</v>
      </c>
      <c r="P7" s="12" t="str">
        <f t="shared" si="11"/>
        <v>4x -4</v>
      </c>
      <c r="Q7" s="12">
        <f t="shared" si="12"/>
        <v>-3</v>
      </c>
      <c r="R7" s="12" t="str">
        <f t="shared" si="13"/>
        <v>| ·(-4)</v>
      </c>
      <c r="S7" t="str">
        <f t="shared" si="14"/>
        <v>5x +3</v>
      </c>
      <c r="T7" t="str">
        <f t="shared" si="15"/>
        <v>-16x +16</v>
      </c>
      <c r="U7">
        <f t="shared" si="16"/>
        <v>-3</v>
      </c>
      <c r="V7" t="str">
        <f t="shared" si="17"/>
        <v>| ·(-3)</v>
      </c>
      <c r="W7" s="17" t="str">
        <f t="shared" si="18"/>
        <v>-15x -9</v>
      </c>
      <c r="X7" s="17" t="str">
        <f t="shared" si="19"/>
        <v>-16x +16</v>
      </c>
      <c r="Y7" s="17" t="str">
        <f t="shared" si="20"/>
        <v>| +15x</v>
      </c>
      <c r="Z7">
        <f t="shared" si="21"/>
        <v>-9</v>
      </c>
      <c r="AA7" t="str">
        <f t="shared" si="22"/>
        <v>-1x +16</v>
      </c>
      <c r="AB7" t="str">
        <f t="shared" si="23"/>
        <v>|- 16</v>
      </c>
      <c r="AC7" s="15">
        <f t="shared" si="24"/>
        <v>-25</v>
      </c>
      <c r="AD7" s="15" t="str">
        <f t="shared" si="25"/>
        <v>-1x</v>
      </c>
      <c r="AE7" s="15" t="str">
        <f t="shared" si="26"/>
        <v>| :(-1)</v>
      </c>
      <c r="AF7" s="6" t="str">
        <f t="shared" si="27"/>
        <v>x</v>
      </c>
      <c r="AG7">
        <f t="shared" si="28"/>
        <v>25</v>
      </c>
      <c r="AH7">
        <f t="shared" si="29"/>
        <v>0</v>
      </c>
      <c r="AI7">
        <f ca="1" t="shared" si="30"/>
        <v>-4</v>
      </c>
    </row>
    <row r="8" spans="1:35" ht="12.75">
      <c r="A8">
        <f t="shared" si="1"/>
        <v>827</v>
      </c>
      <c r="B8">
        <f ca="1" t="shared" si="2"/>
        <v>0.826849159812462</v>
      </c>
      <c r="C8">
        <f t="shared" si="3"/>
        <v>13</v>
      </c>
      <c r="D8">
        <f ca="1" t="shared" si="4"/>
        <v>-5</v>
      </c>
      <c r="E8">
        <f ca="1" t="shared" si="4"/>
        <v>-2</v>
      </c>
      <c r="F8">
        <f ca="1" t="shared" si="4"/>
        <v>-3</v>
      </c>
      <c r="G8">
        <f t="shared" si="5"/>
        <v>-3</v>
      </c>
      <c r="H8">
        <f ca="1" t="shared" si="4"/>
        <v>3</v>
      </c>
      <c r="I8">
        <f ca="1" t="shared" si="4"/>
        <v>-4</v>
      </c>
      <c r="J8">
        <f t="shared" si="6"/>
        <v>-0.15789473684210525</v>
      </c>
      <c r="K8">
        <f t="shared" si="7"/>
        <v>-0.16</v>
      </c>
      <c r="L8">
        <f t="shared" si="0"/>
        <v>1</v>
      </c>
      <c r="M8" s="10">
        <f t="shared" si="8"/>
        <v>0</v>
      </c>
      <c r="N8" s="12" t="str">
        <f t="shared" si="9"/>
        <v>-2x -3</v>
      </c>
      <c r="O8" s="12">
        <f t="shared" si="10"/>
        <v>-3</v>
      </c>
      <c r="P8" s="12" t="str">
        <f t="shared" si="11"/>
        <v>3x -4</v>
      </c>
      <c r="Q8" s="12">
        <f t="shared" si="12"/>
        <v>-5</v>
      </c>
      <c r="R8" s="12" t="str">
        <f t="shared" si="13"/>
        <v>| ·(-3)</v>
      </c>
      <c r="S8" t="str">
        <f t="shared" si="14"/>
        <v>-2x -3</v>
      </c>
      <c r="T8" t="str">
        <f t="shared" si="15"/>
        <v>-9x +12</v>
      </c>
      <c r="U8">
        <f t="shared" si="16"/>
        <v>-5</v>
      </c>
      <c r="V8" t="str">
        <f t="shared" si="17"/>
        <v>| ·(-5)</v>
      </c>
      <c r="W8" s="17" t="str">
        <f t="shared" si="18"/>
        <v>10x +15</v>
      </c>
      <c r="X8" s="17" t="str">
        <f t="shared" si="19"/>
        <v>-9x +12</v>
      </c>
      <c r="Y8" s="17" t="str">
        <f t="shared" si="20"/>
        <v>|- 10x</v>
      </c>
      <c r="Z8">
        <f t="shared" si="21"/>
        <v>15</v>
      </c>
      <c r="AA8" t="str">
        <f t="shared" si="22"/>
        <v>-19x +12</v>
      </c>
      <c r="AB8" t="str">
        <f t="shared" si="23"/>
        <v>|- 12</v>
      </c>
      <c r="AC8" s="15">
        <f t="shared" si="24"/>
        <v>3</v>
      </c>
      <c r="AD8" s="15" t="str">
        <f t="shared" si="25"/>
        <v>-19x</v>
      </c>
      <c r="AE8" s="15" t="str">
        <f t="shared" si="26"/>
        <v>| :(-19)</v>
      </c>
      <c r="AF8" s="6" t="str">
        <f t="shared" si="27"/>
        <v>x</v>
      </c>
      <c r="AG8">
        <f t="shared" si="28"/>
        <v>-0.15789473684210525</v>
      </c>
      <c r="AH8">
        <f t="shared" si="29"/>
        <v>0</v>
      </c>
      <c r="AI8">
        <f ca="1" t="shared" si="30"/>
        <v>-3</v>
      </c>
    </row>
    <row r="9" spans="1:35" ht="12.75">
      <c r="A9">
        <f t="shared" si="1"/>
        <v>10480</v>
      </c>
      <c r="B9">
        <f ca="1" t="shared" si="2"/>
        <v>0.47998890610657985</v>
      </c>
      <c r="C9">
        <f t="shared" si="3"/>
        <v>28</v>
      </c>
      <c r="D9">
        <f ca="1" t="shared" si="4"/>
        <v>-2</v>
      </c>
      <c r="E9">
        <f ca="1" t="shared" si="4"/>
        <v>-4</v>
      </c>
      <c r="F9">
        <f ca="1" t="shared" si="4"/>
        <v>5</v>
      </c>
      <c r="G9">
        <f t="shared" si="5"/>
        <v>4</v>
      </c>
      <c r="H9">
        <f ca="1" t="shared" si="4"/>
        <v>4</v>
      </c>
      <c r="I9">
        <f ca="1" t="shared" si="4"/>
        <v>-4</v>
      </c>
      <c r="J9">
        <f t="shared" si="6"/>
        <v>0.75</v>
      </c>
      <c r="K9">
        <f t="shared" si="7"/>
        <v>0.75</v>
      </c>
      <c r="L9">
        <f t="shared" si="0"/>
        <v>1</v>
      </c>
      <c r="M9" s="10">
        <f t="shared" si="8"/>
        <v>1</v>
      </c>
      <c r="N9" s="12" t="str">
        <f t="shared" si="9"/>
        <v>-4x +5</v>
      </c>
      <c r="O9" s="12">
        <f t="shared" si="10"/>
        <v>4</v>
      </c>
      <c r="P9" s="12" t="str">
        <f t="shared" si="11"/>
        <v>4x -4</v>
      </c>
      <c r="Q9" s="12">
        <f t="shared" si="12"/>
        <v>-2</v>
      </c>
      <c r="R9" s="12" t="str">
        <f t="shared" si="13"/>
        <v>| ·4</v>
      </c>
      <c r="S9" t="str">
        <f t="shared" si="14"/>
        <v>-4x +5</v>
      </c>
      <c r="T9" t="str">
        <f t="shared" si="15"/>
        <v>16x -16</v>
      </c>
      <c r="U9">
        <f t="shared" si="16"/>
        <v>-2</v>
      </c>
      <c r="V9" t="str">
        <f t="shared" si="17"/>
        <v>| ·(-2)</v>
      </c>
      <c r="W9" s="17" t="str">
        <f t="shared" si="18"/>
        <v>8x -10</v>
      </c>
      <c r="X9" s="17" t="str">
        <f t="shared" si="19"/>
        <v>16x -16</v>
      </c>
      <c r="Y9" s="17" t="str">
        <f t="shared" si="20"/>
        <v>|- 8x</v>
      </c>
      <c r="Z9">
        <f t="shared" si="21"/>
        <v>-10</v>
      </c>
      <c r="AA9" t="str">
        <f t="shared" si="22"/>
        <v>8x -16</v>
      </c>
      <c r="AB9" t="str">
        <f t="shared" si="23"/>
        <v>| +16</v>
      </c>
      <c r="AC9" s="15">
        <f t="shared" si="24"/>
        <v>6</v>
      </c>
      <c r="AD9" s="15" t="str">
        <f t="shared" si="25"/>
        <v>8x</v>
      </c>
      <c r="AE9" s="15" t="str">
        <f t="shared" si="26"/>
        <v>| :8</v>
      </c>
      <c r="AF9" s="6" t="str">
        <f t="shared" si="27"/>
        <v>x</v>
      </c>
      <c r="AG9">
        <f t="shared" si="28"/>
        <v>0.75</v>
      </c>
      <c r="AH9">
        <f t="shared" si="29"/>
        <v>0</v>
      </c>
      <c r="AI9">
        <f ca="1" t="shared" si="30"/>
        <v>4</v>
      </c>
    </row>
    <row r="10" spans="1:35" ht="12.75">
      <c r="A10">
        <f t="shared" si="1"/>
        <v>10838</v>
      </c>
      <c r="B10">
        <f ca="1" t="shared" si="2"/>
        <v>0.8378194617485671</v>
      </c>
      <c r="C10">
        <f t="shared" si="3"/>
        <v>12</v>
      </c>
      <c r="D10">
        <f ca="1" t="shared" si="4"/>
        <v>-3</v>
      </c>
      <c r="E10">
        <f ca="1" t="shared" si="4"/>
        <v>-4</v>
      </c>
      <c r="F10">
        <f ca="1" t="shared" si="4"/>
        <v>3</v>
      </c>
      <c r="G10">
        <f t="shared" si="5"/>
        <v>4</v>
      </c>
      <c r="H10">
        <f ca="1" t="shared" si="4"/>
        <v>4</v>
      </c>
      <c r="I10">
        <f ca="1" t="shared" si="4"/>
        <v>-2</v>
      </c>
      <c r="J10">
        <f t="shared" si="6"/>
        <v>-0.25</v>
      </c>
      <c r="K10">
        <f t="shared" si="7"/>
        <v>-0.25</v>
      </c>
      <c r="L10">
        <f t="shared" si="0"/>
        <v>1</v>
      </c>
      <c r="M10" s="10">
        <f t="shared" si="8"/>
        <v>1</v>
      </c>
      <c r="N10" s="12" t="str">
        <f t="shared" si="9"/>
        <v>-4x +3</v>
      </c>
      <c r="O10" s="12">
        <f t="shared" si="10"/>
        <v>4</v>
      </c>
      <c r="P10" s="12" t="str">
        <f t="shared" si="11"/>
        <v>4x -2</v>
      </c>
      <c r="Q10" s="12">
        <f t="shared" si="12"/>
        <v>-3</v>
      </c>
      <c r="R10" s="12" t="str">
        <f t="shared" si="13"/>
        <v>| ·4</v>
      </c>
      <c r="S10" t="str">
        <f t="shared" si="14"/>
        <v>-4x +3</v>
      </c>
      <c r="T10" t="str">
        <f t="shared" si="15"/>
        <v>16x -8</v>
      </c>
      <c r="U10">
        <f t="shared" si="16"/>
        <v>-3</v>
      </c>
      <c r="V10" t="str">
        <f t="shared" si="17"/>
        <v>| ·(-3)</v>
      </c>
      <c r="W10" s="17" t="str">
        <f t="shared" si="18"/>
        <v>12x -9</v>
      </c>
      <c r="X10" s="17" t="str">
        <f t="shared" si="19"/>
        <v>16x -8</v>
      </c>
      <c r="Y10" s="17" t="str">
        <f t="shared" si="20"/>
        <v>|- 12x</v>
      </c>
      <c r="Z10">
        <f t="shared" si="21"/>
        <v>-9</v>
      </c>
      <c r="AA10" t="str">
        <f t="shared" si="22"/>
        <v>4x -8</v>
      </c>
      <c r="AB10" t="str">
        <f t="shared" si="23"/>
        <v>| +8</v>
      </c>
      <c r="AC10" s="15">
        <f t="shared" si="24"/>
        <v>-1</v>
      </c>
      <c r="AD10" s="15" t="str">
        <f t="shared" si="25"/>
        <v>4x</v>
      </c>
      <c r="AE10" s="15" t="str">
        <f t="shared" si="26"/>
        <v>| :4</v>
      </c>
      <c r="AF10" s="6" t="str">
        <f t="shared" si="27"/>
        <v>x</v>
      </c>
      <c r="AG10">
        <f t="shared" si="28"/>
        <v>-0.25</v>
      </c>
      <c r="AH10">
        <f t="shared" si="29"/>
        <v>0</v>
      </c>
      <c r="AI10">
        <f ca="1" t="shared" si="30"/>
        <v>3</v>
      </c>
    </row>
    <row r="11" spans="1:35" ht="15.75" customHeight="1">
      <c r="A11">
        <f t="shared" si="1"/>
        <v>335</v>
      </c>
      <c r="B11">
        <f ca="1" t="shared" si="2"/>
        <v>0.33454382922034254</v>
      </c>
      <c r="C11">
        <f t="shared" si="3"/>
        <v>35</v>
      </c>
      <c r="D11">
        <f ca="1" t="shared" si="4"/>
        <v>-2</v>
      </c>
      <c r="E11">
        <f ca="1" t="shared" si="4"/>
        <v>5</v>
      </c>
      <c r="F11">
        <f ca="1" t="shared" si="4"/>
        <v>-3</v>
      </c>
      <c r="G11">
        <f t="shared" si="5"/>
        <v>5</v>
      </c>
      <c r="H11">
        <f ca="1" t="shared" si="4"/>
        <v>-5</v>
      </c>
      <c r="I11">
        <f ca="1" t="shared" si="4"/>
        <v>-4</v>
      </c>
      <c r="J11">
        <f t="shared" si="6"/>
        <v>-1.7333333333333334</v>
      </c>
      <c r="K11">
        <f t="shared" si="7"/>
        <v>-1.73</v>
      </c>
      <c r="L11">
        <f t="shared" si="0"/>
        <v>1</v>
      </c>
      <c r="M11" s="10">
        <f t="shared" si="8"/>
        <v>0</v>
      </c>
      <c r="N11" s="12" t="str">
        <f t="shared" si="9"/>
        <v>5x -3</v>
      </c>
      <c r="O11" s="12">
        <f t="shared" si="10"/>
        <v>5</v>
      </c>
      <c r="P11" s="12" t="str">
        <f t="shared" si="11"/>
        <v>-5x -4</v>
      </c>
      <c r="Q11" s="12">
        <f t="shared" si="12"/>
        <v>-2</v>
      </c>
      <c r="R11" s="12" t="str">
        <f t="shared" si="13"/>
        <v>| ·5</v>
      </c>
      <c r="S11" t="str">
        <f t="shared" si="14"/>
        <v>5x -3</v>
      </c>
      <c r="T11" t="str">
        <f t="shared" si="15"/>
        <v>-25x -20</v>
      </c>
      <c r="U11">
        <f t="shared" si="16"/>
        <v>-2</v>
      </c>
      <c r="V11" t="str">
        <f t="shared" si="17"/>
        <v>| ·(-2)</v>
      </c>
      <c r="W11" s="17" t="str">
        <f aca="true" t="shared" si="31" ref="W11:W18">IF(F11*U11&lt;0,E11*U11&amp;"x "&amp;F11*U11,E11*U11&amp;"x +"&amp;F11*U11)</f>
        <v>-10x +6</v>
      </c>
      <c r="X11" s="17" t="str">
        <f aca="true" t="shared" si="32" ref="X11:X18">T11</f>
        <v>-25x -20</v>
      </c>
      <c r="Y11" s="17" t="str">
        <f t="shared" si="20"/>
        <v>| +10x</v>
      </c>
      <c r="Z11">
        <f t="shared" si="21"/>
        <v>6</v>
      </c>
      <c r="AA11" t="str">
        <f t="shared" si="22"/>
        <v>-15x -20</v>
      </c>
      <c r="AB11" t="str">
        <f t="shared" si="23"/>
        <v>| +20</v>
      </c>
      <c r="AC11" s="15">
        <f t="shared" si="24"/>
        <v>26</v>
      </c>
      <c r="AD11" s="15" t="str">
        <f t="shared" si="25"/>
        <v>-15x</v>
      </c>
      <c r="AE11" s="15" t="str">
        <f t="shared" si="26"/>
        <v>| :(-15)</v>
      </c>
      <c r="AF11" s="6" t="str">
        <f t="shared" si="27"/>
        <v>x</v>
      </c>
      <c r="AG11">
        <f t="shared" si="28"/>
        <v>-1.7333333333333334</v>
      </c>
      <c r="AH11">
        <f t="shared" si="29"/>
        <v>0</v>
      </c>
      <c r="AI11">
        <f ca="1" t="shared" si="30"/>
        <v>5</v>
      </c>
    </row>
    <row r="12" spans="1:35" ht="15.75" customHeight="1">
      <c r="A12">
        <f t="shared" si="1"/>
        <v>10930</v>
      </c>
      <c r="B12">
        <f ca="1" t="shared" si="2"/>
        <v>0.9300378934991754</v>
      </c>
      <c r="C12">
        <f t="shared" si="3"/>
        <v>3</v>
      </c>
      <c r="D12">
        <f ca="1" t="shared" si="4"/>
        <v>-3</v>
      </c>
      <c r="E12">
        <f ca="1" t="shared" si="4"/>
        <v>5</v>
      </c>
      <c r="F12">
        <f ca="1" t="shared" si="4"/>
        <v>-5</v>
      </c>
      <c r="G12">
        <f t="shared" si="5"/>
        <v>-4</v>
      </c>
      <c r="H12">
        <f ca="1" t="shared" si="4"/>
        <v>4</v>
      </c>
      <c r="I12">
        <f ca="1" t="shared" si="4"/>
        <v>3</v>
      </c>
      <c r="J12">
        <f t="shared" si="6"/>
        <v>-27</v>
      </c>
      <c r="K12">
        <f t="shared" si="7"/>
        <v>-27</v>
      </c>
      <c r="L12">
        <f t="shared" si="0"/>
        <v>1</v>
      </c>
      <c r="M12" s="10">
        <f t="shared" si="8"/>
        <v>1</v>
      </c>
      <c r="N12" s="12" t="str">
        <f t="shared" si="9"/>
        <v>5x -5</v>
      </c>
      <c r="O12" s="12">
        <f t="shared" si="10"/>
        <v>-4</v>
      </c>
      <c r="P12" s="12" t="str">
        <f t="shared" si="11"/>
        <v>4x +3</v>
      </c>
      <c r="Q12" s="12">
        <f t="shared" si="12"/>
        <v>-3</v>
      </c>
      <c r="R12" s="12" t="str">
        <f t="shared" si="13"/>
        <v>| ·(-4)</v>
      </c>
      <c r="S12" t="str">
        <f t="shared" si="14"/>
        <v>5x -5</v>
      </c>
      <c r="T12" t="str">
        <f t="shared" si="15"/>
        <v>-16x -12</v>
      </c>
      <c r="U12">
        <f t="shared" si="16"/>
        <v>-3</v>
      </c>
      <c r="V12" t="str">
        <f t="shared" si="17"/>
        <v>| ·(-3)</v>
      </c>
      <c r="W12" s="17" t="str">
        <f t="shared" si="31"/>
        <v>-15x +15</v>
      </c>
      <c r="X12" s="17" t="str">
        <f t="shared" si="32"/>
        <v>-16x -12</v>
      </c>
      <c r="Y12" s="17" t="str">
        <f t="shared" si="20"/>
        <v>| +15x</v>
      </c>
      <c r="Z12">
        <f t="shared" si="21"/>
        <v>15</v>
      </c>
      <c r="AA12" t="str">
        <f t="shared" si="22"/>
        <v>-1x -12</v>
      </c>
      <c r="AB12" t="str">
        <f t="shared" si="23"/>
        <v>| +12</v>
      </c>
      <c r="AC12" s="15">
        <f t="shared" si="24"/>
        <v>27</v>
      </c>
      <c r="AD12" s="15" t="str">
        <f t="shared" si="25"/>
        <v>-1x</v>
      </c>
      <c r="AE12" s="15" t="str">
        <f t="shared" si="26"/>
        <v>| :(-1)</v>
      </c>
      <c r="AF12" s="6" t="str">
        <f t="shared" si="27"/>
        <v>x</v>
      </c>
      <c r="AG12">
        <f t="shared" si="28"/>
        <v>-27</v>
      </c>
      <c r="AH12">
        <f t="shared" si="29"/>
        <v>0</v>
      </c>
      <c r="AI12">
        <f ca="1" t="shared" si="30"/>
        <v>-4</v>
      </c>
    </row>
    <row r="13" spans="1:35" ht="15.75" customHeight="1">
      <c r="A13">
        <f t="shared" si="1"/>
        <v>89</v>
      </c>
      <c r="B13">
        <f ca="1" t="shared" si="2"/>
        <v>0.08854006414410953</v>
      </c>
      <c r="C13">
        <f t="shared" si="3"/>
        <v>48</v>
      </c>
      <c r="D13">
        <f ca="1" t="shared" si="4"/>
        <v>-2</v>
      </c>
      <c r="E13">
        <f ca="1" t="shared" si="4"/>
        <v>3</v>
      </c>
      <c r="F13">
        <f ca="1" t="shared" si="4"/>
        <v>2</v>
      </c>
      <c r="G13">
        <f t="shared" si="5"/>
        <v>-4</v>
      </c>
      <c r="H13">
        <f ca="1" t="shared" si="4"/>
        <v>-3</v>
      </c>
      <c r="I13">
        <f ca="1" t="shared" si="4"/>
        <v>-5</v>
      </c>
      <c r="J13">
        <f t="shared" si="6"/>
        <v>-1.3333333333333333</v>
      </c>
      <c r="K13">
        <f t="shared" si="7"/>
        <v>-1.33</v>
      </c>
      <c r="L13">
        <f>IF(D13*E13-G13*H13=0,0,1)</f>
        <v>1</v>
      </c>
      <c r="M13" s="10">
        <f t="shared" si="8"/>
        <v>0</v>
      </c>
      <c r="N13" s="12" t="str">
        <f t="shared" si="9"/>
        <v>3x +2</v>
      </c>
      <c r="O13" s="12">
        <f t="shared" si="10"/>
        <v>-4</v>
      </c>
      <c r="P13" s="12" t="str">
        <f t="shared" si="11"/>
        <v>-3x -5</v>
      </c>
      <c r="Q13" s="12">
        <f t="shared" si="12"/>
        <v>-2</v>
      </c>
      <c r="R13" s="12" t="str">
        <f t="shared" si="13"/>
        <v>| ·(-4)</v>
      </c>
      <c r="S13" t="str">
        <f t="shared" si="14"/>
        <v>3x +2</v>
      </c>
      <c r="T13" t="str">
        <f t="shared" si="15"/>
        <v>12x +20</v>
      </c>
      <c r="U13">
        <f t="shared" si="16"/>
        <v>-2</v>
      </c>
      <c r="V13" t="str">
        <f t="shared" si="17"/>
        <v>| ·(-2)</v>
      </c>
      <c r="W13" s="17" t="str">
        <f t="shared" si="31"/>
        <v>-6x -4</v>
      </c>
      <c r="X13" s="17" t="str">
        <f t="shared" si="32"/>
        <v>12x +20</v>
      </c>
      <c r="Y13" s="17" t="str">
        <f t="shared" si="20"/>
        <v>| +6x</v>
      </c>
      <c r="Z13">
        <f t="shared" si="21"/>
        <v>-4</v>
      </c>
      <c r="AA13" t="str">
        <f t="shared" si="22"/>
        <v>18x +20</v>
      </c>
      <c r="AB13" t="str">
        <f t="shared" si="23"/>
        <v>|- 20</v>
      </c>
      <c r="AC13" s="15">
        <f t="shared" si="24"/>
        <v>-24</v>
      </c>
      <c r="AD13" s="15" t="str">
        <f t="shared" si="25"/>
        <v>18x</v>
      </c>
      <c r="AE13" s="15" t="str">
        <f t="shared" si="26"/>
        <v>| :18</v>
      </c>
      <c r="AF13" s="6" t="str">
        <f t="shared" si="27"/>
        <v>x</v>
      </c>
      <c r="AG13">
        <f t="shared" si="28"/>
        <v>-1.3333333333333333</v>
      </c>
      <c r="AH13">
        <f t="shared" si="29"/>
        <v>0</v>
      </c>
      <c r="AI13">
        <f ca="1" t="shared" si="30"/>
        <v>-4</v>
      </c>
    </row>
    <row r="14" spans="1:35" ht="15.75" customHeight="1">
      <c r="A14">
        <f t="shared" si="1"/>
        <v>732</v>
      </c>
      <c r="B14">
        <f ca="1" t="shared" si="2"/>
        <v>0.7323507510620946</v>
      </c>
      <c r="C14">
        <f t="shared" si="3"/>
        <v>17</v>
      </c>
      <c r="D14">
        <f ca="1" t="shared" si="4"/>
        <v>-5</v>
      </c>
      <c r="E14">
        <f ca="1" t="shared" si="4"/>
        <v>4</v>
      </c>
      <c r="F14">
        <f ca="1" t="shared" si="4"/>
        <v>5</v>
      </c>
      <c r="G14">
        <f t="shared" si="5"/>
        <v>-4</v>
      </c>
      <c r="H14">
        <f ca="1" t="shared" si="4"/>
        <v>-3</v>
      </c>
      <c r="I14">
        <f ca="1" t="shared" si="4"/>
        <v>-4</v>
      </c>
      <c r="J14">
        <f t="shared" si="6"/>
        <v>-1.28125</v>
      </c>
      <c r="K14">
        <f t="shared" si="7"/>
        <v>-1.28</v>
      </c>
      <c r="L14">
        <f>IF(D14*E14-G14*H14=0,0,1)</f>
        <v>1</v>
      </c>
      <c r="M14" s="10">
        <f t="shared" si="8"/>
        <v>0</v>
      </c>
      <c r="N14" s="12" t="str">
        <f t="shared" si="9"/>
        <v>4x +5</v>
      </c>
      <c r="O14" s="12">
        <f t="shared" si="10"/>
        <v>-4</v>
      </c>
      <c r="P14" s="12" t="str">
        <f t="shared" si="11"/>
        <v>-3x -4</v>
      </c>
      <c r="Q14" s="12">
        <f t="shared" si="12"/>
        <v>-5</v>
      </c>
      <c r="R14" s="12" t="str">
        <f t="shared" si="13"/>
        <v>| ·(-4)</v>
      </c>
      <c r="S14" t="str">
        <f t="shared" si="14"/>
        <v>4x +5</v>
      </c>
      <c r="T14" t="str">
        <f t="shared" si="15"/>
        <v>12x +16</v>
      </c>
      <c r="U14">
        <f t="shared" si="16"/>
        <v>-5</v>
      </c>
      <c r="V14" t="str">
        <f t="shared" si="17"/>
        <v>| ·(-5)</v>
      </c>
      <c r="W14" s="17" t="str">
        <f t="shared" si="31"/>
        <v>-20x -25</v>
      </c>
      <c r="X14" s="17" t="str">
        <f t="shared" si="32"/>
        <v>12x +16</v>
      </c>
      <c r="Y14" s="17" t="str">
        <f t="shared" si="20"/>
        <v>| +20x</v>
      </c>
      <c r="Z14">
        <f t="shared" si="21"/>
        <v>-25</v>
      </c>
      <c r="AA14" t="str">
        <f t="shared" si="22"/>
        <v>32x +16</v>
      </c>
      <c r="AB14" t="str">
        <f t="shared" si="23"/>
        <v>|- 16</v>
      </c>
      <c r="AC14" s="15">
        <f t="shared" si="24"/>
        <v>-41</v>
      </c>
      <c r="AD14" s="15" t="str">
        <f t="shared" si="25"/>
        <v>32x</v>
      </c>
      <c r="AE14" s="15" t="str">
        <f t="shared" si="26"/>
        <v>| :32</v>
      </c>
      <c r="AF14" s="6" t="str">
        <f t="shared" si="27"/>
        <v>x</v>
      </c>
      <c r="AG14">
        <f t="shared" si="28"/>
        <v>-1.28125</v>
      </c>
      <c r="AH14">
        <f t="shared" si="29"/>
        <v>0</v>
      </c>
      <c r="AI14">
        <f ca="1" t="shared" si="30"/>
        <v>-4</v>
      </c>
    </row>
    <row r="15" spans="1:35" ht="15.75" customHeight="1">
      <c r="A15">
        <f t="shared" si="1"/>
        <v>156</v>
      </c>
      <c r="B15">
        <f ca="1" t="shared" si="2"/>
        <v>0.15590323793883742</v>
      </c>
      <c r="C15">
        <f t="shared" si="3"/>
        <v>46</v>
      </c>
      <c r="D15">
        <f ca="1" t="shared" si="4"/>
        <v>4</v>
      </c>
      <c r="E15">
        <f ca="1" t="shared" si="4"/>
        <v>3</v>
      </c>
      <c r="F15">
        <f ca="1" t="shared" si="4"/>
        <v>-5</v>
      </c>
      <c r="G15">
        <f t="shared" si="5"/>
        <v>-3</v>
      </c>
      <c r="H15">
        <f ca="1" t="shared" si="4"/>
        <v>3</v>
      </c>
      <c r="I15" s="15">
        <v>0</v>
      </c>
      <c r="J15">
        <f>(G15*I15-D15*F15)/(D15*E15-G15*H15)</f>
        <v>0.9523809523809523</v>
      </c>
      <c r="K15">
        <f t="shared" si="7"/>
        <v>0.95</v>
      </c>
      <c r="L15">
        <f>IF(D15*E15-G15*H15=0,0,1)</f>
        <v>1</v>
      </c>
      <c r="M15" s="10">
        <f>IF(L15=1,IF(AND(L15=1,K15&lt;&gt;0,K15&lt;&gt;1,J15=K15),1,0),0)</f>
        <v>0</v>
      </c>
      <c r="N15" s="12" t="str">
        <f>IF(F15&lt;0,E15&amp;"x "&amp;F15,E15&amp;"x +"&amp;F15)</f>
        <v>3x -5</v>
      </c>
      <c r="O15" s="12">
        <f>G15</f>
        <v>-3</v>
      </c>
      <c r="P15" s="17" t="str">
        <f>IF(I15&lt;0,H15&amp;"x",H15&amp;"x")</f>
        <v>3x</v>
      </c>
      <c r="Q15" s="12">
        <f>D15</f>
        <v>4</v>
      </c>
      <c r="R15" s="12" t="str">
        <f>IF(O15&gt;0,"| ·"&amp;O15,"| ·("&amp;O15&amp;")")</f>
        <v>| ·(-3)</v>
      </c>
      <c r="S15" t="str">
        <f>N15</f>
        <v>3x -5</v>
      </c>
      <c r="T15" t="str">
        <f>IF(G15*I15&lt;0,G15*H15&amp;"x",G15*H15&amp;"x")</f>
        <v>-9x</v>
      </c>
      <c r="U15">
        <f>Q15</f>
        <v>4</v>
      </c>
      <c r="V15" t="str">
        <f t="shared" si="17"/>
        <v>| ·4</v>
      </c>
      <c r="W15" s="17" t="str">
        <f>IF(F15*U15&lt;0,E15*U15&amp;"x "&amp;F15*U15,E15*U15&amp;"x +"&amp;F15*U15)</f>
        <v>12x -20</v>
      </c>
      <c r="X15" s="17" t="str">
        <f t="shared" si="32"/>
        <v>-9x</v>
      </c>
      <c r="Y15" s="17" t="str">
        <f t="shared" si="20"/>
        <v>|- 12x</v>
      </c>
      <c r="Z15">
        <f t="shared" si="21"/>
        <v>-20</v>
      </c>
      <c r="AA15" t="str">
        <f>IF(G15*I15&lt;0,G15*H15-E15*U15&amp;"x",G15*H15-E15*U15&amp;"x")</f>
        <v>-21x</v>
      </c>
      <c r="AB15" t="str">
        <f>IF(G15*H15-E15*U15&gt;0,"| :"&amp;G15*H15-E15*U15,"| :("&amp;G15*H15-E15*U15&amp;")")</f>
        <v>| :(-21)</v>
      </c>
      <c r="AC15" s="15">
        <f>J15</f>
        <v>0.9523809523809523</v>
      </c>
      <c r="AD15" s="24" t="s">
        <v>8</v>
      </c>
      <c r="AE15" s="15"/>
      <c r="AF15" s="6"/>
      <c r="AH15">
        <f t="shared" si="29"/>
        <v>0</v>
      </c>
      <c r="AI15">
        <f ca="1" t="shared" si="30"/>
        <v>-3</v>
      </c>
    </row>
    <row r="16" spans="1:35" ht="15.75" customHeight="1">
      <c r="A16">
        <f t="shared" si="1"/>
        <v>10539</v>
      </c>
      <c r="B16">
        <f ca="1" t="shared" si="2"/>
        <v>0.5394433883897682</v>
      </c>
      <c r="C16">
        <f t="shared" si="3"/>
        <v>24</v>
      </c>
      <c r="D16">
        <f ca="1" t="shared" si="4"/>
        <v>4</v>
      </c>
      <c r="E16">
        <f ca="1" t="shared" si="4"/>
        <v>4</v>
      </c>
      <c r="F16">
        <f ca="1" t="shared" si="4"/>
        <v>4</v>
      </c>
      <c r="G16">
        <f>IF(ABS(D16)=ABS(AI16),ABS(AI16)+1,AI16)</f>
        <v>-5</v>
      </c>
      <c r="H16">
        <f ca="1" t="shared" si="4"/>
        <v>-3</v>
      </c>
      <c r="I16" s="15">
        <v>0</v>
      </c>
      <c r="J16">
        <f t="shared" si="6"/>
        <v>-16</v>
      </c>
      <c r="K16">
        <f t="shared" si="7"/>
        <v>-16</v>
      </c>
      <c r="L16">
        <f>IF(D16*E16-G16*H16=0,0,1)</f>
        <v>1</v>
      </c>
      <c r="M16" s="10">
        <f t="shared" si="8"/>
        <v>1</v>
      </c>
      <c r="N16" s="12" t="str">
        <f t="shared" si="9"/>
        <v>4x +4</v>
      </c>
      <c r="O16" s="12">
        <f t="shared" si="10"/>
        <v>-5</v>
      </c>
      <c r="P16" s="17" t="str">
        <f>IF(I16&lt;0,H16&amp;"x",H16&amp;"x")</f>
        <v>-3x</v>
      </c>
      <c r="Q16" s="12">
        <f t="shared" si="12"/>
        <v>4</v>
      </c>
      <c r="R16" s="12" t="str">
        <f t="shared" si="13"/>
        <v>| ·(-5)</v>
      </c>
      <c r="S16" t="str">
        <f t="shared" si="14"/>
        <v>4x +4</v>
      </c>
      <c r="T16" t="str">
        <f>IF(G16*I16&lt;0,G16*H16&amp;"x",G16*H16&amp;"x")</f>
        <v>15x</v>
      </c>
      <c r="U16">
        <f t="shared" si="16"/>
        <v>4</v>
      </c>
      <c r="V16" t="str">
        <f t="shared" si="17"/>
        <v>| ·4</v>
      </c>
      <c r="W16" s="17" t="str">
        <f t="shared" si="31"/>
        <v>16x +16</v>
      </c>
      <c r="X16" s="17" t="str">
        <f t="shared" si="32"/>
        <v>15x</v>
      </c>
      <c r="Y16" s="17" t="str">
        <f t="shared" si="20"/>
        <v>|- 16x</v>
      </c>
      <c r="Z16">
        <f t="shared" si="21"/>
        <v>16</v>
      </c>
      <c r="AA16" t="str">
        <f>IF(G16*I16&lt;0,G16*H16-E16*U16&amp;"x",G16*H16-E16*U16&amp;"x")</f>
        <v>-1x</v>
      </c>
      <c r="AB16" t="str">
        <f>IF(G16*H16-E16*U16&gt;0,"| :"&amp;G16*H16-E16*U16,"| :("&amp;G16*H16-E16*U16&amp;")")</f>
        <v>| :(-1)</v>
      </c>
      <c r="AC16" s="15">
        <f>J16</f>
        <v>-16</v>
      </c>
      <c r="AD16" s="24" t="s">
        <v>8</v>
      </c>
      <c r="AE16" s="15"/>
      <c r="AF16" s="6"/>
      <c r="AH16">
        <f t="shared" si="29"/>
        <v>0</v>
      </c>
      <c r="AI16">
        <f ca="1" t="shared" si="30"/>
        <v>-5</v>
      </c>
    </row>
    <row r="17" spans="1:35" ht="12.75">
      <c r="A17">
        <f t="shared" si="1"/>
        <v>10470</v>
      </c>
      <c r="B17">
        <f ca="1" t="shared" si="2"/>
        <v>0.4697999552112041</v>
      </c>
      <c r="C17">
        <f t="shared" si="3"/>
        <v>31</v>
      </c>
      <c r="D17">
        <f ca="1" t="shared" si="4"/>
        <v>4</v>
      </c>
      <c r="E17">
        <f ca="1" t="shared" si="4"/>
        <v>3</v>
      </c>
      <c r="F17">
        <f ca="1" t="shared" si="4"/>
        <v>-2</v>
      </c>
      <c r="G17">
        <f>IF(ABS(D17)=ABS(AI17),ABS(AI17)+1,AI17)</f>
        <v>2</v>
      </c>
      <c r="H17">
        <f ca="1" t="shared" si="4"/>
        <v>5</v>
      </c>
      <c r="I17" s="15">
        <v>0</v>
      </c>
      <c r="J17">
        <f t="shared" si="6"/>
        <v>4</v>
      </c>
      <c r="K17">
        <f t="shared" si="7"/>
        <v>4</v>
      </c>
      <c r="L17">
        <f>IF(D17*E17-G17*H17=0,0,1)</f>
        <v>1</v>
      </c>
      <c r="M17" s="10">
        <f t="shared" si="8"/>
        <v>1</v>
      </c>
      <c r="N17" s="12" t="str">
        <f t="shared" si="9"/>
        <v>3x -2</v>
      </c>
      <c r="O17" s="12">
        <f t="shared" si="10"/>
        <v>2</v>
      </c>
      <c r="P17" s="17" t="str">
        <f>IF(I17&lt;0,H17&amp;"x",H17&amp;"x")</f>
        <v>5x</v>
      </c>
      <c r="Q17" s="12">
        <f t="shared" si="12"/>
        <v>4</v>
      </c>
      <c r="R17" s="12" t="str">
        <f t="shared" si="13"/>
        <v>| ·2</v>
      </c>
      <c r="S17" t="str">
        <f t="shared" si="14"/>
        <v>3x -2</v>
      </c>
      <c r="T17" t="str">
        <f>IF(G17*I17&lt;0,G17*H17&amp;"x",G17*H17&amp;"x")</f>
        <v>10x</v>
      </c>
      <c r="U17">
        <f t="shared" si="16"/>
        <v>4</v>
      </c>
      <c r="V17" t="str">
        <f t="shared" si="17"/>
        <v>| ·4</v>
      </c>
      <c r="W17" s="17" t="str">
        <f t="shared" si="31"/>
        <v>12x -8</v>
      </c>
      <c r="X17" s="17" t="str">
        <f t="shared" si="32"/>
        <v>10x</v>
      </c>
      <c r="Y17" s="17" t="str">
        <f t="shared" si="20"/>
        <v>|- 12x</v>
      </c>
      <c r="Z17">
        <f t="shared" si="21"/>
        <v>-8</v>
      </c>
      <c r="AA17" t="str">
        <f>IF(G17*I17&lt;0,G17*H17-E17*U17&amp;"x",G17*H17-E17*U17&amp;"x")</f>
        <v>-2x</v>
      </c>
      <c r="AB17" t="str">
        <f>IF(G17*H17-E17*U17&gt;0,"| :"&amp;G17*H17-E17*U17,"| :("&amp;G17*H17-E17*U17&amp;")")</f>
        <v>| :(-2)</v>
      </c>
      <c r="AC17" s="15">
        <f>J17</f>
        <v>4</v>
      </c>
      <c r="AD17" s="24" t="s">
        <v>8</v>
      </c>
      <c r="AE17" s="15"/>
      <c r="AF17" s="6"/>
      <c r="AH17">
        <f t="shared" si="29"/>
        <v>0</v>
      </c>
      <c r="AI17">
        <f ca="1" t="shared" si="30"/>
        <v>2</v>
      </c>
    </row>
    <row r="18" spans="1:35" ht="12.75">
      <c r="A18">
        <f t="shared" si="1"/>
        <v>980</v>
      </c>
      <c r="B18">
        <f ca="1" t="shared" si="2"/>
        <v>0.9804055643279183</v>
      </c>
      <c r="C18">
        <f t="shared" si="3"/>
        <v>1</v>
      </c>
      <c r="D18">
        <f ca="1" t="shared" si="4"/>
        <v>5</v>
      </c>
      <c r="E18">
        <f ca="1" t="shared" si="4"/>
        <v>3</v>
      </c>
      <c r="F18">
        <f ca="1" t="shared" si="4"/>
        <v>2</v>
      </c>
      <c r="G18">
        <f>IF(ABS(D18)=ABS(AI18),ABS(AI18)+1,AI18)</f>
        <v>6</v>
      </c>
      <c r="H18">
        <f ca="1" t="shared" si="4"/>
        <v>-4</v>
      </c>
      <c r="I18" s="15">
        <v>0</v>
      </c>
      <c r="J18">
        <f t="shared" si="6"/>
        <v>-0.2564102564102564</v>
      </c>
      <c r="K18">
        <f t="shared" si="7"/>
        <v>-0.26</v>
      </c>
      <c r="L18">
        <f>IF(D18*E18-G18*H18=0,0,1)</f>
        <v>1</v>
      </c>
      <c r="M18" s="10">
        <f t="shared" si="8"/>
        <v>0</v>
      </c>
      <c r="N18" s="12" t="str">
        <f t="shared" si="9"/>
        <v>3x +2</v>
      </c>
      <c r="O18" s="12">
        <f t="shared" si="10"/>
        <v>6</v>
      </c>
      <c r="P18" s="17" t="str">
        <f>IF(I18&lt;0,H18&amp;"x",H18&amp;"x")</f>
        <v>-4x</v>
      </c>
      <c r="Q18" s="12">
        <f t="shared" si="12"/>
        <v>5</v>
      </c>
      <c r="R18" s="12" t="str">
        <f t="shared" si="13"/>
        <v>| ·6</v>
      </c>
      <c r="S18" t="str">
        <f t="shared" si="14"/>
        <v>3x +2</v>
      </c>
      <c r="T18" t="str">
        <f>IF(G18*I18&lt;0,G18*H18&amp;"x",G18*H18&amp;"x")</f>
        <v>-24x</v>
      </c>
      <c r="U18">
        <f t="shared" si="16"/>
        <v>5</v>
      </c>
      <c r="V18" t="str">
        <f t="shared" si="17"/>
        <v>| ·5</v>
      </c>
      <c r="W18" s="17" t="str">
        <f t="shared" si="31"/>
        <v>15x +10</v>
      </c>
      <c r="X18" s="17" t="str">
        <f t="shared" si="32"/>
        <v>-24x</v>
      </c>
      <c r="Y18" s="17" t="str">
        <f t="shared" si="20"/>
        <v>|- 15x</v>
      </c>
      <c r="Z18">
        <f t="shared" si="21"/>
        <v>10</v>
      </c>
      <c r="AA18" t="str">
        <f>IF(G18*I18&lt;0,G18*H18-E18*U18&amp;"x",G18*H18-E18*U18&amp;"x")</f>
        <v>-39x</v>
      </c>
      <c r="AB18" t="str">
        <f>IF(G18*H18-E18*U18&gt;0,"| :"&amp;G18*H18-E18*U18,"| :("&amp;G18*H18-E18*U18&amp;")")</f>
        <v>| :(-39)</v>
      </c>
      <c r="AC18" s="15">
        <f>J18</f>
        <v>-0.2564102564102564</v>
      </c>
      <c r="AD18" s="24" t="s">
        <v>8</v>
      </c>
      <c r="AE18" s="15"/>
      <c r="AF18" s="6"/>
      <c r="AH18">
        <f t="shared" si="29"/>
        <v>0</v>
      </c>
      <c r="AI18">
        <f ca="1" t="shared" si="30"/>
        <v>5</v>
      </c>
    </row>
    <row r="19" spans="1:35" ht="12.75">
      <c r="A19">
        <f t="shared" si="1"/>
        <v>664</v>
      </c>
      <c r="B19">
        <f ca="1" t="shared" si="2"/>
        <v>0.6640599074520918</v>
      </c>
      <c r="C19">
        <f t="shared" si="3"/>
        <v>19</v>
      </c>
      <c r="D19">
        <f aca="true" ca="1" t="shared" si="33" ref="D19:I34">ROUND(RAND()*3+2,0)*(-1)^ROUND(RAND()+1,0)</f>
        <v>-4</v>
      </c>
      <c r="E19">
        <f ca="1" t="shared" si="33"/>
        <v>3</v>
      </c>
      <c r="F19">
        <f ca="1" t="shared" si="33"/>
        <v>-3</v>
      </c>
      <c r="G19">
        <f t="shared" si="5"/>
        <v>5</v>
      </c>
      <c r="H19">
        <f ca="1" t="shared" si="33"/>
        <v>-5</v>
      </c>
      <c r="I19" s="15">
        <v>0</v>
      </c>
      <c r="J19">
        <f aca="true" t="shared" si="34" ref="J16:J27">(G19*I19-D19*F19)/(D19*E19-G19*H19)</f>
        <v>-0.9230769230769231</v>
      </c>
      <c r="K19">
        <f t="shared" si="7"/>
        <v>-0.92</v>
      </c>
      <c r="L19">
        <f aca="true" t="shared" si="35" ref="L15:L25">IF(D19*E19-G19*H19=0,0,1)</f>
        <v>1</v>
      </c>
      <c r="M19" s="10">
        <f aca="true" t="shared" si="36" ref="M16:M27">IF(L19=1,IF(AND(L19=1,K19&lt;&gt;0,K19&lt;&gt;1,J19=K19),1,0),0)</f>
        <v>0</v>
      </c>
      <c r="N19" s="12" t="str">
        <f aca="true" t="shared" si="37" ref="N16:N27">IF(F19&lt;0,E19&amp;"x "&amp;F19,E19&amp;"x +"&amp;F19)</f>
        <v>3x -3</v>
      </c>
      <c r="O19" s="12">
        <f aca="true" t="shared" si="38" ref="O16:O27">G19</f>
        <v>5</v>
      </c>
      <c r="P19" s="17" t="str">
        <f aca="true" t="shared" si="39" ref="P19:P25">IF(I19&lt;0,H19&amp;"x",H19&amp;"x")</f>
        <v>-5x</v>
      </c>
      <c r="Q19" s="12">
        <f aca="true" t="shared" si="40" ref="Q16:Q27">D19</f>
        <v>-4</v>
      </c>
      <c r="R19" s="12" t="str">
        <f aca="true" t="shared" si="41" ref="R16:R27">IF(O19&gt;0,"| ·"&amp;O19,"| ·("&amp;O19&amp;")")</f>
        <v>| ·5</v>
      </c>
      <c r="S19" t="str">
        <f aca="true" t="shared" si="42" ref="S16:S27">N19</f>
        <v>3x -3</v>
      </c>
      <c r="T19" t="str">
        <f aca="true" t="shared" si="43" ref="T19:T25">IF(G19*I19&lt;0,G19*H19&amp;"x",G19*H19&amp;"x")</f>
        <v>-25x</v>
      </c>
      <c r="U19">
        <f aca="true" t="shared" si="44" ref="U16:U27">Q19</f>
        <v>-4</v>
      </c>
      <c r="V19" t="str">
        <f t="shared" si="17"/>
        <v>| ·(-4)</v>
      </c>
      <c r="W19" s="17" t="str">
        <f aca="true" t="shared" si="45" ref="W16:W27">IF(F19*U19&lt;0,E19*U19&amp;"x "&amp;F19*U19,E19*U19&amp;"x +"&amp;F19*U19)</f>
        <v>-12x +12</v>
      </c>
      <c r="X19" s="17" t="str">
        <f aca="true" t="shared" si="46" ref="X16:X27">T19</f>
        <v>-25x</v>
      </c>
      <c r="Y19" s="17" t="str">
        <f aca="true" t="shared" si="47" ref="Y16:Y27">IF(E19*U19&gt;0,"|- "&amp;ABS(E19*U19)&amp;"x","| +"&amp;ABS(E19*U19)&amp;"x")</f>
        <v>| +12x</v>
      </c>
      <c r="Z19">
        <f aca="true" t="shared" si="48" ref="Z16:Z27">F19*U19</f>
        <v>12</v>
      </c>
      <c r="AA19" t="str">
        <f aca="true" t="shared" si="49" ref="AA19:AA25">IF(G19*I19&lt;0,G19*H19-E19*U19&amp;"x",G19*H19-E19*U19&amp;"x")</f>
        <v>-13x</v>
      </c>
      <c r="AB19" t="str">
        <f aca="true" t="shared" si="50" ref="AB19:AB25">IF(G19*H19-E19*U19&gt;0,"| :"&amp;G19*H19-E19*U19,"| :("&amp;G19*H19-E19*U19&amp;")")</f>
        <v>| :(-13)</v>
      </c>
      <c r="AC19" s="15">
        <f aca="true" t="shared" si="51" ref="AC19:AC25">J19</f>
        <v>-0.9230769230769231</v>
      </c>
      <c r="AD19" s="24" t="s">
        <v>8</v>
      </c>
      <c r="AE19" s="15"/>
      <c r="AF19" s="6"/>
      <c r="AH19">
        <f t="shared" si="29"/>
        <v>0</v>
      </c>
      <c r="AI19">
        <f ca="1" t="shared" si="30"/>
        <v>4</v>
      </c>
    </row>
    <row r="20" spans="1:35" ht="12.75">
      <c r="A20">
        <f t="shared" si="1"/>
        <v>924</v>
      </c>
      <c r="B20">
        <f ca="1" t="shared" si="2"/>
        <v>0.9238239073108422</v>
      </c>
      <c r="C20">
        <f t="shared" si="3"/>
        <v>6</v>
      </c>
      <c r="D20">
        <f ca="1" t="shared" si="33"/>
        <v>4</v>
      </c>
      <c r="E20">
        <f ca="1" t="shared" si="33"/>
        <v>-5</v>
      </c>
      <c r="F20">
        <f ca="1" t="shared" si="33"/>
        <v>-3</v>
      </c>
      <c r="G20">
        <f t="shared" si="5"/>
        <v>3</v>
      </c>
      <c r="H20">
        <f ca="1" t="shared" si="33"/>
        <v>3</v>
      </c>
      <c r="I20" s="15">
        <v>0</v>
      </c>
      <c r="J20">
        <f t="shared" si="34"/>
        <v>-0.41379310344827586</v>
      </c>
      <c r="K20">
        <f t="shared" si="7"/>
        <v>-0.41</v>
      </c>
      <c r="L20">
        <f t="shared" si="35"/>
        <v>1</v>
      </c>
      <c r="M20" s="10">
        <f t="shared" si="36"/>
        <v>0</v>
      </c>
      <c r="N20" s="12" t="str">
        <f t="shared" si="37"/>
        <v>-5x -3</v>
      </c>
      <c r="O20" s="12">
        <f t="shared" si="38"/>
        <v>3</v>
      </c>
      <c r="P20" s="17" t="str">
        <f t="shared" si="39"/>
        <v>3x</v>
      </c>
      <c r="Q20" s="12">
        <f t="shared" si="40"/>
        <v>4</v>
      </c>
      <c r="R20" s="12" t="str">
        <f t="shared" si="41"/>
        <v>| ·3</v>
      </c>
      <c r="S20" t="str">
        <f t="shared" si="42"/>
        <v>-5x -3</v>
      </c>
      <c r="T20" t="str">
        <f t="shared" si="43"/>
        <v>9x</v>
      </c>
      <c r="U20">
        <f t="shared" si="44"/>
        <v>4</v>
      </c>
      <c r="V20" t="str">
        <f t="shared" si="17"/>
        <v>| ·4</v>
      </c>
      <c r="W20" s="17" t="str">
        <f t="shared" si="45"/>
        <v>-20x -12</v>
      </c>
      <c r="X20" s="17" t="str">
        <f t="shared" si="46"/>
        <v>9x</v>
      </c>
      <c r="Y20" s="17" t="str">
        <f t="shared" si="47"/>
        <v>| +20x</v>
      </c>
      <c r="Z20">
        <f t="shared" si="48"/>
        <v>-12</v>
      </c>
      <c r="AA20" t="str">
        <f t="shared" si="49"/>
        <v>29x</v>
      </c>
      <c r="AB20" t="str">
        <f t="shared" si="50"/>
        <v>| :29</v>
      </c>
      <c r="AC20" s="15">
        <f t="shared" si="51"/>
        <v>-0.41379310344827586</v>
      </c>
      <c r="AD20" s="24" t="s">
        <v>8</v>
      </c>
      <c r="AE20" s="15"/>
      <c r="AF20" s="6"/>
      <c r="AH20">
        <f t="shared" si="29"/>
        <v>0</v>
      </c>
      <c r="AI20">
        <f ca="1" t="shared" si="30"/>
        <v>3</v>
      </c>
    </row>
    <row r="21" spans="1:35" ht="12.75">
      <c r="A21">
        <f t="shared" si="1"/>
        <v>10634</v>
      </c>
      <c r="B21">
        <f ca="1" t="shared" si="2"/>
        <v>0.6339666171613119</v>
      </c>
      <c r="C21">
        <f t="shared" si="3"/>
        <v>21</v>
      </c>
      <c r="D21">
        <f ca="1" t="shared" si="33"/>
        <v>3</v>
      </c>
      <c r="E21">
        <f ca="1" t="shared" si="33"/>
        <v>-4</v>
      </c>
      <c r="F21">
        <f ca="1" t="shared" si="33"/>
        <v>-4</v>
      </c>
      <c r="G21">
        <f t="shared" si="5"/>
        <v>2</v>
      </c>
      <c r="H21">
        <f ca="1" t="shared" si="33"/>
        <v>-3</v>
      </c>
      <c r="I21" s="15">
        <v>0</v>
      </c>
      <c r="J21">
        <f t="shared" si="34"/>
        <v>-2</v>
      </c>
      <c r="K21">
        <f t="shared" si="7"/>
        <v>-2</v>
      </c>
      <c r="L21">
        <f t="shared" si="35"/>
        <v>1</v>
      </c>
      <c r="M21" s="10">
        <f t="shared" si="36"/>
        <v>1</v>
      </c>
      <c r="N21" s="12" t="str">
        <f t="shared" si="37"/>
        <v>-4x -4</v>
      </c>
      <c r="O21" s="12">
        <f t="shared" si="38"/>
        <v>2</v>
      </c>
      <c r="P21" s="17" t="str">
        <f t="shared" si="39"/>
        <v>-3x</v>
      </c>
      <c r="Q21" s="12">
        <f t="shared" si="40"/>
        <v>3</v>
      </c>
      <c r="R21" s="12" t="str">
        <f t="shared" si="41"/>
        <v>| ·2</v>
      </c>
      <c r="S21" t="str">
        <f t="shared" si="42"/>
        <v>-4x -4</v>
      </c>
      <c r="T21" t="str">
        <f t="shared" si="43"/>
        <v>-6x</v>
      </c>
      <c r="U21">
        <f t="shared" si="44"/>
        <v>3</v>
      </c>
      <c r="V21" t="str">
        <f t="shared" si="17"/>
        <v>| ·3</v>
      </c>
      <c r="W21" s="17" t="str">
        <f t="shared" si="45"/>
        <v>-12x -12</v>
      </c>
      <c r="X21" s="17" t="str">
        <f t="shared" si="46"/>
        <v>-6x</v>
      </c>
      <c r="Y21" s="17" t="str">
        <f t="shared" si="47"/>
        <v>| +12x</v>
      </c>
      <c r="Z21">
        <f t="shared" si="48"/>
        <v>-12</v>
      </c>
      <c r="AA21" t="str">
        <f t="shared" si="49"/>
        <v>6x</v>
      </c>
      <c r="AB21" t="str">
        <f t="shared" si="50"/>
        <v>| :6</v>
      </c>
      <c r="AC21" s="15">
        <f t="shared" si="51"/>
        <v>-2</v>
      </c>
      <c r="AD21" s="24" t="s">
        <v>8</v>
      </c>
      <c r="AE21" s="15"/>
      <c r="AF21" s="6"/>
      <c r="AH21">
        <f t="shared" si="29"/>
        <v>0</v>
      </c>
      <c r="AI21">
        <f ca="1" t="shared" si="30"/>
        <v>2</v>
      </c>
    </row>
    <row r="22" spans="1:35" ht="12.75">
      <c r="A22">
        <f t="shared" si="1"/>
        <v>473</v>
      </c>
      <c r="B22">
        <f ca="1" t="shared" si="2"/>
        <v>0.47251803543185067</v>
      </c>
      <c r="C22">
        <f t="shared" si="3"/>
        <v>30</v>
      </c>
      <c r="D22">
        <f ca="1" t="shared" si="33"/>
        <v>2</v>
      </c>
      <c r="E22">
        <f ca="1" t="shared" si="33"/>
        <v>-3</v>
      </c>
      <c r="F22">
        <f ca="1" t="shared" si="33"/>
        <v>3</v>
      </c>
      <c r="G22">
        <f t="shared" si="5"/>
        <v>3</v>
      </c>
      <c r="H22">
        <f ca="1" t="shared" si="33"/>
        <v>-5</v>
      </c>
      <c r="I22" s="15">
        <v>0</v>
      </c>
      <c r="J22">
        <f t="shared" si="34"/>
        <v>-0.6666666666666666</v>
      </c>
      <c r="K22">
        <f t="shared" si="7"/>
        <v>-0.67</v>
      </c>
      <c r="L22">
        <f t="shared" si="35"/>
        <v>1</v>
      </c>
      <c r="M22" s="10">
        <f t="shared" si="36"/>
        <v>0</v>
      </c>
      <c r="N22" s="12" t="str">
        <f t="shared" si="37"/>
        <v>-3x +3</v>
      </c>
      <c r="O22" s="12">
        <f t="shared" si="38"/>
        <v>3</v>
      </c>
      <c r="P22" s="17" t="str">
        <f t="shared" si="39"/>
        <v>-5x</v>
      </c>
      <c r="Q22" s="12">
        <f t="shared" si="40"/>
        <v>2</v>
      </c>
      <c r="R22" s="12" t="str">
        <f t="shared" si="41"/>
        <v>| ·3</v>
      </c>
      <c r="S22" t="str">
        <f t="shared" si="42"/>
        <v>-3x +3</v>
      </c>
      <c r="T22" t="str">
        <f t="shared" si="43"/>
        <v>-15x</v>
      </c>
      <c r="U22">
        <f t="shared" si="44"/>
        <v>2</v>
      </c>
      <c r="V22" t="str">
        <f t="shared" si="17"/>
        <v>| ·2</v>
      </c>
      <c r="W22" s="17" t="str">
        <f t="shared" si="45"/>
        <v>-6x +6</v>
      </c>
      <c r="X22" s="17" t="str">
        <f t="shared" si="46"/>
        <v>-15x</v>
      </c>
      <c r="Y22" s="17" t="str">
        <f t="shared" si="47"/>
        <v>| +6x</v>
      </c>
      <c r="Z22">
        <f t="shared" si="48"/>
        <v>6</v>
      </c>
      <c r="AA22" t="str">
        <f t="shared" si="49"/>
        <v>-9x</v>
      </c>
      <c r="AB22" t="str">
        <f t="shared" si="50"/>
        <v>| :(-9)</v>
      </c>
      <c r="AC22" s="15">
        <f t="shared" si="51"/>
        <v>-0.6666666666666666</v>
      </c>
      <c r="AD22" s="24" t="s">
        <v>8</v>
      </c>
      <c r="AE22" s="15"/>
      <c r="AF22" s="6"/>
      <c r="AH22">
        <f t="shared" si="29"/>
        <v>0</v>
      </c>
      <c r="AI22">
        <f ca="1" t="shared" si="30"/>
        <v>3</v>
      </c>
    </row>
    <row r="23" spans="1:35" ht="12.75">
      <c r="A23">
        <f t="shared" si="1"/>
        <v>938</v>
      </c>
      <c r="B23">
        <f ca="1" t="shared" si="2"/>
        <v>0.9384937909741934</v>
      </c>
      <c r="C23">
        <f t="shared" si="3"/>
        <v>2</v>
      </c>
      <c r="D23">
        <f ca="1" t="shared" si="33"/>
        <v>5</v>
      </c>
      <c r="E23">
        <f ca="1" t="shared" si="33"/>
        <v>5</v>
      </c>
      <c r="F23">
        <f ca="1" t="shared" si="33"/>
        <v>2</v>
      </c>
      <c r="G23">
        <f t="shared" si="5"/>
        <v>-2</v>
      </c>
      <c r="H23" s="15">
        <v>1</v>
      </c>
      <c r="I23" s="15">
        <v>0</v>
      </c>
      <c r="J23">
        <f t="shared" si="34"/>
        <v>-0.37037037037037035</v>
      </c>
      <c r="K23">
        <f t="shared" si="7"/>
        <v>-0.37</v>
      </c>
      <c r="L23">
        <f t="shared" si="35"/>
        <v>1</v>
      </c>
      <c r="M23" s="10">
        <f t="shared" si="36"/>
        <v>0</v>
      </c>
      <c r="N23" s="12" t="str">
        <f t="shared" si="37"/>
        <v>5x +2</v>
      </c>
      <c r="O23" s="12">
        <f t="shared" si="38"/>
        <v>-2</v>
      </c>
      <c r="P23" s="25" t="s">
        <v>8</v>
      </c>
      <c r="Q23" s="12">
        <f t="shared" si="40"/>
        <v>5</v>
      </c>
      <c r="R23" s="12" t="str">
        <f t="shared" si="41"/>
        <v>| ·(-2)</v>
      </c>
      <c r="S23" t="str">
        <f t="shared" si="42"/>
        <v>5x +2</v>
      </c>
      <c r="T23" t="str">
        <f t="shared" si="43"/>
        <v>-2x</v>
      </c>
      <c r="U23">
        <f t="shared" si="44"/>
        <v>5</v>
      </c>
      <c r="V23" t="str">
        <f t="shared" si="17"/>
        <v>| ·5</v>
      </c>
      <c r="W23" s="17" t="str">
        <f t="shared" si="45"/>
        <v>25x +10</v>
      </c>
      <c r="X23" s="17" t="str">
        <f t="shared" si="46"/>
        <v>-2x</v>
      </c>
      <c r="Y23" s="17" t="str">
        <f t="shared" si="47"/>
        <v>|- 25x</v>
      </c>
      <c r="Z23">
        <f t="shared" si="48"/>
        <v>10</v>
      </c>
      <c r="AA23" t="str">
        <f t="shared" si="49"/>
        <v>-27x</v>
      </c>
      <c r="AB23" t="str">
        <f t="shared" si="50"/>
        <v>| :(-27)</v>
      </c>
      <c r="AC23" s="15">
        <f t="shared" si="51"/>
        <v>-0.37037037037037035</v>
      </c>
      <c r="AD23" s="24" t="s">
        <v>8</v>
      </c>
      <c r="AE23" s="15"/>
      <c r="AF23" s="6"/>
      <c r="AH23">
        <f t="shared" si="29"/>
        <v>0</v>
      </c>
      <c r="AI23">
        <f ca="1" t="shared" si="30"/>
        <v>-2</v>
      </c>
    </row>
    <row r="24" spans="1:35" ht="12.75">
      <c r="A24">
        <f t="shared" si="1"/>
        <v>234</v>
      </c>
      <c r="B24">
        <f ca="1" t="shared" si="2"/>
        <v>0.2339004007829384</v>
      </c>
      <c r="C24">
        <f t="shared" si="3"/>
        <v>41</v>
      </c>
      <c r="D24">
        <f ca="1" t="shared" si="33"/>
        <v>5</v>
      </c>
      <c r="E24">
        <f ca="1" t="shared" si="33"/>
        <v>-2</v>
      </c>
      <c r="F24">
        <f ca="1" t="shared" si="33"/>
        <v>5</v>
      </c>
      <c r="G24">
        <f t="shared" si="5"/>
        <v>-2</v>
      </c>
      <c r="H24" s="15">
        <v>1</v>
      </c>
      <c r="I24" s="15">
        <v>0</v>
      </c>
      <c r="J24">
        <f t="shared" si="34"/>
        <v>3.125</v>
      </c>
      <c r="K24">
        <f t="shared" si="7"/>
        <v>3.13</v>
      </c>
      <c r="L24">
        <f t="shared" si="35"/>
        <v>1</v>
      </c>
      <c r="M24" s="10">
        <f t="shared" si="36"/>
        <v>0</v>
      </c>
      <c r="N24" s="12" t="str">
        <f t="shared" si="37"/>
        <v>-2x +5</v>
      </c>
      <c r="O24" s="12">
        <f t="shared" si="38"/>
        <v>-2</v>
      </c>
      <c r="P24" s="25" t="s">
        <v>8</v>
      </c>
      <c r="Q24" s="12">
        <f t="shared" si="40"/>
        <v>5</v>
      </c>
      <c r="R24" s="12" t="str">
        <f t="shared" si="41"/>
        <v>| ·(-2)</v>
      </c>
      <c r="S24" t="str">
        <f t="shared" si="42"/>
        <v>-2x +5</v>
      </c>
      <c r="T24" t="str">
        <f t="shared" si="43"/>
        <v>-2x</v>
      </c>
      <c r="U24">
        <f t="shared" si="44"/>
        <v>5</v>
      </c>
      <c r="V24" t="str">
        <f t="shared" si="17"/>
        <v>| ·5</v>
      </c>
      <c r="W24" s="17" t="str">
        <f t="shared" si="45"/>
        <v>-10x +25</v>
      </c>
      <c r="X24" s="17" t="str">
        <f t="shared" si="46"/>
        <v>-2x</v>
      </c>
      <c r="Y24" s="17" t="str">
        <f t="shared" si="47"/>
        <v>| +10x</v>
      </c>
      <c r="Z24">
        <f t="shared" si="48"/>
        <v>25</v>
      </c>
      <c r="AA24" t="str">
        <f t="shared" si="49"/>
        <v>8x</v>
      </c>
      <c r="AB24" t="str">
        <f t="shared" si="50"/>
        <v>| :8</v>
      </c>
      <c r="AC24" s="15">
        <f t="shared" si="51"/>
        <v>3.125</v>
      </c>
      <c r="AD24" s="24" t="s">
        <v>8</v>
      </c>
      <c r="AE24" s="15"/>
      <c r="AF24" s="6"/>
      <c r="AH24">
        <f t="shared" si="29"/>
        <v>0</v>
      </c>
      <c r="AI24">
        <f ca="1" t="shared" si="30"/>
        <v>-2</v>
      </c>
    </row>
    <row r="25" spans="1:35" ht="12.75">
      <c r="A25">
        <f t="shared" si="1"/>
        <v>889</v>
      </c>
      <c r="B25">
        <f ca="1" t="shared" si="2"/>
        <v>0.8890234193314159</v>
      </c>
      <c r="C25">
        <f t="shared" si="3"/>
        <v>9</v>
      </c>
      <c r="D25">
        <f ca="1" t="shared" si="33"/>
        <v>4</v>
      </c>
      <c r="E25">
        <f ca="1" t="shared" si="33"/>
        <v>5</v>
      </c>
      <c r="F25">
        <f ca="1" t="shared" si="33"/>
        <v>2</v>
      </c>
      <c r="G25">
        <f t="shared" si="5"/>
        <v>3</v>
      </c>
      <c r="H25" s="15">
        <v>1</v>
      </c>
      <c r="I25" s="15">
        <v>0</v>
      </c>
      <c r="J25">
        <f t="shared" si="34"/>
        <v>-0.47058823529411764</v>
      </c>
      <c r="K25">
        <f t="shared" si="7"/>
        <v>-0.47</v>
      </c>
      <c r="L25">
        <f t="shared" si="35"/>
        <v>1</v>
      </c>
      <c r="M25" s="10">
        <f t="shared" si="36"/>
        <v>0</v>
      </c>
      <c r="N25" s="12" t="str">
        <f t="shared" si="37"/>
        <v>5x +2</v>
      </c>
      <c r="O25" s="12">
        <f t="shared" si="38"/>
        <v>3</v>
      </c>
      <c r="P25" s="25" t="s">
        <v>8</v>
      </c>
      <c r="Q25" s="12">
        <f t="shared" si="40"/>
        <v>4</v>
      </c>
      <c r="R25" s="12" t="str">
        <f t="shared" si="41"/>
        <v>| ·3</v>
      </c>
      <c r="S25" t="str">
        <f t="shared" si="42"/>
        <v>5x +2</v>
      </c>
      <c r="T25" t="str">
        <f t="shared" si="43"/>
        <v>3x</v>
      </c>
      <c r="U25">
        <f t="shared" si="44"/>
        <v>4</v>
      </c>
      <c r="V25" t="str">
        <f t="shared" si="17"/>
        <v>| ·4</v>
      </c>
      <c r="W25" s="17" t="str">
        <f t="shared" si="45"/>
        <v>20x +8</v>
      </c>
      <c r="X25" s="17" t="str">
        <f t="shared" si="46"/>
        <v>3x</v>
      </c>
      <c r="Y25" s="17" t="str">
        <f t="shared" si="47"/>
        <v>|- 20x</v>
      </c>
      <c r="Z25">
        <f t="shared" si="48"/>
        <v>8</v>
      </c>
      <c r="AA25" t="str">
        <f t="shared" si="49"/>
        <v>-17x</v>
      </c>
      <c r="AB25" t="str">
        <f t="shared" si="50"/>
        <v>| :(-17)</v>
      </c>
      <c r="AC25" s="15">
        <f t="shared" si="51"/>
        <v>-0.47058823529411764</v>
      </c>
      <c r="AD25" s="24" t="s">
        <v>8</v>
      </c>
      <c r="AE25" s="15"/>
      <c r="AF25" s="6"/>
      <c r="AH25">
        <f t="shared" si="29"/>
        <v>0</v>
      </c>
      <c r="AI25">
        <f ca="1" t="shared" si="30"/>
        <v>3</v>
      </c>
    </row>
    <row r="26" spans="1:35" ht="12.75">
      <c r="A26">
        <f t="shared" si="1"/>
        <v>10374</v>
      </c>
      <c r="B26">
        <f ca="1" t="shared" si="2"/>
        <v>0.37357165869795195</v>
      </c>
      <c r="C26">
        <f t="shared" si="3"/>
        <v>34</v>
      </c>
      <c r="D26">
        <f ca="1" t="shared" si="33"/>
        <v>4</v>
      </c>
      <c r="E26">
        <f ca="1" t="shared" si="33"/>
        <v>-5</v>
      </c>
      <c r="F26">
        <f ca="1" t="shared" si="33"/>
        <v>3</v>
      </c>
      <c r="G26">
        <f>IF(ABS(D26)=ABS(AI26),ABS(AI26)+1,AI26)</f>
        <v>-5</v>
      </c>
      <c r="H26" s="15">
        <v>1</v>
      </c>
      <c r="I26" s="15">
        <v>0</v>
      </c>
      <c r="J26">
        <f>(G26*I26-D26*F26)/(D26*E26-G26*H26)</f>
        <v>0.8</v>
      </c>
      <c r="K26">
        <f t="shared" si="7"/>
        <v>0.8</v>
      </c>
      <c r="L26">
        <f>IF(D26*E26-G26*H26=0,0,1)</f>
        <v>1</v>
      </c>
      <c r="M26" s="10">
        <f>IF(L26=1,IF(AND(L26=1,K26&lt;&gt;0,K26&lt;&gt;1,J26=K26),1,0),0)</f>
        <v>1</v>
      </c>
      <c r="N26" s="12" t="str">
        <f>IF(F26&lt;0,E26&amp;"x "&amp;F26,E26&amp;"x +"&amp;F26)</f>
        <v>-5x +3</v>
      </c>
      <c r="O26" s="12">
        <f>G26</f>
        <v>-5</v>
      </c>
      <c r="P26" s="25" t="s">
        <v>8</v>
      </c>
      <c r="Q26" s="12">
        <f>D26</f>
        <v>4</v>
      </c>
      <c r="R26" s="12" t="str">
        <f>IF(O26&gt;0,"| ·"&amp;O26,"| ·("&amp;O26&amp;")")</f>
        <v>| ·(-5)</v>
      </c>
      <c r="S26" t="str">
        <f>N26</f>
        <v>-5x +3</v>
      </c>
      <c r="T26" t="str">
        <f>IF(G26*I26&lt;0,G26*H26&amp;"x",G26*H26&amp;"x")</f>
        <v>-5x</v>
      </c>
      <c r="U26">
        <f>Q26</f>
        <v>4</v>
      </c>
      <c r="V26" t="str">
        <f t="shared" si="17"/>
        <v>| ·4</v>
      </c>
      <c r="W26" s="17" t="str">
        <f>IF(F26*U26&lt;0,E26*U26&amp;"x "&amp;F26*U26,E26*U26&amp;"x +"&amp;F26*U26)</f>
        <v>-20x +12</v>
      </c>
      <c r="X26" s="17" t="str">
        <f>T26</f>
        <v>-5x</v>
      </c>
      <c r="Y26" s="17" t="str">
        <f>IF(E26*U26&gt;0,"|- "&amp;ABS(E26*U26)&amp;"x","| +"&amp;ABS(E26*U26)&amp;"x")</f>
        <v>| +20x</v>
      </c>
      <c r="Z26">
        <f>F26*U26</f>
        <v>12</v>
      </c>
      <c r="AA26" t="str">
        <f>IF(G26*I26&lt;0,G26*H26-E26*U26&amp;"x",G26*H26-E26*U26&amp;"x")</f>
        <v>15x</v>
      </c>
      <c r="AB26" t="str">
        <f>IF(G26*H26-E26*U26&gt;0,"| :"&amp;G26*H26-E26*U26,"| :("&amp;G26*H26-E26*U26&amp;")")</f>
        <v>| :15</v>
      </c>
      <c r="AC26" s="15">
        <f>J26</f>
        <v>0.8</v>
      </c>
      <c r="AD26" s="24" t="s">
        <v>8</v>
      </c>
      <c r="AE26" s="15"/>
      <c r="AF26" s="6"/>
      <c r="AH26">
        <f t="shared" si="29"/>
        <v>0</v>
      </c>
      <c r="AI26">
        <f ca="1" t="shared" si="30"/>
        <v>-5</v>
      </c>
    </row>
    <row r="27" spans="1:35" ht="12.75">
      <c r="A27">
        <f t="shared" si="1"/>
        <v>10646</v>
      </c>
      <c r="B27">
        <f ca="1" t="shared" si="2"/>
        <v>0.6462118347624254</v>
      </c>
      <c r="C27">
        <f t="shared" si="3"/>
        <v>20</v>
      </c>
      <c r="D27">
        <f ca="1" t="shared" si="33"/>
        <v>-4</v>
      </c>
      <c r="E27">
        <f ca="1" t="shared" si="33"/>
        <v>-3</v>
      </c>
      <c r="F27">
        <f ca="1" t="shared" si="33"/>
        <v>3</v>
      </c>
      <c r="G27">
        <f t="shared" si="5"/>
        <v>-3</v>
      </c>
      <c r="H27">
        <f ca="1" t="shared" si="33"/>
        <v>-2</v>
      </c>
      <c r="I27">
        <f ca="1" t="shared" si="33"/>
        <v>3</v>
      </c>
      <c r="J27">
        <f t="shared" si="34"/>
        <v>0.5</v>
      </c>
      <c r="K27">
        <f t="shared" si="7"/>
        <v>0.5</v>
      </c>
      <c r="L27">
        <f>IF(D27*E27-G27*H27=0,0,1)</f>
        <v>1</v>
      </c>
      <c r="M27" s="10">
        <f t="shared" si="36"/>
        <v>1</v>
      </c>
      <c r="N27" s="12">
        <f>G27</f>
        <v>-3</v>
      </c>
      <c r="O27" s="12" t="str">
        <f>IF(F27&lt;0,E27&amp;"x "&amp;F27,E27&amp;"x +"&amp;F27)</f>
        <v>-3x +3</v>
      </c>
      <c r="P27" s="12">
        <f>D27</f>
        <v>-4</v>
      </c>
      <c r="Q27" s="12" t="str">
        <f>IF(I27&lt;0,H27&amp;"x "&amp;I27,H27&amp;"x +"&amp;I27)</f>
        <v>-2x +3</v>
      </c>
      <c r="R27" s="12" t="str">
        <f>"| ·("&amp;O27&amp;")"</f>
        <v>| ·(-3x +3)</v>
      </c>
      <c r="S27">
        <f>N27</f>
        <v>-3</v>
      </c>
      <c r="T27" t="str">
        <f>IF(D27*F27&lt;0,D27*E27&amp;"x "&amp;D27*F27,D27*E27&amp;"x +"&amp;D27*F27)</f>
        <v>12x -12</v>
      </c>
      <c r="U27" t="str">
        <f>Q27</f>
        <v>-2x +3</v>
      </c>
      <c r="V27" t="str">
        <f>"| ·("&amp;U27&amp;")"</f>
        <v>| ·(-2x +3)</v>
      </c>
      <c r="W27" s="17" t="str">
        <f>IF(G27*I27&lt;0,G27*H27&amp;"x "&amp;G27*I27,G27*H27&amp;"x +"&amp;G27*I27)</f>
        <v>6x -9</v>
      </c>
      <c r="X27" s="17" t="str">
        <f>T27</f>
        <v>12x -12</v>
      </c>
      <c r="Y27" s="17" t="str">
        <f>IF(G27*H27&gt;0,"|- "&amp;ABS(G27*H27)&amp;"x","| +"&amp;ABS(G27*H27)&amp;"x")</f>
        <v>|- 6x</v>
      </c>
      <c r="Z27">
        <f>G27*I27</f>
        <v>-9</v>
      </c>
      <c r="AA27" t="str">
        <f>IF(D27*F27&lt;0,-G27*H27+E27*D27&amp;"x "&amp;D27*F27,-G27*H27+E27*D27&amp;"x +"&amp;D27*F27)</f>
        <v>6x -12</v>
      </c>
      <c r="AB27" t="str">
        <f>IF(D27*F27&gt;0,"|- "&amp;ABS(D27*F27),"| +"&amp;ABS(D27*F27))</f>
        <v>| +12</v>
      </c>
      <c r="AC27" s="15">
        <f>-D27*F27+G27*I27</f>
        <v>3</v>
      </c>
      <c r="AD27" s="15" t="str">
        <f>IF(-G27*H27+E27*D27=1,"x",-G27*H27+E27*D27&amp;"x")</f>
        <v>6x</v>
      </c>
      <c r="AE27" s="15" t="str">
        <f>IF(AH27=0,IF(-G27*H27+E27*D27&gt;0,"| :"&amp;-G27*H27+E27*D27,"| :("&amp;-G27*H27+E27*D27&amp;")"),"")</f>
        <v>| :6</v>
      </c>
      <c r="AF27" s="6" t="str">
        <f aca="true" t="shared" si="52" ref="AF27:AF43">IF(AH27=0,"x","")</f>
        <v>x</v>
      </c>
      <c r="AG27">
        <f aca="true" t="shared" si="53" ref="AG27:AG43">IF(AH27=0,J27,"")</f>
        <v>0.5</v>
      </c>
      <c r="AH27">
        <f>IF(-G27*H27+E27*D27=1,1,0)</f>
        <v>0</v>
      </c>
      <c r="AI27">
        <f ca="1" t="shared" si="30"/>
        <v>-3</v>
      </c>
    </row>
    <row r="28" spans="1:35" ht="12.75">
      <c r="A28">
        <f t="shared" si="1"/>
        <v>168</v>
      </c>
      <c r="B28">
        <f ca="1" t="shared" si="2"/>
        <v>0.1676281791178954</v>
      </c>
      <c r="C28">
        <f t="shared" si="3"/>
        <v>45</v>
      </c>
      <c r="D28">
        <f ca="1" t="shared" si="33"/>
        <v>5</v>
      </c>
      <c r="E28">
        <f ca="1" t="shared" si="33"/>
        <v>-4</v>
      </c>
      <c r="F28">
        <f ca="1" t="shared" si="33"/>
        <v>5</v>
      </c>
      <c r="G28">
        <f aca="true" t="shared" si="54" ref="G28:G52">IF(ABS(D28)=ABS(AI28),ABS(AI28)+1,AI28)</f>
        <v>-3</v>
      </c>
      <c r="H28">
        <f ca="1" t="shared" si="33"/>
        <v>3</v>
      </c>
      <c r="I28">
        <f ca="1" t="shared" si="33"/>
        <v>2</v>
      </c>
      <c r="J28">
        <f aca="true" t="shared" si="55" ref="J28:J52">(G28*I28-D28*F28)/(D28*E28-G28*H28)</f>
        <v>2.8181818181818183</v>
      </c>
      <c r="K28">
        <f t="shared" si="7"/>
        <v>2.82</v>
      </c>
      <c r="L28">
        <f aca="true" t="shared" si="56" ref="L28:L52">IF(D28*E28-G28*H28=0,0,1)</f>
        <v>1</v>
      </c>
      <c r="M28" s="10">
        <f aca="true" t="shared" si="57" ref="M28:M52">IF(L28=1,IF(AND(L28=1,K28&lt;&gt;0,K28&lt;&gt;1,J28=K28),1,0),0)</f>
        <v>0</v>
      </c>
      <c r="N28" s="12">
        <f aca="true" t="shared" si="58" ref="N28:N52">G28</f>
        <v>-3</v>
      </c>
      <c r="O28" s="12" t="str">
        <f aca="true" t="shared" si="59" ref="O28:O52">IF(F28&lt;0,E28&amp;"x "&amp;F28,E28&amp;"x +"&amp;F28)</f>
        <v>-4x +5</v>
      </c>
      <c r="P28" s="12">
        <f aca="true" t="shared" si="60" ref="P28:P52">D28</f>
        <v>5</v>
      </c>
      <c r="Q28" s="12" t="str">
        <f aca="true" t="shared" si="61" ref="Q28:Q52">IF(I28&lt;0,H28&amp;"x "&amp;I28,H28&amp;"x +"&amp;I28)</f>
        <v>3x +2</v>
      </c>
      <c r="R28" s="12" t="str">
        <f aca="true" t="shared" si="62" ref="R28:R52">"| ·("&amp;O28&amp;")"</f>
        <v>| ·(-4x +5)</v>
      </c>
      <c r="S28">
        <f aca="true" t="shared" si="63" ref="S28:S52">N28</f>
        <v>-3</v>
      </c>
      <c r="T28" t="str">
        <f aca="true" t="shared" si="64" ref="T28:T52">IF(D28*F28&lt;0,D28*E28&amp;"x "&amp;D28*F28,D28*E28&amp;"x +"&amp;D28*F28)</f>
        <v>-20x +25</v>
      </c>
      <c r="U28" t="str">
        <f aca="true" t="shared" si="65" ref="U28:U52">Q28</f>
        <v>3x +2</v>
      </c>
      <c r="V28" t="str">
        <f aca="true" t="shared" si="66" ref="V28:V52">"| ·("&amp;U28&amp;")"</f>
        <v>| ·(3x +2)</v>
      </c>
      <c r="W28" s="17" t="str">
        <f aca="true" t="shared" si="67" ref="W28:W52">IF(G28*I28&lt;0,G28*H28&amp;"x "&amp;G28*I28,G28*H28&amp;"x +"&amp;G28*I28)</f>
        <v>-9x -6</v>
      </c>
      <c r="X28" s="17" t="str">
        <f aca="true" t="shared" si="68" ref="X28:X52">T28</f>
        <v>-20x +25</v>
      </c>
      <c r="Y28" s="17" t="str">
        <f aca="true" t="shared" si="69" ref="Y28:Y52">IF(G28*H28&gt;0,"|- "&amp;ABS(G28*H28)&amp;"x","| +"&amp;ABS(G28*H28)&amp;"x")</f>
        <v>| +9x</v>
      </c>
      <c r="Z28">
        <f aca="true" t="shared" si="70" ref="Z28:Z52">G28*I28</f>
        <v>-6</v>
      </c>
      <c r="AA28" t="str">
        <f aca="true" t="shared" si="71" ref="AA28:AA52">IF(D28*F28&lt;0,-G28*H28+E28*D28&amp;"x "&amp;D28*F28,-G28*H28+E28*D28&amp;"x +"&amp;D28*F28)</f>
        <v>-11x +25</v>
      </c>
      <c r="AB28" t="str">
        <f aca="true" t="shared" si="72" ref="AB28:AB52">IF(D28*F28&gt;0,"|- "&amp;ABS(D28*F28),"| +"&amp;ABS(D28*F28))</f>
        <v>|- 25</v>
      </c>
      <c r="AC28" s="15">
        <f aca="true" t="shared" si="73" ref="AC28:AC52">-D28*F28+G28*I28</f>
        <v>-31</v>
      </c>
      <c r="AD28" s="15" t="str">
        <f aca="true" t="shared" si="74" ref="AD28:AD43">IF(-G28*H28+E28*D28=1,"x",-G28*H28+E28*D28&amp;"x")</f>
        <v>-11x</v>
      </c>
      <c r="AE28" s="15" t="str">
        <f aca="true" t="shared" si="75" ref="AE28:AE43">IF(AH28=0,IF(-G28*H28+E28*D28&gt;0,"| :"&amp;-G28*H28+E28*D28,"| :("&amp;-G28*H28+E28*D28&amp;")"),"")</f>
        <v>| :(-11)</v>
      </c>
      <c r="AF28" s="6" t="str">
        <f t="shared" si="52"/>
        <v>x</v>
      </c>
      <c r="AG28">
        <f t="shared" si="53"/>
        <v>2.8181818181818183</v>
      </c>
      <c r="AH28">
        <f aca="true" t="shared" si="76" ref="AH28:AH52">IF(-G28*H28+E28*D28=1,1,0)</f>
        <v>0</v>
      </c>
      <c r="AI28">
        <f ca="1" t="shared" si="30"/>
        <v>-3</v>
      </c>
    </row>
    <row r="29" spans="1:35" ht="12.75">
      <c r="A29">
        <f t="shared" si="1"/>
        <v>765</v>
      </c>
      <c r="B29">
        <f ca="1" t="shared" si="2"/>
        <v>0.7652457332960347</v>
      </c>
      <c r="C29">
        <f t="shared" si="3"/>
        <v>15</v>
      </c>
      <c r="D29">
        <f ca="1" t="shared" si="33"/>
        <v>5</v>
      </c>
      <c r="E29">
        <f ca="1" t="shared" si="33"/>
        <v>2</v>
      </c>
      <c r="F29">
        <f ca="1" t="shared" si="33"/>
        <v>3</v>
      </c>
      <c r="G29">
        <f t="shared" si="54"/>
        <v>6</v>
      </c>
      <c r="H29">
        <f ca="1" t="shared" si="33"/>
        <v>-3</v>
      </c>
      <c r="I29">
        <f ca="1" t="shared" si="33"/>
        <v>3</v>
      </c>
      <c r="J29">
        <f t="shared" si="55"/>
        <v>0.10714285714285714</v>
      </c>
      <c r="K29">
        <f t="shared" si="7"/>
        <v>0.11</v>
      </c>
      <c r="L29">
        <f t="shared" si="56"/>
        <v>1</v>
      </c>
      <c r="M29" s="10">
        <f t="shared" si="57"/>
        <v>0</v>
      </c>
      <c r="N29" s="12">
        <f t="shared" si="58"/>
        <v>6</v>
      </c>
      <c r="O29" s="12" t="str">
        <f t="shared" si="59"/>
        <v>2x +3</v>
      </c>
      <c r="P29" s="12">
        <f t="shared" si="60"/>
        <v>5</v>
      </c>
      <c r="Q29" s="12" t="str">
        <f t="shared" si="61"/>
        <v>-3x +3</v>
      </c>
      <c r="R29" s="12" t="str">
        <f t="shared" si="62"/>
        <v>| ·(2x +3)</v>
      </c>
      <c r="S29">
        <f t="shared" si="63"/>
        <v>6</v>
      </c>
      <c r="T29" t="str">
        <f t="shared" si="64"/>
        <v>10x +15</v>
      </c>
      <c r="U29" t="str">
        <f t="shared" si="65"/>
        <v>-3x +3</v>
      </c>
      <c r="V29" t="str">
        <f t="shared" si="66"/>
        <v>| ·(-3x +3)</v>
      </c>
      <c r="W29" s="17" t="str">
        <f t="shared" si="67"/>
        <v>-18x +18</v>
      </c>
      <c r="X29" s="17" t="str">
        <f t="shared" si="68"/>
        <v>10x +15</v>
      </c>
      <c r="Y29" s="17" t="str">
        <f t="shared" si="69"/>
        <v>| +18x</v>
      </c>
      <c r="Z29">
        <f t="shared" si="70"/>
        <v>18</v>
      </c>
      <c r="AA29" t="str">
        <f t="shared" si="71"/>
        <v>28x +15</v>
      </c>
      <c r="AB29" t="str">
        <f t="shared" si="72"/>
        <v>|- 15</v>
      </c>
      <c r="AC29" s="15">
        <f t="shared" si="73"/>
        <v>3</v>
      </c>
      <c r="AD29" s="15" t="str">
        <f t="shared" si="74"/>
        <v>28x</v>
      </c>
      <c r="AE29" s="15" t="str">
        <f t="shared" si="75"/>
        <v>| :28</v>
      </c>
      <c r="AF29" s="6" t="str">
        <f t="shared" si="52"/>
        <v>x</v>
      </c>
      <c r="AG29">
        <f t="shared" si="53"/>
        <v>0.10714285714285714</v>
      </c>
      <c r="AH29">
        <f t="shared" si="76"/>
        <v>0</v>
      </c>
      <c r="AI29">
        <f ca="1" t="shared" si="30"/>
        <v>-5</v>
      </c>
    </row>
    <row r="30" spans="1:35" ht="12.75">
      <c r="A30">
        <f t="shared" si="1"/>
        <v>10752</v>
      </c>
      <c r="B30">
        <f ca="1" t="shared" si="2"/>
        <v>0.7520360309514496</v>
      </c>
      <c r="C30">
        <f t="shared" si="3"/>
        <v>16</v>
      </c>
      <c r="D30">
        <f ca="1" t="shared" si="33"/>
        <v>-3</v>
      </c>
      <c r="E30">
        <f ca="1" t="shared" si="33"/>
        <v>4</v>
      </c>
      <c r="F30">
        <f ca="1" t="shared" si="33"/>
        <v>-5</v>
      </c>
      <c r="G30">
        <f t="shared" si="54"/>
        <v>-2</v>
      </c>
      <c r="H30">
        <f ca="1" t="shared" si="33"/>
        <v>3</v>
      </c>
      <c r="I30">
        <f ca="1" t="shared" si="33"/>
        <v>-3</v>
      </c>
      <c r="J30">
        <f t="shared" si="55"/>
        <v>1.5</v>
      </c>
      <c r="K30">
        <f t="shared" si="7"/>
        <v>1.5</v>
      </c>
      <c r="L30">
        <f t="shared" si="56"/>
        <v>1</v>
      </c>
      <c r="M30" s="10">
        <f t="shared" si="57"/>
        <v>1</v>
      </c>
      <c r="N30" s="12">
        <f t="shared" si="58"/>
        <v>-2</v>
      </c>
      <c r="O30" s="12" t="str">
        <f t="shared" si="59"/>
        <v>4x -5</v>
      </c>
      <c r="P30" s="12">
        <f t="shared" si="60"/>
        <v>-3</v>
      </c>
      <c r="Q30" s="12" t="str">
        <f t="shared" si="61"/>
        <v>3x -3</v>
      </c>
      <c r="R30" s="12" t="str">
        <f t="shared" si="62"/>
        <v>| ·(4x -5)</v>
      </c>
      <c r="S30">
        <f t="shared" si="63"/>
        <v>-2</v>
      </c>
      <c r="T30" t="str">
        <f t="shared" si="64"/>
        <v>-12x +15</v>
      </c>
      <c r="U30" t="str">
        <f t="shared" si="65"/>
        <v>3x -3</v>
      </c>
      <c r="V30" t="str">
        <f t="shared" si="66"/>
        <v>| ·(3x -3)</v>
      </c>
      <c r="W30" s="17" t="str">
        <f t="shared" si="67"/>
        <v>-6x +6</v>
      </c>
      <c r="X30" s="17" t="str">
        <f t="shared" si="68"/>
        <v>-12x +15</v>
      </c>
      <c r="Y30" s="17" t="str">
        <f t="shared" si="69"/>
        <v>| +6x</v>
      </c>
      <c r="Z30">
        <f t="shared" si="70"/>
        <v>6</v>
      </c>
      <c r="AA30" t="str">
        <f t="shared" si="71"/>
        <v>-6x +15</v>
      </c>
      <c r="AB30" t="str">
        <f t="shared" si="72"/>
        <v>|- 15</v>
      </c>
      <c r="AC30" s="15">
        <f t="shared" si="73"/>
        <v>-9</v>
      </c>
      <c r="AD30" s="15" t="str">
        <f t="shared" si="74"/>
        <v>-6x</v>
      </c>
      <c r="AE30" s="15" t="str">
        <f t="shared" si="75"/>
        <v>| :(-6)</v>
      </c>
      <c r="AF30" s="6" t="str">
        <f t="shared" si="52"/>
        <v>x</v>
      </c>
      <c r="AG30">
        <f t="shared" si="53"/>
        <v>1.5</v>
      </c>
      <c r="AH30">
        <f t="shared" si="76"/>
        <v>0</v>
      </c>
      <c r="AI30">
        <f ca="1" t="shared" si="30"/>
        <v>-2</v>
      </c>
    </row>
    <row r="31" spans="1:35" ht="12.75">
      <c r="A31">
        <f t="shared" si="1"/>
        <v>10517</v>
      </c>
      <c r="B31">
        <f ca="1" t="shared" si="2"/>
        <v>0.5174676947131688</v>
      </c>
      <c r="C31">
        <f t="shared" si="3"/>
        <v>26</v>
      </c>
      <c r="D31">
        <f ca="1" t="shared" si="33"/>
        <v>-3</v>
      </c>
      <c r="E31">
        <f ca="1" t="shared" si="33"/>
        <v>-3</v>
      </c>
      <c r="F31">
        <f ca="1" t="shared" si="33"/>
        <v>-3</v>
      </c>
      <c r="G31">
        <f t="shared" si="54"/>
        <v>4</v>
      </c>
      <c r="H31">
        <f ca="1" t="shared" si="33"/>
        <v>2</v>
      </c>
      <c r="I31">
        <f ca="1" t="shared" si="33"/>
        <v>-3</v>
      </c>
      <c r="J31">
        <f t="shared" si="55"/>
        <v>-21</v>
      </c>
      <c r="K31">
        <f t="shared" si="7"/>
        <v>-21</v>
      </c>
      <c r="L31">
        <f t="shared" si="56"/>
        <v>1</v>
      </c>
      <c r="M31" s="10">
        <f t="shared" si="57"/>
        <v>1</v>
      </c>
      <c r="N31" s="12">
        <f t="shared" si="58"/>
        <v>4</v>
      </c>
      <c r="O31" s="12" t="str">
        <f t="shared" si="59"/>
        <v>-3x -3</v>
      </c>
      <c r="P31" s="12">
        <f t="shared" si="60"/>
        <v>-3</v>
      </c>
      <c r="Q31" s="12" t="str">
        <f t="shared" si="61"/>
        <v>2x -3</v>
      </c>
      <c r="R31" s="12" t="str">
        <f t="shared" si="62"/>
        <v>| ·(-3x -3)</v>
      </c>
      <c r="S31">
        <f t="shared" si="63"/>
        <v>4</v>
      </c>
      <c r="T31" t="str">
        <f t="shared" si="64"/>
        <v>9x +9</v>
      </c>
      <c r="U31" t="str">
        <f t="shared" si="65"/>
        <v>2x -3</v>
      </c>
      <c r="V31" t="str">
        <f t="shared" si="66"/>
        <v>| ·(2x -3)</v>
      </c>
      <c r="W31" s="17" t="str">
        <f t="shared" si="67"/>
        <v>8x -12</v>
      </c>
      <c r="X31" s="17" t="str">
        <f t="shared" si="68"/>
        <v>9x +9</v>
      </c>
      <c r="Y31" s="17" t="str">
        <f t="shared" si="69"/>
        <v>|- 8x</v>
      </c>
      <c r="Z31">
        <f t="shared" si="70"/>
        <v>-12</v>
      </c>
      <c r="AA31" t="str">
        <f t="shared" si="71"/>
        <v>1x +9</v>
      </c>
      <c r="AB31" t="str">
        <f t="shared" si="72"/>
        <v>|- 9</v>
      </c>
      <c r="AC31" s="15">
        <f t="shared" si="73"/>
        <v>-21</v>
      </c>
      <c r="AD31" s="15" t="str">
        <f t="shared" si="74"/>
        <v>x</v>
      </c>
      <c r="AE31" s="15">
        <f t="shared" si="75"/>
      </c>
      <c r="AF31" s="6">
        <f t="shared" si="52"/>
      </c>
      <c r="AG31">
        <f t="shared" si="53"/>
      </c>
      <c r="AH31">
        <f t="shared" si="76"/>
        <v>1</v>
      </c>
      <c r="AI31">
        <f ca="1" t="shared" si="30"/>
        <v>4</v>
      </c>
    </row>
    <row r="32" spans="1:35" ht="12.75">
      <c r="A32">
        <f t="shared" si="1"/>
        <v>929</v>
      </c>
      <c r="B32">
        <f ca="1" t="shared" si="2"/>
        <v>0.9287385993567504</v>
      </c>
      <c r="C32">
        <f t="shared" si="3"/>
        <v>4</v>
      </c>
      <c r="D32">
        <f ca="1" t="shared" si="33"/>
        <v>5</v>
      </c>
      <c r="E32">
        <f ca="1" t="shared" si="33"/>
        <v>-5</v>
      </c>
      <c r="F32">
        <f ca="1" t="shared" si="33"/>
        <v>-2</v>
      </c>
      <c r="G32">
        <f t="shared" si="54"/>
        <v>3</v>
      </c>
      <c r="H32">
        <f ca="1" t="shared" si="33"/>
        <v>5</v>
      </c>
      <c r="I32">
        <f ca="1" t="shared" si="33"/>
        <v>3</v>
      </c>
      <c r="J32">
        <f t="shared" si="55"/>
        <v>-0.475</v>
      </c>
      <c r="K32">
        <f t="shared" si="7"/>
        <v>-0.48</v>
      </c>
      <c r="L32">
        <f t="shared" si="56"/>
        <v>1</v>
      </c>
      <c r="M32" s="10">
        <f t="shared" si="57"/>
        <v>0</v>
      </c>
      <c r="N32" s="12">
        <f t="shared" si="58"/>
        <v>3</v>
      </c>
      <c r="O32" s="12" t="str">
        <f t="shared" si="59"/>
        <v>-5x -2</v>
      </c>
      <c r="P32" s="12">
        <f t="shared" si="60"/>
        <v>5</v>
      </c>
      <c r="Q32" s="12" t="str">
        <f t="shared" si="61"/>
        <v>5x +3</v>
      </c>
      <c r="R32" s="12" t="str">
        <f t="shared" si="62"/>
        <v>| ·(-5x -2)</v>
      </c>
      <c r="S32">
        <f t="shared" si="63"/>
        <v>3</v>
      </c>
      <c r="T32" t="str">
        <f t="shared" si="64"/>
        <v>-25x -10</v>
      </c>
      <c r="U32" t="str">
        <f t="shared" si="65"/>
        <v>5x +3</v>
      </c>
      <c r="V32" t="str">
        <f t="shared" si="66"/>
        <v>| ·(5x +3)</v>
      </c>
      <c r="W32" s="17" t="str">
        <f t="shared" si="67"/>
        <v>15x +9</v>
      </c>
      <c r="X32" s="17" t="str">
        <f t="shared" si="68"/>
        <v>-25x -10</v>
      </c>
      <c r="Y32" s="17" t="str">
        <f t="shared" si="69"/>
        <v>|- 15x</v>
      </c>
      <c r="Z32">
        <f t="shared" si="70"/>
        <v>9</v>
      </c>
      <c r="AA32" t="str">
        <f t="shared" si="71"/>
        <v>-40x -10</v>
      </c>
      <c r="AB32" t="str">
        <f t="shared" si="72"/>
        <v>| +10</v>
      </c>
      <c r="AC32" s="15">
        <f t="shared" si="73"/>
        <v>19</v>
      </c>
      <c r="AD32" s="15" t="str">
        <f t="shared" si="74"/>
        <v>-40x</v>
      </c>
      <c r="AE32" s="15" t="str">
        <f t="shared" si="75"/>
        <v>| :(-40)</v>
      </c>
      <c r="AF32" s="6" t="str">
        <f t="shared" si="52"/>
        <v>x</v>
      </c>
      <c r="AG32">
        <f t="shared" si="53"/>
        <v>-0.475</v>
      </c>
      <c r="AH32">
        <f t="shared" si="76"/>
        <v>0</v>
      </c>
      <c r="AI32">
        <f ca="1" t="shared" si="30"/>
        <v>3</v>
      </c>
    </row>
    <row r="33" spans="1:35" ht="12.75">
      <c r="A33">
        <f t="shared" si="1"/>
        <v>47</v>
      </c>
      <c r="B33">
        <f ca="1" t="shared" si="2"/>
        <v>0.046658818462431584</v>
      </c>
      <c r="C33">
        <f t="shared" si="3"/>
        <v>50</v>
      </c>
      <c r="D33">
        <f ca="1" t="shared" si="33"/>
        <v>-2</v>
      </c>
      <c r="E33">
        <f ca="1" t="shared" si="33"/>
        <v>3</v>
      </c>
      <c r="F33">
        <f ca="1" t="shared" si="33"/>
        <v>-5</v>
      </c>
      <c r="G33">
        <f t="shared" si="54"/>
        <v>-5</v>
      </c>
      <c r="H33">
        <f ca="1" t="shared" si="33"/>
        <v>3</v>
      </c>
      <c r="I33">
        <f ca="1" t="shared" si="33"/>
        <v>4</v>
      </c>
      <c r="J33">
        <f t="shared" si="55"/>
        <v>-3.3333333333333335</v>
      </c>
      <c r="K33">
        <f t="shared" si="7"/>
        <v>-3.33</v>
      </c>
      <c r="L33">
        <f t="shared" si="56"/>
        <v>1</v>
      </c>
      <c r="M33" s="10">
        <f t="shared" si="57"/>
        <v>0</v>
      </c>
      <c r="N33" s="12">
        <f t="shared" si="58"/>
        <v>-5</v>
      </c>
      <c r="O33" s="12" t="str">
        <f t="shared" si="59"/>
        <v>3x -5</v>
      </c>
      <c r="P33" s="12">
        <f t="shared" si="60"/>
        <v>-2</v>
      </c>
      <c r="Q33" s="12" t="str">
        <f t="shared" si="61"/>
        <v>3x +4</v>
      </c>
      <c r="R33" s="12" t="str">
        <f t="shared" si="62"/>
        <v>| ·(3x -5)</v>
      </c>
      <c r="S33">
        <f t="shared" si="63"/>
        <v>-5</v>
      </c>
      <c r="T33" t="str">
        <f t="shared" si="64"/>
        <v>-6x +10</v>
      </c>
      <c r="U33" t="str">
        <f t="shared" si="65"/>
        <v>3x +4</v>
      </c>
      <c r="V33" t="str">
        <f t="shared" si="66"/>
        <v>| ·(3x +4)</v>
      </c>
      <c r="W33" s="17" t="str">
        <f t="shared" si="67"/>
        <v>-15x -20</v>
      </c>
      <c r="X33" s="17" t="str">
        <f t="shared" si="68"/>
        <v>-6x +10</v>
      </c>
      <c r="Y33" s="17" t="str">
        <f t="shared" si="69"/>
        <v>| +15x</v>
      </c>
      <c r="Z33">
        <f t="shared" si="70"/>
        <v>-20</v>
      </c>
      <c r="AA33" t="str">
        <f t="shared" si="71"/>
        <v>9x +10</v>
      </c>
      <c r="AB33" t="str">
        <f t="shared" si="72"/>
        <v>|- 10</v>
      </c>
      <c r="AC33" s="15">
        <f t="shared" si="73"/>
        <v>-30</v>
      </c>
      <c r="AD33" s="15" t="str">
        <f t="shared" si="74"/>
        <v>9x</v>
      </c>
      <c r="AE33" s="15" t="str">
        <f t="shared" si="75"/>
        <v>| :9</v>
      </c>
      <c r="AF33" s="6" t="str">
        <f t="shared" si="52"/>
        <v>x</v>
      </c>
      <c r="AG33">
        <f t="shared" si="53"/>
        <v>-3.3333333333333335</v>
      </c>
      <c r="AH33">
        <f t="shared" si="76"/>
        <v>0</v>
      </c>
      <c r="AI33">
        <f ca="1" t="shared" si="30"/>
        <v>-5</v>
      </c>
    </row>
    <row r="34" spans="1:35" ht="12.75">
      <c r="A34">
        <f t="shared" si="1"/>
        <v>41</v>
      </c>
      <c r="B34">
        <f ca="1" t="shared" si="2"/>
        <v>0.041091369802016886</v>
      </c>
      <c r="C34">
        <f t="shared" si="3"/>
        <v>51</v>
      </c>
      <c r="D34">
        <f ca="1" t="shared" si="33"/>
        <v>-4</v>
      </c>
      <c r="E34">
        <f ca="1" t="shared" si="33"/>
        <v>-3</v>
      </c>
      <c r="F34">
        <f ca="1" t="shared" si="33"/>
        <v>4</v>
      </c>
      <c r="G34">
        <f t="shared" si="54"/>
        <v>5</v>
      </c>
      <c r="H34">
        <f ca="1" t="shared" si="33"/>
        <v>-2</v>
      </c>
      <c r="I34">
        <f ca="1" t="shared" si="33"/>
        <v>5</v>
      </c>
      <c r="J34">
        <f t="shared" si="55"/>
        <v>1.8636363636363635</v>
      </c>
      <c r="K34">
        <f t="shared" si="7"/>
        <v>1.86</v>
      </c>
      <c r="L34">
        <f t="shared" si="56"/>
        <v>1</v>
      </c>
      <c r="M34" s="10">
        <f t="shared" si="57"/>
        <v>0</v>
      </c>
      <c r="N34" s="12">
        <f t="shared" si="58"/>
        <v>5</v>
      </c>
      <c r="O34" s="12" t="str">
        <f t="shared" si="59"/>
        <v>-3x +4</v>
      </c>
      <c r="P34" s="12">
        <f t="shared" si="60"/>
        <v>-4</v>
      </c>
      <c r="Q34" s="12" t="str">
        <f t="shared" si="61"/>
        <v>-2x +5</v>
      </c>
      <c r="R34" s="12" t="str">
        <f t="shared" si="62"/>
        <v>| ·(-3x +4)</v>
      </c>
      <c r="S34">
        <f t="shared" si="63"/>
        <v>5</v>
      </c>
      <c r="T34" t="str">
        <f t="shared" si="64"/>
        <v>12x -16</v>
      </c>
      <c r="U34" t="str">
        <f t="shared" si="65"/>
        <v>-2x +5</v>
      </c>
      <c r="V34" t="str">
        <f t="shared" si="66"/>
        <v>| ·(-2x +5)</v>
      </c>
      <c r="W34" s="17" t="str">
        <f t="shared" si="67"/>
        <v>-10x +25</v>
      </c>
      <c r="X34" s="17" t="str">
        <f t="shared" si="68"/>
        <v>12x -16</v>
      </c>
      <c r="Y34" s="17" t="str">
        <f t="shared" si="69"/>
        <v>| +10x</v>
      </c>
      <c r="Z34">
        <f t="shared" si="70"/>
        <v>25</v>
      </c>
      <c r="AA34" t="str">
        <f t="shared" si="71"/>
        <v>22x -16</v>
      </c>
      <c r="AB34" t="str">
        <f t="shared" si="72"/>
        <v>| +16</v>
      </c>
      <c r="AC34" s="15">
        <f t="shared" si="73"/>
        <v>41</v>
      </c>
      <c r="AD34" s="15" t="str">
        <f t="shared" si="74"/>
        <v>22x</v>
      </c>
      <c r="AE34" s="15" t="str">
        <f t="shared" si="75"/>
        <v>| :22</v>
      </c>
      <c r="AF34" s="6" t="str">
        <f t="shared" si="52"/>
        <v>x</v>
      </c>
      <c r="AG34">
        <f t="shared" si="53"/>
        <v>1.8636363636363635</v>
      </c>
      <c r="AH34">
        <f t="shared" si="76"/>
        <v>0</v>
      </c>
      <c r="AI34">
        <f ca="1" t="shared" si="30"/>
        <v>4</v>
      </c>
    </row>
    <row r="35" spans="1:35" ht="12.75">
      <c r="A35">
        <f t="shared" si="1"/>
        <v>309</v>
      </c>
      <c r="B35">
        <f ca="1" t="shared" si="2"/>
        <v>0.3089872369445821</v>
      </c>
      <c r="C35">
        <f t="shared" si="3"/>
        <v>37</v>
      </c>
      <c r="D35">
        <f aca="true" ca="1" t="shared" si="77" ref="D35:I52">ROUND(RAND()*3+2,0)*(-1)^ROUND(RAND()+1,0)</f>
        <v>2</v>
      </c>
      <c r="E35">
        <f ca="1" t="shared" si="77"/>
        <v>3</v>
      </c>
      <c r="F35">
        <f ca="1" t="shared" si="77"/>
        <v>-4</v>
      </c>
      <c r="G35">
        <f t="shared" si="54"/>
        <v>3</v>
      </c>
      <c r="H35">
        <f ca="1" t="shared" si="77"/>
        <v>-4</v>
      </c>
      <c r="I35">
        <f ca="1" t="shared" si="77"/>
        <v>-4</v>
      </c>
      <c r="J35">
        <f t="shared" si="55"/>
        <v>-0.2222222222222222</v>
      </c>
      <c r="K35">
        <f t="shared" si="7"/>
        <v>-0.22</v>
      </c>
      <c r="L35">
        <f t="shared" si="56"/>
        <v>1</v>
      </c>
      <c r="M35" s="10">
        <f t="shared" si="57"/>
        <v>0</v>
      </c>
      <c r="N35" s="12">
        <f t="shared" si="58"/>
        <v>3</v>
      </c>
      <c r="O35" s="12" t="str">
        <f t="shared" si="59"/>
        <v>3x -4</v>
      </c>
      <c r="P35" s="12">
        <f t="shared" si="60"/>
        <v>2</v>
      </c>
      <c r="Q35" s="12" t="str">
        <f t="shared" si="61"/>
        <v>-4x -4</v>
      </c>
      <c r="R35" s="12" t="str">
        <f t="shared" si="62"/>
        <v>| ·(3x -4)</v>
      </c>
      <c r="S35">
        <f t="shared" si="63"/>
        <v>3</v>
      </c>
      <c r="T35" t="str">
        <f t="shared" si="64"/>
        <v>6x -8</v>
      </c>
      <c r="U35" t="str">
        <f t="shared" si="65"/>
        <v>-4x -4</v>
      </c>
      <c r="V35" t="str">
        <f t="shared" si="66"/>
        <v>| ·(-4x -4)</v>
      </c>
      <c r="W35" s="17" t="str">
        <f t="shared" si="67"/>
        <v>-12x -12</v>
      </c>
      <c r="X35" s="17" t="str">
        <f t="shared" si="68"/>
        <v>6x -8</v>
      </c>
      <c r="Y35" s="17" t="str">
        <f t="shared" si="69"/>
        <v>| +12x</v>
      </c>
      <c r="Z35">
        <f t="shared" si="70"/>
        <v>-12</v>
      </c>
      <c r="AA35" t="str">
        <f t="shared" si="71"/>
        <v>18x -8</v>
      </c>
      <c r="AB35" t="str">
        <f t="shared" si="72"/>
        <v>| +8</v>
      </c>
      <c r="AC35" s="15">
        <f t="shared" si="73"/>
        <v>-4</v>
      </c>
      <c r="AD35" s="15" t="str">
        <f t="shared" si="74"/>
        <v>18x</v>
      </c>
      <c r="AE35" s="15" t="str">
        <f t="shared" si="75"/>
        <v>| :18</v>
      </c>
      <c r="AF35" s="6" t="str">
        <f t="shared" si="52"/>
        <v>x</v>
      </c>
      <c r="AG35">
        <f t="shared" si="53"/>
        <v>-0.2222222222222222</v>
      </c>
      <c r="AH35">
        <f t="shared" si="76"/>
        <v>0</v>
      </c>
      <c r="AI35">
        <f ca="1" t="shared" si="30"/>
        <v>3</v>
      </c>
    </row>
    <row r="36" spans="1:35" ht="12.75">
      <c r="A36">
        <f t="shared" si="1"/>
        <v>10290</v>
      </c>
      <c r="B36">
        <f ca="1" t="shared" si="2"/>
        <v>0.28970237012952826</v>
      </c>
      <c r="C36">
        <f t="shared" si="3"/>
        <v>38</v>
      </c>
      <c r="D36">
        <f ca="1" t="shared" si="77"/>
        <v>-5</v>
      </c>
      <c r="E36">
        <f ca="1" t="shared" si="77"/>
        <v>4</v>
      </c>
      <c r="F36">
        <f ca="1" t="shared" si="77"/>
        <v>-4</v>
      </c>
      <c r="G36">
        <f t="shared" si="54"/>
        <v>-3</v>
      </c>
      <c r="H36">
        <f ca="1" t="shared" si="77"/>
        <v>2</v>
      </c>
      <c r="I36">
        <f ca="1" t="shared" si="77"/>
        <v>5</v>
      </c>
      <c r="J36">
        <f t="shared" si="55"/>
        <v>2.5</v>
      </c>
      <c r="K36">
        <f t="shared" si="7"/>
        <v>2.5</v>
      </c>
      <c r="L36">
        <f t="shared" si="56"/>
        <v>1</v>
      </c>
      <c r="M36" s="10">
        <f t="shared" si="57"/>
        <v>1</v>
      </c>
      <c r="N36" s="12">
        <f t="shared" si="58"/>
        <v>-3</v>
      </c>
      <c r="O36" s="12" t="str">
        <f t="shared" si="59"/>
        <v>4x -4</v>
      </c>
      <c r="P36" s="12">
        <f t="shared" si="60"/>
        <v>-5</v>
      </c>
      <c r="Q36" s="12" t="str">
        <f t="shared" si="61"/>
        <v>2x +5</v>
      </c>
      <c r="R36" s="12" t="str">
        <f t="shared" si="62"/>
        <v>| ·(4x -4)</v>
      </c>
      <c r="S36">
        <f t="shared" si="63"/>
        <v>-3</v>
      </c>
      <c r="T36" t="str">
        <f t="shared" si="64"/>
        <v>-20x +20</v>
      </c>
      <c r="U36" t="str">
        <f t="shared" si="65"/>
        <v>2x +5</v>
      </c>
      <c r="V36" t="str">
        <f t="shared" si="66"/>
        <v>| ·(2x +5)</v>
      </c>
      <c r="W36" s="17" t="str">
        <f t="shared" si="67"/>
        <v>-6x -15</v>
      </c>
      <c r="X36" s="17" t="str">
        <f t="shared" si="68"/>
        <v>-20x +20</v>
      </c>
      <c r="Y36" s="17" t="str">
        <f t="shared" si="69"/>
        <v>| +6x</v>
      </c>
      <c r="Z36">
        <f t="shared" si="70"/>
        <v>-15</v>
      </c>
      <c r="AA36" t="str">
        <f t="shared" si="71"/>
        <v>-14x +20</v>
      </c>
      <c r="AB36" t="str">
        <f t="shared" si="72"/>
        <v>|- 20</v>
      </c>
      <c r="AC36" s="15">
        <f t="shared" si="73"/>
        <v>-35</v>
      </c>
      <c r="AD36" s="15" t="str">
        <f t="shared" si="74"/>
        <v>-14x</v>
      </c>
      <c r="AE36" s="15" t="str">
        <f t="shared" si="75"/>
        <v>| :(-14)</v>
      </c>
      <c r="AF36" s="6" t="str">
        <f t="shared" si="52"/>
        <v>x</v>
      </c>
      <c r="AG36">
        <f t="shared" si="53"/>
        <v>2.5</v>
      </c>
      <c r="AH36">
        <f t="shared" si="76"/>
        <v>0</v>
      </c>
      <c r="AI36">
        <f ca="1" t="shared" si="30"/>
        <v>-3</v>
      </c>
    </row>
    <row r="37" spans="1:35" ht="12.75">
      <c r="A37">
        <f t="shared" si="1"/>
        <v>788</v>
      </c>
      <c r="B37">
        <f ca="1" t="shared" si="2"/>
        <v>0.7877031965329164</v>
      </c>
      <c r="C37">
        <f t="shared" si="3"/>
        <v>14</v>
      </c>
      <c r="D37">
        <f ca="1" t="shared" si="77"/>
        <v>-3</v>
      </c>
      <c r="E37">
        <f ca="1" t="shared" si="77"/>
        <v>2</v>
      </c>
      <c r="F37">
        <f ca="1" t="shared" si="77"/>
        <v>4</v>
      </c>
      <c r="G37">
        <f t="shared" si="54"/>
        <v>4</v>
      </c>
      <c r="H37">
        <f ca="1" t="shared" si="77"/>
        <v>3</v>
      </c>
      <c r="I37">
        <f ca="1" t="shared" si="77"/>
        <v>4</v>
      </c>
      <c r="J37">
        <f t="shared" si="55"/>
        <v>-1.5555555555555556</v>
      </c>
      <c r="K37">
        <f t="shared" si="7"/>
        <v>-1.56</v>
      </c>
      <c r="L37">
        <f t="shared" si="56"/>
        <v>1</v>
      </c>
      <c r="M37" s="10">
        <f t="shared" si="57"/>
        <v>0</v>
      </c>
      <c r="N37" s="12">
        <f t="shared" si="58"/>
        <v>4</v>
      </c>
      <c r="O37" s="12" t="str">
        <f t="shared" si="59"/>
        <v>2x +4</v>
      </c>
      <c r="P37" s="12">
        <f t="shared" si="60"/>
        <v>-3</v>
      </c>
      <c r="Q37" s="12" t="str">
        <f t="shared" si="61"/>
        <v>3x +4</v>
      </c>
      <c r="R37" s="12" t="str">
        <f t="shared" si="62"/>
        <v>| ·(2x +4)</v>
      </c>
      <c r="S37">
        <f t="shared" si="63"/>
        <v>4</v>
      </c>
      <c r="T37" t="str">
        <f t="shared" si="64"/>
        <v>-6x -12</v>
      </c>
      <c r="U37" t="str">
        <f t="shared" si="65"/>
        <v>3x +4</v>
      </c>
      <c r="V37" t="str">
        <f t="shared" si="66"/>
        <v>| ·(3x +4)</v>
      </c>
      <c r="W37" s="17" t="str">
        <f t="shared" si="67"/>
        <v>12x +16</v>
      </c>
      <c r="X37" s="17" t="str">
        <f t="shared" si="68"/>
        <v>-6x -12</v>
      </c>
      <c r="Y37" s="17" t="str">
        <f t="shared" si="69"/>
        <v>|- 12x</v>
      </c>
      <c r="Z37">
        <f t="shared" si="70"/>
        <v>16</v>
      </c>
      <c r="AA37" t="str">
        <f t="shared" si="71"/>
        <v>-18x -12</v>
      </c>
      <c r="AB37" t="str">
        <f t="shared" si="72"/>
        <v>| +12</v>
      </c>
      <c r="AC37" s="15">
        <f t="shared" si="73"/>
        <v>28</v>
      </c>
      <c r="AD37" s="15" t="str">
        <f t="shared" si="74"/>
        <v>-18x</v>
      </c>
      <c r="AE37" s="15" t="str">
        <f t="shared" si="75"/>
        <v>| :(-18)</v>
      </c>
      <c r="AF37" s="6" t="str">
        <f t="shared" si="52"/>
        <v>x</v>
      </c>
      <c r="AG37">
        <f t="shared" si="53"/>
        <v>-1.5555555555555556</v>
      </c>
      <c r="AH37">
        <f t="shared" si="76"/>
        <v>0</v>
      </c>
      <c r="AI37">
        <f ca="1" t="shared" si="30"/>
        <v>4</v>
      </c>
    </row>
    <row r="38" spans="1:35" ht="12.75">
      <c r="A38">
        <f t="shared" si="1"/>
        <v>10924</v>
      </c>
      <c r="B38">
        <f ca="1" t="shared" si="2"/>
        <v>0.9242528658131113</v>
      </c>
      <c r="C38">
        <f t="shared" si="3"/>
        <v>5</v>
      </c>
      <c r="D38">
        <f ca="1" t="shared" si="77"/>
        <v>5</v>
      </c>
      <c r="E38">
        <f ca="1" t="shared" si="77"/>
        <v>-2</v>
      </c>
      <c r="F38">
        <f ca="1" t="shared" si="77"/>
        <v>-2</v>
      </c>
      <c r="G38">
        <f t="shared" si="54"/>
        <v>6</v>
      </c>
      <c r="H38">
        <f ca="1" t="shared" si="77"/>
        <v>-4</v>
      </c>
      <c r="I38">
        <f ca="1" t="shared" si="77"/>
        <v>-4</v>
      </c>
      <c r="J38">
        <f t="shared" si="55"/>
        <v>-1</v>
      </c>
      <c r="K38">
        <f t="shared" si="7"/>
        <v>-1</v>
      </c>
      <c r="L38">
        <f t="shared" si="56"/>
        <v>1</v>
      </c>
      <c r="M38" s="10">
        <f t="shared" si="57"/>
        <v>1</v>
      </c>
      <c r="N38" s="12">
        <f t="shared" si="58"/>
        <v>6</v>
      </c>
      <c r="O38" s="12" t="str">
        <f t="shared" si="59"/>
        <v>-2x -2</v>
      </c>
      <c r="P38" s="12">
        <f t="shared" si="60"/>
        <v>5</v>
      </c>
      <c r="Q38" s="12" t="str">
        <f t="shared" si="61"/>
        <v>-4x -4</v>
      </c>
      <c r="R38" s="12" t="str">
        <f t="shared" si="62"/>
        <v>| ·(-2x -2)</v>
      </c>
      <c r="S38">
        <f t="shared" si="63"/>
        <v>6</v>
      </c>
      <c r="T38" t="str">
        <f t="shared" si="64"/>
        <v>-10x -10</v>
      </c>
      <c r="U38" t="str">
        <f t="shared" si="65"/>
        <v>-4x -4</v>
      </c>
      <c r="V38" t="str">
        <f t="shared" si="66"/>
        <v>| ·(-4x -4)</v>
      </c>
      <c r="W38" s="17" t="str">
        <f t="shared" si="67"/>
        <v>-24x -24</v>
      </c>
      <c r="X38" s="17" t="str">
        <f t="shared" si="68"/>
        <v>-10x -10</v>
      </c>
      <c r="Y38" s="17" t="str">
        <f t="shared" si="69"/>
        <v>| +24x</v>
      </c>
      <c r="Z38">
        <f t="shared" si="70"/>
        <v>-24</v>
      </c>
      <c r="AA38" t="str">
        <f t="shared" si="71"/>
        <v>14x -10</v>
      </c>
      <c r="AB38" t="str">
        <f t="shared" si="72"/>
        <v>| +10</v>
      </c>
      <c r="AC38" s="15">
        <f t="shared" si="73"/>
        <v>-14</v>
      </c>
      <c r="AD38" s="15" t="str">
        <f t="shared" si="74"/>
        <v>14x</v>
      </c>
      <c r="AE38" s="15" t="str">
        <f t="shared" si="75"/>
        <v>| :14</v>
      </c>
      <c r="AF38" s="6" t="str">
        <f t="shared" si="52"/>
        <v>x</v>
      </c>
      <c r="AG38">
        <f t="shared" si="53"/>
        <v>-1</v>
      </c>
      <c r="AH38">
        <f t="shared" si="76"/>
        <v>0</v>
      </c>
      <c r="AI38">
        <f ca="1" t="shared" si="30"/>
        <v>-5</v>
      </c>
    </row>
    <row r="39" spans="1:35" ht="12.75">
      <c r="A39">
        <f t="shared" si="1"/>
        <v>559</v>
      </c>
      <c r="B39">
        <f ca="1" t="shared" si="2"/>
        <v>0.5592467536312014</v>
      </c>
      <c r="C39">
        <f t="shared" si="3"/>
        <v>23</v>
      </c>
      <c r="D39">
        <f ca="1" t="shared" si="77"/>
        <v>5</v>
      </c>
      <c r="E39">
        <f ca="1" t="shared" si="77"/>
        <v>-4</v>
      </c>
      <c r="F39">
        <f ca="1" t="shared" si="77"/>
        <v>5</v>
      </c>
      <c r="G39">
        <f t="shared" si="54"/>
        <v>4</v>
      </c>
      <c r="H39">
        <f ca="1" t="shared" si="77"/>
        <v>3</v>
      </c>
      <c r="I39">
        <f ca="1" t="shared" si="77"/>
        <v>3</v>
      </c>
      <c r="J39">
        <f t="shared" si="55"/>
        <v>0.40625</v>
      </c>
      <c r="K39">
        <f t="shared" si="7"/>
        <v>0.41</v>
      </c>
      <c r="L39">
        <f t="shared" si="56"/>
        <v>1</v>
      </c>
      <c r="M39" s="10">
        <f t="shared" si="57"/>
        <v>0</v>
      </c>
      <c r="N39" s="12">
        <f t="shared" si="58"/>
        <v>4</v>
      </c>
      <c r="O39" s="12" t="str">
        <f t="shared" si="59"/>
        <v>-4x +5</v>
      </c>
      <c r="P39" s="12">
        <f t="shared" si="60"/>
        <v>5</v>
      </c>
      <c r="Q39" s="12" t="str">
        <f t="shared" si="61"/>
        <v>3x +3</v>
      </c>
      <c r="R39" s="12" t="str">
        <f t="shared" si="62"/>
        <v>| ·(-4x +5)</v>
      </c>
      <c r="S39">
        <f t="shared" si="63"/>
        <v>4</v>
      </c>
      <c r="T39" t="str">
        <f t="shared" si="64"/>
        <v>-20x +25</v>
      </c>
      <c r="U39" t="str">
        <f t="shared" si="65"/>
        <v>3x +3</v>
      </c>
      <c r="V39" t="str">
        <f t="shared" si="66"/>
        <v>| ·(3x +3)</v>
      </c>
      <c r="W39" s="17" t="str">
        <f t="shared" si="67"/>
        <v>12x +12</v>
      </c>
      <c r="X39" s="17" t="str">
        <f t="shared" si="68"/>
        <v>-20x +25</v>
      </c>
      <c r="Y39" s="17" t="str">
        <f t="shared" si="69"/>
        <v>|- 12x</v>
      </c>
      <c r="Z39">
        <f t="shared" si="70"/>
        <v>12</v>
      </c>
      <c r="AA39" t="str">
        <f t="shared" si="71"/>
        <v>-32x +25</v>
      </c>
      <c r="AB39" t="str">
        <f t="shared" si="72"/>
        <v>|- 25</v>
      </c>
      <c r="AC39" s="15">
        <f t="shared" si="73"/>
        <v>-13</v>
      </c>
      <c r="AD39" s="15" t="str">
        <f t="shared" si="74"/>
        <v>-32x</v>
      </c>
      <c r="AE39" s="15" t="str">
        <f t="shared" si="75"/>
        <v>| :(-32)</v>
      </c>
      <c r="AF39" s="6" t="str">
        <f t="shared" si="52"/>
        <v>x</v>
      </c>
      <c r="AG39">
        <f t="shared" si="53"/>
        <v>0.40625</v>
      </c>
      <c r="AH39">
        <f t="shared" si="76"/>
        <v>0</v>
      </c>
      <c r="AI39">
        <f ca="1" t="shared" si="30"/>
        <v>4</v>
      </c>
    </row>
    <row r="40" spans="1:35" ht="12.75">
      <c r="A40">
        <f t="shared" si="1"/>
        <v>10278</v>
      </c>
      <c r="B40">
        <f ca="1" t="shared" si="2"/>
        <v>0.27823666657364277</v>
      </c>
      <c r="C40">
        <f t="shared" si="3"/>
        <v>40</v>
      </c>
      <c r="D40">
        <f ca="1" t="shared" si="77"/>
        <v>-4</v>
      </c>
      <c r="E40">
        <f ca="1" t="shared" si="77"/>
        <v>4</v>
      </c>
      <c r="F40">
        <f ca="1" t="shared" si="77"/>
        <v>5</v>
      </c>
      <c r="G40">
        <f t="shared" si="54"/>
        <v>5</v>
      </c>
      <c r="H40">
        <f ca="1" t="shared" si="77"/>
        <v>-4</v>
      </c>
      <c r="I40">
        <f ca="1" t="shared" si="77"/>
        <v>5</v>
      </c>
      <c r="J40">
        <f t="shared" si="55"/>
        <v>11.25</v>
      </c>
      <c r="K40">
        <f t="shared" si="7"/>
        <v>11.25</v>
      </c>
      <c r="L40">
        <f t="shared" si="56"/>
        <v>1</v>
      </c>
      <c r="M40" s="10">
        <f t="shared" si="57"/>
        <v>1</v>
      </c>
      <c r="N40" s="12">
        <f t="shared" si="58"/>
        <v>5</v>
      </c>
      <c r="O40" s="12" t="str">
        <f t="shared" si="59"/>
        <v>4x +5</v>
      </c>
      <c r="P40" s="12">
        <f t="shared" si="60"/>
        <v>-4</v>
      </c>
      <c r="Q40" s="12" t="str">
        <f t="shared" si="61"/>
        <v>-4x +5</v>
      </c>
      <c r="R40" s="12" t="str">
        <f t="shared" si="62"/>
        <v>| ·(4x +5)</v>
      </c>
      <c r="S40">
        <f t="shared" si="63"/>
        <v>5</v>
      </c>
      <c r="T40" t="str">
        <f t="shared" si="64"/>
        <v>-16x -20</v>
      </c>
      <c r="U40" t="str">
        <f t="shared" si="65"/>
        <v>-4x +5</v>
      </c>
      <c r="V40" t="str">
        <f t="shared" si="66"/>
        <v>| ·(-4x +5)</v>
      </c>
      <c r="W40" s="17" t="str">
        <f t="shared" si="67"/>
        <v>-20x +25</v>
      </c>
      <c r="X40" s="17" t="str">
        <f t="shared" si="68"/>
        <v>-16x -20</v>
      </c>
      <c r="Y40" s="17" t="str">
        <f t="shared" si="69"/>
        <v>| +20x</v>
      </c>
      <c r="Z40">
        <f t="shared" si="70"/>
        <v>25</v>
      </c>
      <c r="AA40" t="str">
        <f t="shared" si="71"/>
        <v>4x -20</v>
      </c>
      <c r="AB40" t="str">
        <f t="shared" si="72"/>
        <v>| +20</v>
      </c>
      <c r="AC40" s="15">
        <f t="shared" si="73"/>
        <v>45</v>
      </c>
      <c r="AD40" s="15" t="str">
        <f t="shared" si="74"/>
        <v>4x</v>
      </c>
      <c r="AE40" s="15" t="str">
        <f t="shared" si="75"/>
        <v>| :4</v>
      </c>
      <c r="AF40" s="6" t="str">
        <f t="shared" si="52"/>
        <v>x</v>
      </c>
      <c r="AG40">
        <f t="shared" si="53"/>
        <v>11.25</v>
      </c>
      <c r="AH40">
        <f t="shared" si="76"/>
        <v>0</v>
      </c>
      <c r="AI40">
        <f ca="1" t="shared" si="30"/>
        <v>-4</v>
      </c>
    </row>
    <row r="41" spans="1:35" ht="12.75">
      <c r="A41">
        <f t="shared" si="1"/>
        <v>203</v>
      </c>
      <c r="B41">
        <f ca="1" t="shared" si="2"/>
        <v>0.20343111171158335</v>
      </c>
      <c r="C41">
        <f t="shared" si="3"/>
        <v>43</v>
      </c>
      <c r="D41">
        <f ca="1" t="shared" si="77"/>
        <v>-2</v>
      </c>
      <c r="E41">
        <f ca="1" t="shared" si="77"/>
        <v>-3</v>
      </c>
      <c r="F41">
        <f ca="1" t="shared" si="77"/>
        <v>3</v>
      </c>
      <c r="G41">
        <f t="shared" si="54"/>
        <v>3</v>
      </c>
      <c r="H41">
        <f ca="1" t="shared" si="77"/>
        <v>-4</v>
      </c>
      <c r="I41">
        <f ca="1" t="shared" si="77"/>
        <v>5</v>
      </c>
      <c r="J41">
        <f t="shared" si="55"/>
        <v>1.1666666666666667</v>
      </c>
      <c r="K41">
        <f t="shared" si="7"/>
        <v>1.17</v>
      </c>
      <c r="L41">
        <f t="shared" si="56"/>
        <v>1</v>
      </c>
      <c r="M41" s="10">
        <f t="shared" si="57"/>
        <v>0</v>
      </c>
      <c r="N41" s="12">
        <f t="shared" si="58"/>
        <v>3</v>
      </c>
      <c r="O41" s="12" t="str">
        <f t="shared" si="59"/>
        <v>-3x +3</v>
      </c>
      <c r="P41" s="12">
        <f t="shared" si="60"/>
        <v>-2</v>
      </c>
      <c r="Q41" s="12" t="str">
        <f t="shared" si="61"/>
        <v>-4x +5</v>
      </c>
      <c r="R41" s="12" t="str">
        <f t="shared" si="62"/>
        <v>| ·(-3x +3)</v>
      </c>
      <c r="S41">
        <f t="shared" si="63"/>
        <v>3</v>
      </c>
      <c r="T41" t="str">
        <f t="shared" si="64"/>
        <v>6x -6</v>
      </c>
      <c r="U41" t="str">
        <f t="shared" si="65"/>
        <v>-4x +5</v>
      </c>
      <c r="V41" t="str">
        <f t="shared" si="66"/>
        <v>| ·(-4x +5)</v>
      </c>
      <c r="W41" s="17" t="str">
        <f t="shared" si="67"/>
        <v>-12x +15</v>
      </c>
      <c r="X41" s="17" t="str">
        <f t="shared" si="68"/>
        <v>6x -6</v>
      </c>
      <c r="Y41" s="17" t="str">
        <f t="shared" si="69"/>
        <v>| +12x</v>
      </c>
      <c r="Z41">
        <f t="shared" si="70"/>
        <v>15</v>
      </c>
      <c r="AA41" t="str">
        <f t="shared" si="71"/>
        <v>18x -6</v>
      </c>
      <c r="AB41" t="str">
        <f t="shared" si="72"/>
        <v>| +6</v>
      </c>
      <c r="AC41" s="15">
        <f t="shared" si="73"/>
        <v>21</v>
      </c>
      <c r="AD41" s="15" t="str">
        <f t="shared" si="74"/>
        <v>18x</v>
      </c>
      <c r="AE41" s="15" t="str">
        <f t="shared" si="75"/>
        <v>| :18</v>
      </c>
      <c r="AF41" s="6" t="str">
        <f t="shared" si="52"/>
        <v>x</v>
      </c>
      <c r="AG41">
        <f t="shared" si="53"/>
        <v>1.1666666666666667</v>
      </c>
      <c r="AH41">
        <f t="shared" si="76"/>
        <v>0</v>
      </c>
      <c r="AI41">
        <f ca="1" t="shared" si="30"/>
        <v>-2</v>
      </c>
    </row>
    <row r="42" spans="1:35" ht="12.75">
      <c r="A42">
        <f t="shared" si="1"/>
        <v>386</v>
      </c>
      <c r="B42">
        <f ca="1" t="shared" si="2"/>
        <v>0.38599003071244053</v>
      </c>
      <c r="C42">
        <f t="shared" si="3"/>
        <v>33</v>
      </c>
      <c r="D42">
        <f ca="1" t="shared" si="77"/>
        <v>4</v>
      </c>
      <c r="E42">
        <f ca="1" t="shared" si="77"/>
        <v>2</v>
      </c>
      <c r="F42">
        <f ca="1" t="shared" si="77"/>
        <v>2</v>
      </c>
      <c r="G42">
        <f t="shared" si="54"/>
        <v>5</v>
      </c>
      <c r="H42">
        <f ca="1" t="shared" si="77"/>
        <v>4</v>
      </c>
      <c r="I42" s="26">
        <v>0</v>
      </c>
      <c r="J42">
        <f t="shared" si="55"/>
        <v>0.6666666666666666</v>
      </c>
      <c r="K42">
        <f t="shared" si="7"/>
        <v>0.67</v>
      </c>
      <c r="L42">
        <f t="shared" si="56"/>
        <v>1</v>
      </c>
      <c r="M42" s="10">
        <f t="shared" si="57"/>
        <v>0</v>
      </c>
      <c r="N42" s="12">
        <f t="shared" si="58"/>
        <v>5</v>
      </c>
      <c r="O42" s="12" t="str">
        <f t="shared" si="59"/>
        <v>2x +2</v>
      </c>
      <c r="P42" s="12">
        <f t="shared" si="60"/>
        <v>4</v>
      </c>
      <c r="Q42" s="17" t="str">
        <f>IF(I42&lt;0,H42&amp;"x",H42&amp;"x")</f>
        <v>4x</v>
      </c>
      <c r="R42" s="12" t="str">
        <f t="shared" si="62"/>
        <v>| ·(2x +2)</v>
      </c>
      <c r="S42">
        <f t="shared" si="63"/>
        <v>5</v>
      </c>
      <c r="T42" t="str">
        <f t="shared" si="64"/>
        <v>8x +8</v>
      </c>
      <c r="U42" t="str">
        <f t="shared" si="65"/>
        <v>4x</v>
      </c>
      <c r="V42" t="str">
        <f>IF(H42&lt;0,"| ·("&amp;H42&amp;"x)","| ·"&amp;H42&amp;"x")</f>
        <v>| ·4x</v>
      </c>
      <c r="W42" s="17" t="str">
        <f>IF(G42*H42&lt;0,G42*H42&amp;"x",G42*H42&amp;"x")</f>
        <v>20x</v>
      </c>
      <c r="X42" s="17" t="str">
        <f t="shared" si="68"/>
        <v>8x +8</v>
      </c>
      <c r="Y42" s="17" t="str">
        <f>IF(D42*E42&gt;0,"|- "&amp;ABS(D42*E42)&amp;"x","| +"&amp;ABS(D42*E42)&amp;"x")</f>
        <v>|- 8x</v>
      </c>
      <c r="Z42" t="str">
        <f>-D42*E42+G42*H42&amp;"x"</f>
        <v>12x</v>
      </c>
      <c r="AA42">
        <f>D42*F42</f>
        <v>8</v>
      </c>
      <c r="AB42" t="str">
        <f>IF(-D42*E42+G42*H42&gt;0,"|: "&amp;ABS(-D42*E42+G42*H42),"| :(-"&amp;ABS(-D42*E42+G42*H42)&amp;")")</f>
        <v>|: 12</v>
      </c>
      <c r="AC42" s="24" t="s">
        <v>8</v>
      </c>
      <c r="AD42" s="24">
        <f>J42</f>
        <v>0.6666666666666666</v>
      </c>
      <c r="AE42" s="15"/>
      <c r="AF42" s="6"/>
      <c r="AH42">
        <f>IF(-G42*H42+E42*D42=1,1,0)</f>
        <v>0</v>
      </c>
      <c r="AI42">
        <f ca="1" t="shared" si="30"/>
        <v>-4</v>
      </c>
    </row>
    <row r="43" spans="1:35" ht="12.75">
      <c r="A43">
        <f t="shared" si="1"/>
        <v>483</v>
      </c>
      <c r="B43">
        <f ca="1" t="shared" si="2"/>
        <v>0.48328991532973453</v>
      </c>
      <c r="C43">
        <f t="shared" si="3"/>
        <v>27</v>
      </c>
      <c r="D43">
        <f ca="1" t="shared" si="77"/>
        <v>5</v>
      </c>
      <c r="E43">
        <f ca="1" t="shared" si="77"/>
        <v>5</v>
      </c>
      <c r="F43">
        <f ca="1" t="shared" si="77"/>
        <v>-3</v>
      </c>
      <c r="G43">
        <f t="shared" si="54"/>
        <v>-3</v>
      </c>
      <c r="H43">
        <f ca="1" t="shared" si="77"/>
        <v>3</v>
      </c>
      <c r="I43" s="26">
        <v>0</v>
      </c>
      <c r="J43">
        <f t="shared" si="55"/>
        <v>0.4411764705882353</v>
      </c>
      <c r="K43">
        <f t="shared" si="7"/>
        <v>0.44</v>
      </c>
      <c r="L43">
        <f t="shared" si="56"/>
        <v>1</v>
      </c>
      <c r="M43" s="10">
        <f t="shared" si="57"/>
        <v>0</v>
      </c>
      <c r="N43" s="12">
        <f t="shared" si="58"/>
        <v>-3</v>
      </c>
      <c r="O43" s="12" t="str">
        <f t="shared" si="59"/>
        <v>5x -3</v>
      </c>
      <c r="P43" s="12">
        <f t="shared" si="60"/>
        <v>5</v>
      </c>
      <c r="Q43" s="17" t="str">
        <f>IF(I43&lt;0,H43&amp;"x",H43&amp;"x")</f>
        <v>3x</v>
      </c>
      <c r="R43" s="12" t="str">
        <f t="shared" si="62"/>
        <v>| ·(5x -3)</v>
      </c>
      <c r="S43">
        <f t="shared" si="63"/>
        <v>-3</v>
      </c>
      <c r="T43" t="str">
        <f t="shared" si="64"/>
        <v>25x -15</v>
      </c>
      <c r="U43" t="str">
        <f t="shared" si="65"/>
        <v>3x</v>
      </c>
      <c r="V43" t="str">
        <f>IF(H43&lt;0,"| ·("&amp;H43&amp;"x)","| ·"&amp;H43&amp;"x")</f>
        <v>| ·3x</v>
      </c>
      <c r="W43" s="17" t="str">
        <f>IF(G43*H43&lt;0,G43*H43&amp;"x",G43*H43&amp;"x")</f>
        <v>-9x</v>
      </c>
      <c r="X43" s="17" t="str">
        <f t="shared" si="68"/>
        <v>25x -15</v>
      </c>
      <c r="Y43" s="17" t="str">
        <f>IF(D43*E43&gt;0,"|- "&amp;ABS(D43*E43)&amp;"x","| +"&amp;ABS(D43*E43)&amp;"x")</f>
        <v>|- 25x</v>
      </c>
      <c r="Z43" t="str">
        <f>-D43*E43+G43*H43&amp;"x"</f>
        <v>-34x</v>
      </c>
      <c r="AA43">
        <f>D43*F43</f>
        <v>-15</v>
      </c>
      <c r="AB43" t="str">
        <f>IF(-D43*E43+G43*H43&gt;0,"|: "&amp;ABS(-D43*E43+G43*H43),"| :(-"&amp;ABS(-D43*E43+G43*H43)&amp;")")</f>
        <v>| :(-34)</v>
      </c>
      <c r="AC43" s="24" t="s">
        <v>8</v>
      </c>
      <c r="AD43" s="24">
        <f>J43</f>
        <v>0.4411764705882353</v>
      </c>
      <c r="AE43" s="15"/>
      <c r="AF43" s="6"/>
      <c r="AH43">
        <f>IF(-G43*H43+E43*D43=1,1,0)</f>
        <v>0</v>
      </c>
      <c r="AI43">
        <f ca="1" t="shared" si="30"/>
        <v>-3</v>
      </c>
    </row>
    <row r="44" spans="1:35" ht="12.75">
      <c r="A44">
        <f t="shared" si="1"/>
        <v>10111</v>
      </c>
      <c r="B44">
        <f ca="1" t="shared" si="2"/>
        <v>0.11100474766607715</v>
      </c>
      <c r="C44">
        <f t="shared" si="3"/>
        <v>47</v>
      </c>
      <c r="D44">
        <f ca="1" t="shared" si="77"/>
        <v>3</v>
      </c>
      <c r="E44">
        <f ca="1" t="shared" si="77"/>
        <v>-4</v>
      </c>
      <c r="F44">
        <f ca="1" t="shared" si="77"/>
        <v>3</v>
      </c>
      <c r="G44">
        <f aca="true" t="shared" si="78" ref="G44:G51">IF(ABS(D44)=ABS(AI44),ABS(AI44)+1,AI44)</f>
        <v>-4</v>
      </c>
      <c r="H44">
        <f ca="1" t="shared" si="77"/>
        <v>2</v>
      </c>
      <c r="I44" s="26">
        <v>0</v>
      </c>
      <c r="J44">
        <f aca="true" t="shared" si="79" ref="J44:J51">(G44*I44-D44*F44)/(D44*E44-G44*H44)</f>
        <v>2.25</v>
      </c>
      <c r="K44">
        <f t="shared" si="7"/>
        <v>2.25</v>
      </c>
      <c r="L44">
        <f aca="true" t="shared" si="80" ref="L44:L51">IF(D44*E44-G44*H44=0,0,1)</f>
        <v>1</v>
      </c>
      <c r="M44" s="10">
        <f aca="true" t="shared" si="81" ref="M44:M51">IF(L44=1,IF(AND(L44=1,K44&lt;&gt;0,K44&lt;&gt;1,J44=K44),1,0),0)</f>
        <v>1</v>
      </c>
      <c r="N44" s="12">
        <f aca="true" t="shared" si="82" ref="N44:N51">G44</f>
        <v>-4</v>
      </c>
      <c r="O44" s="12" t="str">
        <f aca="true" t="shared" si="83" ref="O44:O51">IF(F44&lt;0,E44&amp;"x "&amp;F44,E44&amp;"x +"&amp;F44)</f>
        <v>-4x +3</v>
      </c>
      <c r="P44" s="12">
        <f aca="true" t="shared" si="84" ref="P44:P51">D44</f>
        <v>3</v>
      </c>
      <c r="Q44" s="17" t="str">
        <f aca="true" t="shared" si="85" ref="Q44:Q51">IF(I44&lt;0,H44&amp;"x",H44&amp;"x")</f>
        <v>2x</v>
      </c>
      <c r="R44" s="12" t="str">
        <f aca="true" t="shared" si="86" ref="R44:R51">"| ·("&amp;O44&amp;")"</f>
        <v>| ·(-4x +3)</v>
      </c>
      <c r="S44">
        <f aca="true" t="shared" si="87" ref="S44:S51">N44</f>
        <v>-4</v>
      </c>
      <c r="T44" t="str">
        <f aca="true" t="shared" si="88" ref="T44:T51">IF(D44*F44&lt;0,D44*E44&amp;"x "&amp;D44*F44,D44*E44&amp;"x +"&amp;D44*F44)</f>
        <v>-12x +9</v>
      </c>
      <c r="U44" t="str">
        <f aca="true" t="shared" si="89" ref="U44:U51">Q44</f>
        <v>2x</v>
      </c>
      <c r="V44" t="str">
        <f>IF(H44&lt;0,"| ·("&amp;H44&amp;"x)","| ·"&amp;H44&amp;"x")</f>
        <v>| ·2x</v>
      </c>
      <c r="W44" s="17" t="str">
        <f aca="true" t="shared" si="90" ref="W44:W51">IF(G44*H44&lt;0,G44*H44&amp;"x",G44*H44&amp;"x")</f>
        <v>-8x</v>
      </c>
      <c r="X44" s="17" t="str">
        <f aca="true" t="shared" si="91" ref="X44:X51">T44</f>
        <v>-12x +9</v>
      </c>
      <c r="Y44" s="17" t="str">
        <f aca="true" t="shared" si="92" ref="Y44:Y51">IF(D44*E44&gt;0,"|- "&amp;ABS(D44*E44)&amp;"x","| +"&amp;ABS(D44*E44)&amp;"x")</f>
        <v>| +12x</v>
      </c>
      <c r="Z44" t="str">
        <f aca="true" t="shared" si="93" ref="Z44:Z51">-D44*E44+G44*H44&amp;"x"</f>
        <v>4x</v>
      </c>
      <c r="AA44">
        <f aca="true" t="shared" si="94" ref="AA44:AA51">D44*F44</f>
        <v>9</v>
      </c>
      <c r="AB44" t="str">
        <f aca="true" t="shared" si="95" ref="AB44:AB51">IF(-D44*E44+G44*H44&gt;0,"|: "&amp;ABS(-D44*E44+G44*H44),"| :(-"&amp;ABS(-D44*E44+G44*H44)&amp;")")</f>
        <v>|: 4</v>
      </c>
      <c r="AC44" s="24" t="s">
        <v>8</v>
      </c>
      <c r="AD44" s="24">
        <f>J44</f>
        <v>2.25</v>
      </c>
      <c r="AE44" s="15"/>
      <c r="AF44" s="6"/>
      <c r="AH44">
        <f t="shared" si="76"/>
        <v>0</v>
      </c>
      <c r="AI44">
        <f ca="1" t="shared" si="30"/>
        <v>-4</v>
      </c>
    </row>
    <row r="45" spans="1:35" ht="12.75">
      <c r="A45">
        <f t="shared" si="1"/>
        <v>10398</v>
      </c>
      <c r="B45">
        <f ca="1" t="shared" si="2"/>
        <v>0.3975900701120396</v>
      </c>
      <c r="C45">
        <f t="shared" si="3"/>
        <v>32</v>
      </c>
      <c r="D45">
        <f ca="1" t="shared" si="77"/>
        <v>3</v>
      </c>
      <c r="E45">
        <f ca="1" t="shared" si="77"/>
        <v>4</v>
      </c>
      <c r="F45">
        <f ca="1" t="shared" si="77"/>
        <v>2</v>
      </c>
      <c r="G45">
        <f t="shared" si="78"/>
        <v>4</v>
      </c>
      <c r="H45">
        <f ca="1" t="shared" si="77"/>
        <v>4</v>
      </c>
      <c r="I45" s="26">
        <v>0</v>
      </c>
      <c r="J45">
        <f t="shared" si="79"/>
        <v>1.5</v>
      </c>
      <c r="K45">
        <f t="shared" si="7"/>
        <v>1.5</v>
      </c>
      <c r="L45">
        <f t="shared" si="80"/>
        <v>1</v>
      </c>
      <c r="M45" s="10">
        <f t="shared" si="81"/>
        <v>1</v>
      </c>
      <c r="N45" s="12">
        <f t="shared" si="82"/>
        <v>4</v>
      </c>
      <c r="O45" s="12" t="str">
        <f t="shared" si="83"/>
        <v>4x +2</v>
      </c>
      <c r="P45" s="12">
        <f t="shared" si="84"/>
        <v>3</v>
      </c>
      <c r="Q45" s="17" t="str">
        <f t="shared" si="85"/>
        <v>4x</v>
      </c>
      <c r="R45" s="12" t="str">
        <f t="shared" si="86"/>
        <v>| ·(4x +2)</v>
      </c>
      <c r="S45">
        <f t="shared" si="87"/>
        <v>4</v>
      </c>
      <c r="T45" t="str">
        <f t="shared" si="88"/>
        <v>12x +6</v>
      </c>
      <c r="U45" t="str">
        <f t="shared" si="89"/>
        <v>4x</v>
      </c>
      <c r="V45" t="str">
        <f>IF(H45&lt;0,"| ·("&amp;H45&amp;"x)","| ·"&amp;H45&amp;"x")</f>
        <v>| ·4x</v>
      </c>
      <c r="W45" s="17" t="str">
        <f t="shared" si="90"/>
        <v>16x</v>
      </c>
      <c r="X45" s="17" t="str">
        <f t="shared" si="91"/>
        <v>12x +6</v>
      </c>
      <c r="Y45" s="17" t="str">
        <f t="shared" si="92"/>
        <v>|- 12x</v>
      </c>
      <c r="Z45" t="str">
        <f t="shared" si="93"/>
        <v>4x</v>
      </c>
      <c r="AA45">
        <f t="shared" si="94"/>
        <v>6</v>
      </c>
      <c r="AB45" t="str">
        <f t="shared" si="95"/>
        <v>|: 4</v>
      </c>
      <c r="AC45" s="24" t="s">
        <v>8</v>
      </c>
      <c r="AD45" s="24">
        <f aca="true" t="shared" si="96" ref="AD45:AD52">J45</f>
        <v>1.5</v>
      </c>
      <c r="AE45" s="15"/>
      <c r="AF45" s="6"/>
      <c r="AH45">
        <f t="shared" si="76"/>
        <v>0</v>
      </c>
      <c r="AI45">
        <f ca="1" t="shared" si="30"/>
        <v>3</v>
      </c>
    </row>
    <row r="46" spans="1:35" ht="12.75">
      <c r="A46">
        <f t="shared" si="1"/>
        <v>729</v>
      </c>
      <c r="B46">
        <f ca="1" t="shared" si="2"/>
        <v>0.7292369159810842</v>
      </c>
      <c r="C46">
        <f t="shared" si="3"/>
        <v>18</v>
      </c>
      <c r="D46">
        <f ca="1" t="shared" si="77"/>
        <v>-4</v>
      </c>
      <c r="E46">
        <f ca="1" t="shared" si="77"/>
        <v>-5</v>
      </c>
      <c r="F46">
        <f ca="1" t="shared" si="77"/>
        <v>3</v>
      </c>
      <c r="G46">
        <f t="shared" si="78"/>
        <v>5</v>
      </c>
      <c r="H46">
        <f ca="1" t="shared" si="77"/>
        <v>4</v>
      </c>
      <c r="I46" s="26">
        <v>0</v>
      </c>
      <c r="J46" t="e">
        <f t="shared" si="79"/>
        <v>#DIV/0!</v>
      </c>
      <c r="K46" t="e">
        <f t="shared" si="7"/>
        <v>#DIV/0!</v>
      </c>
      <c r="L46">
        <f t="shared" si="80"/>
        <v>0</v>
      </c>
      <c r="M46" s="10">
        <f t="shared" si="81"/>
        <v>0</v>
      </c>
      <c r="N46" s="12">
        <f t="shared" si="82"/>
        <v>5</v>
      </c>
      <c r="O46" s="12" t="str">
        <f t="shared" si="83"/>
        <v>-5x +3</v>
      </c>
      <c r="P46" s="12">
        <f t="shared" si="84"/>
        <v>-4</v>
      </c>
      <c r="Q46" s="17" t="str">
        <f t="shared" si="85"/>
        <v>4x</v>
      </c>
      <c r="R46" s="12" t="str">
        <f t="shared" si="86"/>
        <v>| ·(-5x +3)</v>
      </c>
      <c r="S46">
        <f t="shared" si="87"/>
        <v>5</v>
      </c>
      <c r="T46" t="str">
        <f t="shared" si="88"/>
        <v>20x -12</v>
      </c>
      <c r="U46" t="str">
        <f t="shared" si="89"/>
        <v>4x</v>
      </c>
      <c r="V46" t="str">
        <f aca="true" t="shared" si="97" ref="V46:V52">IF(H46&lt;0,"| ·("&amp;H46&amp;"x)","| ·"&amp;H46&amp;"x")</f>
        <v>| ·4x</v>
      </c>
      <c r="W46" s="17" t="str">
        <f t="shared" si="90"/>
        <v>20x</v>
      </c>
      <c r="X46" s="17" t="str">
        <f t="shared" si="91"/>
        <v>20x -12</v>
      </c>
      <c r="Y46" s="17" t="str">
        <f t="shared" si="92"/>
        <v>|- 20x</v>
      </c>
      <c r="Z46" t="str">
        <f t="shared" si="93"/>
        <v>0x</v>
      </c>
      <c r="AA46">
        <f t="shared" si="94"/>
        <v>-12</v>
      </c>
      <c r="AB46" t="str">
        <f t="shared" si="95"/>
        <v>| :(-0)</v>
      </c>
      <c r="AC46" s="24" t="s">
        <v>8</v>
      </c>
      <c r="AD46" s="24" t="e">
        <f t="shared" si="96"/>
        <v>#DIV/0!</v>
      </c>
      <c r="AE46" s="15"/>
      <c r="AF46" s="6"/>
      <c r="AH46">
        <f t="shared" si="76"/>
        <v>0</v>
      </c>
      <c r="AI46">
        <f ca="1" t="shared" si="30"/>
        <v>5</v>
      </c>
    </row>
    <row r="47" spans="1:35" ht="12.75">
      <c r="A47">
        <f t="shared" si="1"/>
        <v>537</v>
      </c>
      <c r="B47">
        <f ca="1" t="shared" si="2"/>
        <v>0.5372662919279139</v>
      </c>
      <c r="C47">
        <f t="shared" si="3"/>
        <v>25</v>
      </c>
      <c r="D47">
        <f ca="1" t="shared" si="77"/>
        <v>5</v>
      </c>
      <c r="E47">
        <f ca="1" t="shared" si="77"/>
        <v>4</v>
      </c>
      <c r="F47">
        <f ca="1" t="shared" si="77"/>
        <v>-4</v>
      </c>
      <c r="G47">
        <f t="shared" si="78"/>
        <v>2</v>
      </c>
      <c r="H47">
        <f ca="1" t="shared" si="77"/>
        <v>-4</v>
      </c>
      <c r="I47" s="26">
        <v>0</v>
      </c>
      <c r="J47">
        <f t="shared" si="79"/>
        <v>0.7142857142857143</v>
      </c>
      <c r="K47">
        <f t="shared" si="7"/>
        <v>0.71</v>
      </c>
      <c r="L47">
        <f t="shared" si="80"/>
        <v>1</v>
      </c>
      <c r="M47" s="10">
        <f t="shared" si="81"/>
        <v>0</v>
      </c>
      <c r="N47" s="12">
        <f t="shared" si="82"/>
        <v>2</v>
      </c>
      <c r="O47" s="12" t="str">
        <f t="shared" si="83"/>
        <v>4x -4</v>
      </c>
      <c r="P47" s="12">
        <f t="shared" si="84"/>
        <v>5</v>
      </c>
      <c r="Q47" s="17" t="str">
        <f t="shared" si="85"/>
        <v>-4x</v>
      </c>
      <c r="R47" s="12" t="str">
        <f t="shared" si="86"/>
        <v>| ·(4x -4)</v>
      </c>
      <c r="S47">
        <f t="shared" si="87"/>
        <v>2</v>
      </c>
      <c r="T47" t="str">
        <f t="shared" si="88"/>
        <v>20x -20</v>
      </c>
      <c r="U47" t="str">
        <f t="shared" si="89"/>
        <v>-4x</v>
      </c>
      <c r="V47" t="str">
        <f t="shared" si="97"/>
        <v>| ·(-4x)</v>
      </c>
      <c r="W47" s="17" t="str">
        <f t="shared" si="90"/>
        <v>-8x</v>
      </c>
      <c r="X47" s="17" t="str">
        <f t="shared" si="91"/>
        <v>20x -20</v>
      </c>
      <c r="Y47" s="17" t="str">
        <f t="shared" si="92"/>
        <v>|- 20x</v>
      </c>
      <c r="Z47" t="str">
        <f t="shared" si="93"/>
        <v>-28x</v>
      </c>
      <c r="AA47">
        <f t="shared" si="94"/>
        <v>-20</v>
      </c>
      <c r="AB47" t="str">
        <f t="shared" si="95"/>
        <v>| :(-28)</v>
      </c>
      <c r="AC47" s="24" t="s">
        <v>8</v>
      </c>
      <c r="AD47" s="24">
        <f t="shared" si="96"/>
        <v>0.7142857142857143</v>
      </c>
      <c r="AE47" s="15"/>
      <c r="AF47" s="6"/>
      <c r="AH47">
        <f t="shared" si="76"/>
        <v>0</v>
      </c>
      <c r="AI47">
        <f ca="1" t="shared" si="30"/>
        <v>2</v>
      </c>
    </row>
    <row r="48" spans="1:35" ht="12.75">
      <c r="A48">
        <f t="shared" si="1"/>
        <v>322</v>
      </c>
      <c r="B48">
        <f ca="1" t="shared" si="2"/>
        <v>0.32152995338368096</v>
      </c>
      <c r="C48">
        <f t="shared" si="3"/>
        <v>36</v>
      </c>
      <c r="D48">
        <f ca="1" t="shared" si="77"/>
        <v>5</v>
      </c>
      <c r="E48">
        <f ca="1" t="shared" si="77"/>
        <v>2</v>
      </c>
      <c r="F48">
        <f ca="1" t="shared" si="77"/>
        <v>-4</v>
      </c>
      <c r="G48">
        <f t="shared" si="78"/>
        <v>4</v>
      </c>
      <c r="H48">
        <f ca="1" t="shared" si="77"/>
        <v>-3</v>
      </c>
      <c r="I48" s="26">
        <v>0</v>
      </c>
      <c r="J48">
        <f t="shared" si="79"/>
        <v>0.9090909090909091</v>
      </c>
      <c r="K48">
        <f t="shared" si="7"/>
        <v>0.91</v>
      </c>
      <c r="L48">
        <f t="shared" si="80"/>
        <v>1</v>
      </c>
      <c r="M48" s="10">
        <f t="shared" si="81"/>
        <v>0</v>
      </c>
      <c r="N48" s="12">
        <f t="shared" si="82"/>
        <v>4</v>
      </c>
      <c r="O48" s="12" t="str">
        <f t="shared" si="83"/>
        <v>2x -4</v>
      </c>
      <c r="P48" s="12">
        <f t="shared" si="84"/>
        <v>5</v>
      </c>
      <c r="Q48" s="17" t="str">
        <f t="shared" si="85"/>
        <v>-3x</v>
      </c>
      <c r="R48" s="12" t="str">
        <f t="shared" si="86"/>
        <v>| ·(2x -4)</v>
      </c>
      <c r="S48">
        <f t="shared" si="87"/>
        <v>4</v>
      </c>
      <c r="T48" t="str">
        <f t="shared" si="88"/>
        <v>10x -20</v>
      </c>
      <c r="U48" t="str">
        <f t="shared" si="89"/>
        <v>-3x</v>
      </c>
      <c r="V48" t="str">
        <f t="shared" si="97"/>
        <v>| ·(-3x)</v>
      </c>
      <c r="W48" s="17" t="str">
        <f t="shared" si="90"/>
        <v>-12x</v>
      </c>
      <c r="X48" s="17" t="str">
        <f t="shared" si="91"/>
        <v>10x -20</v>
      </c>
      <c r="Y48" s="17" t="str">
        <f t="shared" si="92"/>
        <v>|- 10x</v>
      </c>
      <c r="Z48" t="str">
        <f t="shared" si="93"/>
        <v>-22x</v>
      </c>
      <c r="AA48">
        <f t="shared" si="94"/>
        <v>-20</v>
      </c>
      <c r="AB48" t="str">
        <f t="shared" si="95"/>
        <v>| :(-22)</v>
      </c>
      <c r="AC48" s="24" t="s">
        <v>8</v>
      </c>
      <c r="AD48" s="24">
        <f t="shared" si="96"/>
        <v>0.9090909090909091</v>
      </c>
      <c r="AE48" s="15"/>
      <c r="AF48" s="6"/>
      <c r="AH48">
        <f t="shared" si="76"/>
        <v>0</v>
      </c>
      <c r="AI48">
        <f ca="1" t="shared" si="30"/>
        <v>4</v>
      </c>
    </row>
    <row r="49" spans="1:35" ht="12.75">
      <c r="A49">
        <f t="shared" si="1"/>
        <v>285</v>
      </c>
      <c r="B49">
        <f ca="1" t="shared" si="2"/>
        <v>0.2845885113732176</v>
      </c>
      <c r="C49">
        <f t="shared" si="3"/>
        <v>39</v>
      </c>
      <c r="D49">
        <f ca="1" t="shared" si="77"/>
        <v>5</v>
      </c>
      <c r="E49">
        <f ca="1" t="shared" si="77"/>
        <v>2</v>
      </c>
      <c r="F49">
        <f ca="1" t="shared" si="77"/>
        <v>4</v>
      </c>
      <c r="G49">
        <f t="shared" si="78"/>
        <v>3</v>
      </c>
      <c r="H49" s="15">
        <v>1</v>
      </c>
      <c r="I49" s="26">
        <v>0</v>
      </c>
      <c r="J49">
        <f t="shared" si="79"/>
        <v>-2.857142857142857</v>
      </c>
      <c r="K49">
        <f t="shared" si="7"/>
        <v>-2.86</v>
      </c>
      <c r="L49">
        <f t="shared" si="80"/>
        <v>1</v>
      </c>
      <c r="M49" s="10">
        <f t="shared" si="81"/>
        <v>0</v>
      </c>
      <c r="N49" s="12">
        <f t="shared" si="82"/>
        <v>3</v>
      </c>
      <c r="O49" s="12" t="str">
        <f t="shared" si="83"/>
        <v>2x +4</v>
      </c>
      <c r="P49" s="12">
        <f t="shared" si="84"/>
        <v>5</v>
      </c>
      <c r="Q49" s="25" t="s">
        <v>8</v>
      </c>
      <c r="R49" s="12" t="str">
        <f t="shared" si="86"/>
        <v>| ·(2x +4)</v>
      </c>
      <c r="S49">
        <f t="shared" si="87"/>
        <v>3</v>
      </c>
      <c r="T49" t="str">
        <f t="shared" si="88"/>
        <v>10x +20</v>
      </c>
      <c r="U49" t="str">
        <f t="shared" si="89"/>
        <v>x</v>
      </c>
      <c r="V49" t="str">
        <f>IF(H49&lt;0,"| ·("&amp;"x)","| ·"&amp;"x")</f>
        <v>| ·x</v>
      </c>
      <c r="W49" s="17" t="str">
        <f>IF(G49*H49&lt;0,G49*H49&amp;"x",G49*H49&amp;"x")</f>
        <v>3x</v>
      </c>
      <c r="X49" s="17" t="str">
        <f t="shared" si="91"/>
        <v>10x +20</v>
      </c>
      <c r="Y49" s="17" t="str">
        <f>IF(D49*E49&gt;0,"|- "&amp;ABS(D49*E49)&amp;"x","| +"&amp;ABS(D49*E49)&amp;"x")</f>
        <v>|- 10x</v>
      </c>
      <c r="Z49" t="str">
        <f>-D49*E49+G49*H49&amp;"x"</f>
        <v>-7x</v>
      </c>
      <c r="AA49">
        <f>D49*F49</f>
        <v>20</v>
      </c>
      <c r="AB49" t="str">
        <f>IF(-D49*E49+G49*H49&gt;0,"|: "&amp;ABS(-D49*E49+G49*H49),"| :(-"&amp;ABS(-D49*E49+G49*H49)&amp;")")</f>
        <v>| :(-7)</v>
      </c>
      <c r="AC49" s="24" t="s">
        <v>8</v>
      </c>
      <c r="AD49" s="24">
        <f>J49</f>
        <v>-2.857142857142857</v>
      </c>
      <c r="AE49" s="15"/>
      <c r="AF49" s="6"/>
      <c r="AH49">
        <f>IF(-G49*H49+E49*D49=1,1,0)</f>
        <v>0</v>
      </c>
      <c r="AI49">
        <f ca="1" t="shared" si="30"/>
        <v>3</v>
      </c>
    </row>
    <row r="50" spans="1:35" ht="12.75">
      <c r="A50">
        <f t="shared" si="1"/>
        <v>10084</v>
      </c>
      <c r="B50">
        <f ca="1" t="shared" si="2"/>
        <v>0.08390317706397077</v>
      </c>
      <c r="C50">
        <f t="shared" si="3"/>
        <v>49</v>
      </c>
      <c r="D50">
        <f ca="1" t="shared" si="77"/>
        <v>3</v>
      </c>
      <c r="E50">
        <f ca="1" t="shared" si="77"/>
        <v>-5</v>
      </c>
      <c r="F50">
        <f ca="1" t="shared" si="77"/>
        <v>-4</v>
      </c>
      <c r="G50">
        <f t="shared" si="78"/>
        <v>5</v>
      </c>
      <c r="H50" s="15">
        <v>1</v>
      </c>
      <c r="I50" s="26">
        <v>0</v>
      </c>
      <c r="J50">
        <f t="shared" si="79"/>
        <v>-0.6</v>
      </c>
      <c r="K50">
        <f t="shared" si="7"/>
        <v>-0.6</v>
      </c>
      <c r="L50">
        <f t="shared" si="80"/>
        <v>1</v>
      </c>
      <c r="M50" s="10">
        <f t="shared" si="81"/>
        <v>1</v>
      </c>
      <c r="N50" s="12">
        <f t="shared" si="82"/>
        <v>5</v>
      </c>
      <c r="O50" s="12" t="str">
        <f t="shared" si="83"/>
        <v>-5x -4</v>
      </c>
      <c r="P50" s="12">
        <f t="shared" si="84"/>
        <v>3</v>
      </c>
      <c r="Q50" s="25" t="s">
        <v>8</v>
      </c>
      <c r="R50" s="12" t="str">
        <f t="shared" si="86"/>
        <v>| ·(-5x -4)</v>
      </c>
      <c r="S50">
        <f t="shared" si="87"/>
        <v>5</v>
      </c>
      <c r="T50" t="str">
        <f t="shared" si="88"/>
        <v>-15x -12</v>
      </c>
      <c r="U50" t="str">
        <f t="shared" si="89"/>
        <v>x</v>
      </c>
      <c r="V50" t="str">
        <f>IF(H50&lt;0,"| ·("&amp;"x)","| ·"&amp;"x")</f>
        <v>| ·x</v>
      </c>
      <c r="W50" s="17" t="str">
        <f>IF(G50*H50&lt;0,G50*H50&amp;"x",G50*H50&amp;"x")</f>
        <v>5x</v>
      </c>
      <c r="X50" s="17" t="str">
        <f t="shared" si="91"/>
        <v>-15x -12</v>
      </c>
      <c r="Y50" s="17" t="str">
        <f>IF(D50*E50&gt;0,"|- "&amp;ABS(D50*E50)&amp;"x","| +"&amp;ABS(D50*E50)&amp;"x")</f>
        <v>| +15x</v>
      </c>
      <c r="Z50" t="str">
        <f>-D50*E50+G50*H50&amp;"x"</f>
        <v>20x</v>
      </c>
      <c r="AA50">
        <f>D50*F50</f>
        <v>-12</v>
      </c>
      <c r="AB50" t="str">
        <f>IF(-D50*E50+G50*H50&gt;0,"|: "&amp;ABS(-D50*E50+G50*H50),"| :(-"&amp;ABS(-D50*E50+G50*H50)&amp;")")</f>
        <v>|: 20</v>
      </c>
      <c r="AC50" s="24" t="s">
        <v>8</v>
      </c>
      <c r="AD50" s="24">
        <f>J50</f>
        <v>-0.6</v>
      </c>
      <c r="AE50" s="15"/>
      <c r="AF50" s="6"/>
      <c r="AH50">
        <f>IF(-G50*H50+E50*D50=1,1,0)</f>
        <v>0</v>
      </c>
      <c r="AI50">
        <f ca="1" t="shared" si="30"/>
        <v>5</v>
      </c>
    </row>
    <row r="51" spans="1:35" ht="12.75">
      <c r="A51">
        <f t="shared" si="1"/>
        <v>891</v>
      </c>
      <c r="B51">
        <f ca="1" t="shared" si="2"/>
        <v>0.8907646045801187</v>
      </c>
      <c r="C51">
        <f t="shared" si="3"/>
        <v>8</v>
      </c>
      <c r="D51">
        <f ca="1" t="shared" si="77"/>
        <v>-3</v>
      </c>
      <c r="E51">
        <f ca="1" t="shared" si="77"/>
        <v>4</v>
      </c>
      <c r="F51">
        <f ca="1" t="shared" si="77"/>
        <v>4</v>
      </c>
      <c r="G51">
        <f t="shared" si="78"/>
        <v>-5</v>
      </c>
      <c r="H51" s="15">
        <v>1</v>
      </c>
      <c r="I51" s="26">
        <v>0</v>
      </c>
      <c r="J51">
        <f t="shared" si="79"/>
        <v>-1.7142857142857142</v>
      </c>
      <c r="K51">
        <f t="shared" si="7"/>
        <v>-1.71</v>
      </c>
      <c r="L51">
        <f t="shared" si="80"/>
        <v>1</v>
      </c>
      <c r="M51" s="10">
        <f t="shared" si="81"/>
        <v>0</v>
      </c>
      <c r="N51" s="12">
        <f t="shared" si="82"/>
        <v>-5</v>
      </c>
      <c r="O51" s="12" t="str">
        <f t="shared" si="83"/>
        <v>4x +4</v>
      </c>
      <c r="P51" s="12">
        <f t="shared" si="84"/>
        <v>-3</v>
      </c>
      <c r="Q51" s="25" t="s">
        <v>8</v>
      </c>
      <c r="R51" s="12" t="str">
        <f t="shared" si="86"/>
        <v>| ·(4x +4)</v>
      </c>
      <c r="S51">
        <f t="shared" si="87"/>
        <v>-5</v>
      </c>
      <c r="T51" t="str">
        <f t="shared" si="88"/>
        <v>-12x -12</v>
      </c>
      <c r="U51" t="str">
        <f t="shared" si="89"/>
        <v>x</v>
      </c>
      <c r="V51" t="str">
        <f>IF(H51&lt;0,"| ·("&amp;"x)","| ·"&amp;"x")</f>
        <v>| ·x</v>
      </c>
      <c r="W51" s="17" t="str">
        <f>IF(G51*H51&lt;0,G51*H51&amp;"x",G51*H51&amp;"x")</f>
        <v>-5x</v>
      </c>
      <c r="X51" s="17" t="str">
        <f t="shared" si="91"/>
        <v>-12x -12</v>
      </c>
      <c r="Y51" s="17" t="str">
        <f>IF(D51*E51&gt;0,"|- "&amp;ABS(D51*E51)&amp;"x","| +"&amp;ABS(D51*E51)&amp;"x")</f>
        <v>| +12x</v>
      </c>
      <c r="Z51" t="str">
        <f>-D51*E51+G51*H51&amp;"x"</f>
        <v>7x</v>
      </c>
      <c r="AA51">
        <f>D51*F51</f>
        <v>-12</v>
      </c>
      <c r="AB51" t="str">
        <f>IF(-D51*E51+G51*H51&gt;0,"|: "&amp;ABS(-D51*E51+G51*H51),"| :(-"&amp;ABS(-D51*E51+G51*H51)&amp;")")</f>
        <v>|: 7</v>
      </c>
      <c r="AC51" s="24" t="s">
        <v>8</v>
      </c>
      <c r="AD51" s="24">
        <f>J51</f>
        <v>-1.7142857142857142</v>
      </c>
      <c r="AE51" s="15"/>
      <c r="AF51" s="6"/>
      <c r="AH51">
        <f>IF(-G51*H51+E51*D51=1,1,0)</f>
        <v>0</v>
      </c>
      <c r="AI51">
        <f ca="1" t="shared" si="30"/>
        <v>-5</v>
      </c>
    </row>
    <row r="52" spans="1:35" ht="12.75">
      <c r="A52">
        <f t="shared" si="1"/>
        <v>848</v>
      </c>
      <c r="B52">
        <f ca="1" t="shared" si="2"/>
        <v>0.8481209304788806</v>
      </c>
      <c r="C52">
        <f t="shared" si="3"/>
        <v>11</v>
      </c>
      <c r="D52">
        <f ca="1" t="shared" si="77"/>
        <v>3</v>
      </c>
      <c r="E52">
        <f ca="1" t="shared" si="77"/>
        <v>-2</v>
      </c>
      <c r="F52">
        <f ca="1" t="shared" si="77"/>
        <v>3</v>
      </c>
      <c r="G52">
        <f t="shared" si="54"/>
        <v>5</v>
      </c>
      <c r="H52" s="15">
        <v>1</v>
      </c>
      <c r="I52" s="26">
        <v>0</v>
      </c>
      <c r="J52">
        <f t="shared" si="55"/>
        <v>0.8181818181818182</v>
      </c>
      <c r="K52">
        <f t="shared" si="7"/>
        <v>0.82</v>
      </c>
      <c r="L52">
        <f t="shared" si="56"/>
        <v>1</v>
      </c>
      <c r="M52" s="10">
        <f t="shared" si="57"/>
        <v>0</v>
      </c>
      <c r="N52" s="12">
        <f t="shared" si="58"/>
        <v>5</v>
      </c>
      <c r="O52" s="12" t="str">
        <f t="shared" si="59"/>
        <v>-2x +3</v>
      </c>
      <c r="P52" s="12">
        <f t="shared" si="60"/>
        <v>3</v>
      </c>
      <c r="Q52" s="25" t="s">
        <v>8</v>
      </c>
      <c r="R52" s="12" t="str">
        <f t="shared" si="62"/>
        <v>| ·(-2x +3)</v>
      </c>
      <c r="S52">
        <f t="shared" si="63"/>
        <v>5</v>
      </c>
      <c r="T52" t="str">
        <f t="shared" si="64"/>
        <v>-6x +9</v>
      </c>
      <c r="U52" t="str">
        <f t="shared" si="65"/>
        <v>x</v>
      </c>
      <c r="V52" t="str">
        <f>IF(H52&lt;0,"| ·("&amp;"x)","| ·"&amp;"x")</f>
        <v>| ·x</v>
      </c>
      <c r="W52" s="17" t="str">
        <f>IF(G52*H52&lt;0,G52*H52&amp;"x",G52*H52&amp;"x")</f>
        <v>5x</v>
      </c>
      <c r="X52" s="17" t="str">
        <f t="shared" si="68"/>
        <v>-6x +9</v>
      </c>
      <c r="Y52" s="17" t="str">
        <f>IF(D52*E52&gt;0,"|- "&amp;ABS(D52*E52)&amp;"x","| +"&amp;ABS(D52*E52)&amp;"x")</f>
        <v>| +6x</v>
      </c>
      <c r="Z52" t="str">
        <f>-D52*E52+G52*H52&amp;"x"</f>
        <v>11x</v>
      </c>
      <c r="AA52">
        <f>D52*F52</f>
        <v>9</v>
      </c>
      <c r="AB52" t="str">
        <f>IF(-D52*E52+G52*H52&gt;0,"|: "&amp;ABS(-D52*E52+G52*H52),"| :(-"&amp;ABS(-D52*E52+G52*H52)&amp;")")</f>
        <v>|: 11</v>
      </c>
      <c r="AC52" s="24" t="s">
        <v>8</v>
      </c>
      <c r="AD52" s="24">
        <f t="shared" si="96"/>
        <v>0.8181818181818182</v>
      </c>
      <c r="AE52" s="15"/>
      <c r="AF52" s="6"/>
      <c r="AH52">
        <f t="shared" si="76"/>
        <v>0</v>
      </c>
      <c r="AI52">
        <f ca="1" t="shared" si="30"/>
        <v>5</v>
      </c>
    </row>
    <row r="53" spans="4:5" ht="15">
      <c r="D53" s="1"/>
      <c r="E53" s="1"/>
    </row>
    <row r="54" spans="4:5" ht="15">
      <c r="D54" s="1"/>
      <c r="E54" s="1"/>
    </row>
    <row r="55" ht="15">
      <c r="E55" s="1"/>
    </row>
    <row r="56" spans="4:5" ht="15">
      <c r="D56" s="2"/>
      <c r="E56" s="1"/>
    </row>
    <row r="58" spans="4:5" ht="15">
      <c r="D58" s="1"/>
      <c r="E58" s="1"/>
    </row>
    <row r="59" spans="4:5" ht="15">
      <c r="D59" s="1"/>
      <c r="E59" s="1"/>
    </row>
    <row r="60" spans="4:5" ht="15">
      <c r="D60" s="1"/>
      <c r="E60" s="1"/>
    </row>
    <row r="61" spans="4:5" ht="15">
      <c r="D61" s="1"/>
      <c r="E61" s="1"/>
    </row>
    <row r="62" spans="4:5" ht="15">
      <c r="D62" s="1"/>
      <c r="E62" s="1"/>
    </row>
    <row r="63" spans="4:5" ht="15">
      <c r="D63" s="1"/>
      <c r="E63" s="1"/>
    </row>
    <row r="64" spans="4:5" ht="15">
      <c r="D64" s="1"/>
      <c r="E64" s="1"/>
    </row>
    <row r="66" ht="15">
      <c r="D66" s="2"/>
    </row>
    <row r="68" spans="4:5" ht="15">
      <c r="D68" s="1"/>
      <c r="E68" s="1"/>
    </row>
    <row r="69" spans="4:5" ht="15">
      <c r="D69" s="1"/>
      <c r="E69" s="1"/>
    </row>
    <row r="70" spans="4:5" ht="15">
      <c r="D70" s="1"/>
      <c r="E70" s="1"/>
    </row>
    <row r="71" spans="4:5" ht="15">
      <c r="D71" s="1"/>
      <c r="E71" s="1"/>
    </row>
    <row r="72" spans="4:5" ht="15">
      <c r="D72" s="1"/>
      <c r="E72" s="1"/>
    </row>
    <row r="73" spans="4:5" ht="15">
      <c r="D73" s="1"/>
      <c r="E73" s="1"/>
    </row>
    <row r="74" spans="4:5" ht="15">
      <c r="D74" s="1"/>
      <c r="E74" s="1"/>
    </row>
    <row r="76" ht="15">
      <c r="D76" s="2"/>
    </row>
    <row r="78" spans="4:5" ht="15">
      <c r="D78" s="1"/>
      <c r="E78" s="1"/>
    </row>
    <row r="79" spans="4:5" ht="15">
      <c r="D79" s="1"/>
      <c r="E79" s="1"/>
    </row>
    <row r="80" spans="4:5" ht="15">
      <c r="D80" s="1"/>
      <c r="E80" s="1"/>
    </row>
    <row r="81" spans="4:5" ht="15">
      <c r="D81" s="1"/>
      <c r="E81" s="1"/>
    </row>
    <row r="82" spans="4:5" ht="15">
      <c r="D82" s="1"/>
      <c r="E82" s="1"/>
    </row>
    <row r="83" spans="4:5" ht="15">
      <c r="D83" s="1"/>
      <c r="E83" s="1"/>
    </row>
    <row r="84" spans="4:5" ht="15">
      <c r="D84" s="1"/>
      <c r="E84" s="1"/>
    </row>
    <row r="86" ht="15">
      <c r="D86" s="2"/>
    </row>
    <row r="88" spans="4:5" ht="15">
      <c r="D88" s="1"/>
      <c r="E88" s="1"/>
    </row>
    <row r="89" spans="4:5" ht="15">
      <c r="D89" s="1"/>
      <c r="E89" s="1"/>
    </row>
    <row r="90" spans="4:5" ht="15">
      <c r="D90" s="1"/>
      <c r="E90" s="1"/>
    </row>
    <row r="91" spans="4:5" ht="15">
      <c r="D91" s="1"/>
      <c r="E91" s="1"/>
    </row>
    <row r="92" spans="4:5" ht="15">
      <c r="D92" s="1"/>
      <c r="E92" s="1"/>
    </row>
    <row r="93" spans="4:5" ht="15">
      <c r="D93" s="1"/>
      <c r="E93" s="1"/>
    </row>
    <row r="94" spans="4:5" ht="15">
      <c r="D94" s="1"/>
      <c r="E94" s="1"/>
    </row>
    <row r="96" ht="15">
      <c r="D96" s="2"/>
    </row>
    <row r="98" spans="4:5" ht="15">
      <c r="D98" s="1"/>
      <c r="E98" s="1"/>
    </row>
    <row r="99" spans="4:5" ht="15">
      <c r="D99" s="1"/>
      <c r="E99" s="1"/>
    </row>
    <row r="100" spans="4:5" ht="15">
      <c r="D100" s="1"/>
      <c r="E100" s="1"/>
    </row>
    <row r="101" spans="4:5" ht="15">
      <c r="D101" s="1"/>
      <c r="E101" s="1"/>
    </row>
    <row r="102" spans="4:5" ht="15">
      <c r="D102" s="1"/>
      <c r="E102" s="1"/>
    </row>
    <row r="103" spans="4:5" ht="15">
      <c r="D103" s="1"/>
      <c r="E103" s="1"/>
    </row>
    <row r="104" spans="4:5" ht="15">
      <c r="D104" s="1"/>
      <c r="E104" s="1"/>
    </row>
    <row r="106" ht="15">
      <c r="D106" s="2"/>
    </row>
    <row r="108" spans="4:5" ht="15">
      <c r="D108" s="1"/>
      <c r="E108" s="1"/>
    </row>
    <row r="109" spans="4:5" ht="15">
      <c r="D109" s="1"/>
      <c r="E109" s="1"/>
    </row>
    <row r="110" spans="4:5" ht="15">
      <c r="D110" s="1"/>
      <c r="E110" s="1"/>
    </row>
    <row r="111" spans="4:5" ht="15">
      <c r="D111" s="1"/>
      <c r="E111" s="1"/>
    </row>
    <row r="112" spans="4:5" ht="15">
      <c r="D112" s="1"/>
      <c r="E112" s="1"/>
    </row>
    <row r="113" spans="4:5" ht="15">
      <c r="D113" s="1"/>
      <c r="E113" s="1"/>
    </row>
    <row r="114" spans="4:5" ht="15">
      <c r="D114" s="1"/>
      <c r="E114" s="1"/>
    </row>
    <row r="118" spans="4:5" ht="15">
      <c r="D118" s="1"/>
      <c r="E118" s="1"/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8" spans="4:5" ht="15">
      <c r="D128" s="1"/>
      <c r="E128" s="1"/>
    </row>
    <row r="129" spans="4:5" ht="15">
      <c r="D129" s="1"/>
      <c r="E129" s="1"/>
    </row>
    <row r="130" spans="4:5" ht="15">
      <c r="D130" s="1"/>
      <c r="E130" s="1"/>
    </row>
    <row r="131" spans="4:5" ht="15">
      <c r="D131" s="1"/>
      <c r="E131" s="1"/>
    </row>
    <row r="132" spans="4:5" ht="15">
      <c r="D132" s="1"/>
      <c r="E132" s="1"/>
    </row>
    <row r="133" spans="4:5" ht="15">
      <c r="D133" s="1"/>
      <c r="E133" s="1"/>
    </row>
    <row r="134" spans="4:5" ht="15">
      <c r="D134" s="1"/>
      <c r="E134" s="1"/>
    </row>
    <row r="138" spans="4:5" ht="15">
      <c r="D138" s="1"/>
      <c r="E138" s="1"/>
    </row>
    <row r="139" spans="4:5" ht="15">
      <c r="D139" s="1"/>
      <c r="E139" s="1"/>
    </row>
    <row r="140" spans="4:5" ht="15">
      <c r="D140" s="1"/>
      <c r="E140" s="1"/>
    </row>
    <row r="141" spans="4:5" ht="15">
      <c r="D141" s="1"/>
      <c r="E141" s="1"/>
    </row>
    <row r="142" spans="4:5" ht="15">
      <c r="D142" s="1"/>
      <c r="E142" s="1"/>
    </row>
    <row r="143" spans="4:5" ht="15">
      <c r="D143" s="1"/>
      <c r="E143" s="1"/>
    </row>
    <row r="144" spans="4:5" ht="15">
      <c r="D144" s="1"/>
      <c r="E144" s="1"/>
    </row>
    <row r="148" spans="4:5" ht="15">
      <c r="D148" s="1"/>
      <c r="E148" s="1"/>
    </row>
    <row r="149" spans="4:5" ht="15">
      <c r="D149" s="1"/>
      <c r="E149" s="1"/>
    </row>
    <row r="150" spans="4:5" ht="15">
      <c r="D150" s="1"/>
      <c r="E150" s="1"/>
    </row>
    <row r="151" spans="4:5" ht="15">
      <c r="D151" s="1"/>
      <c r="E151" s="1"/>
    </row>
    <row r="152" spans="4:5" ht="15">
      <c r="D152" s="1"/>
      <c r="E152" s="1"/>
    </row>
    <row r="153" spans="4:5" ht="15">
      <c r="D153" s="1"/>
      <c r="E153" s="1"/>
    </row>
    <row r="154" spans="4:5" ht="15">
      <c r="D154" s="1"/>
      <c r="E154" s="1"/>
    </row>
    <row r="158" spans="4:5" ht="15">
      <c r="D158" s="1"/>
      <c r="E158" s="1"/>
    </row>
    <row r="159" spans="4:5" ht="15">
      <c r="D159" s="1"/>
      <c r="E159" s="1"/>
    </row>
    <row r="160" spans="4:5" ht="15">
      <c r="D160" s="1"/>
      <c r="E160" s="1"/>
    </row>
    <row r="161" spans="4:5" ht="15">
      <c r="D161" s="1"/>
      <c r="E161" s="1"/>
    </row>
    <row r="162" spans="4:5" ht="15">
      <c r="D162" s="1"/>
      <c r="E162" s="1"/>
    </row>
    <row r="163" spans="4:5" ht="15">
      <c r="D163" s="1"/>
      <c r="E163" s="1"/>
    </row>
    <row r="164" spans="4:5" ht="15">
      <c r="D164" s="1"/>
      <c r="E164" s="1"/>
    </row>
    <row r="166" ht="15">
      <c r="D166" s="2"/>
    </row>
    <row r="168" spans="4:5" ht="15">
      <c r="D168" s="1"/>
      <c r="E168" s="1"/>
    </row>
    <row r="169" spans="4:5" ht="15">
      <c r="D169" s="1"/>
      <c r="E169" s="1"/>
    </row>
    <row r="170" spans="4:5" ht="15">
      <c r="D170" s="1"/>
      <c r="E170" s="1"/>
    </row>
    <row r="171" spans="4:5" ht="15">
      <c r="D171" s="1"/>
      <c r="E171" s="1"/>
    </row>
    <row r="172" spans="4:5" ht="15">
      <c r="D172" s="1"/>
      <c r="E172" s="1"/>
    </row>
    <row r="173" spans="4:5" ht="15">
      <c r="D173" s="1"/>
      <c r="E173" s="1"/>
    </row>
    <row r="174" spans="4:5" ht="15">
      <c r="D174" s="1"/>
      <c r="E174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3:35" ht="12.75">
      <c r="C1">
        <v>2</v>
      </c>
      <c r="D1">
        <f>C1+1</f>
        <v>3</v>
      </c>
      <c r="E1">
        <f aca="true" t="shared" si="0" ref="E1:AI1">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  <c r="AB1">
        <f t="shared" si="0"/>
        <v>27</v>
      </c>
      <c r="AC1">
        <f t="shared" si="0"/>
        <v>28</v>
      </c>
      <c r="AD1">
        <f t="shared" si="0"/>
        <v>29</v>
      </c>
      <c r="AE1">
        <f t="shared" si="0"/>
        <v>30</v>
      </c>
      <c r="AF1">
        <f t="shared" si="0"/>
        <v>31</v>
      </c>
      <c r="AG1">
        <f t="shared" si="0"/>
        <v>32</v>
      </c>
      <c r="AH1">
        <f t="shared" si="0"/>
        <v>33</v>
      </c>
      <c r="AI1">
        <f t="shared" si="0"/>
        <v>34</v>
      </c>
    </row>
    <row r="2" spans="1:34" ht="12.75">
      <c r="A2">
        <v>1</v>
      </c>
      <c r="B2">
        <f>LARGE(Tabelle1!$A$2:$A$52,Tabelle2!A2)</f>
        <v>10930</v>
      </c>
      <c r="C2">
        <f>VLOOKUP($B2,Tabelle1!$A$2:$AG$52,C$1,FALSE)</f>
        <v>0.9300378934991754</v>
      </c>
      <c r="D2">
        <f>VLOOKUP($B2,Tabelle1!$A$2:$AG$52,D$1,FALSE)</f>
        <v>3</v>
      </c>
      <c r="E2">
        <f>VLOOKUP($B2,Tabelle1!$A$2:$AG$52,E$1,FALSE)</f>
        <v>-3</v>
      </c>
      <c r="F2">
        <f>VLOOKUP($B2,Tabelle1!$A$2:$AG$52,F$1,FALSE)</f>
        <v>5</v>
      </c>
      <c r="G2">
        <f>VLOOKUP($B2,Tabelle1!$A$2:$AG$52,G$1,FALSE)</f>
        <v>-5</v>
      </c>
      <c r="H2">
        <f>VLOOKUP($B2,Tabelle1!$A$2:$AG$52,H$1,FALSE)</f>
        <v>-4</v>
      </c>
      <c r="I2">
        <f>VLOOKUP($B2,Tabelle1!$A$2:$AG$52,I$1,FALSE)</f>
        <v>4</v>
      </c>
      <c r="J2">
        <f>VLOOKUP($B2,Tabelle1!$A$2:$AG$52,J$1,FALSE)</f>
        <v>3</v>
      </c>
      <c r="K2">
        <f>VLOOKUP($B2,Tabelle1!$A$2:$AG$52,K$1,FALSE)</f>
        <v>-27</v>
      </c>
      <c r="L2">
        <f>VLOOKUP($B2,Tabelle1!$A$2:$AG$52,L$1,FALSE)</f>
        <v>-27</v>
      </c>
      <c r="M2">
        <f>VLOOKUP($B2,Tabelle1!$A$2:$AG$52,M$1,FALSE)</f>
        <v>1</v>
      </c>
      <c r="N2">
        <f>VLOOKUP($B2,Tabelle1!$A$2:$AG$52,N$1,FALSE)</f>
        <v>1</v>
      </c>
      <c r="O2" t="str">
        <f>VLOOKUP($B2,Tabelle1!$A$2:$AG$52,O$1,FALSE)</f>
        <v>5x -5</v>
      </c>
      <c r="P2">
        <f>VLOOKUP($B2,Tabelle1!$A$2:$AG$52,P$1,FALSE)</f>
        <v>-4</v>
      </c>
      <c r="Q2" t="str">
        <f>VLOOKUP($B2,Tabelle1!$A$2:$AG$52,Q$1,FALSE)</f>
        <v>4x +3</v>
      </c>
      <c r="R2">
        <f>VLOOKUP($B2,Tabelle1!$A$2:$AG$52,R$1,FALSE)</f>
        <v>-3</v>
      </c>
      <c r="S2" t="str">
        <f>VLOOKUP($B2,Tabelle1!$A$2:$AG$52,S$1,FALSE)</f>
        <v>| ·(-4)</v>
      </c>
      <c r="T2" t="str">
        <f>VLOOKUP($B2,Tabelle1!$A$2:$AG$52,T$1,FALSE)</f>
        <v>5x -5</v>
      </c>
      <c r="U2" t="str">
        <f>VLOOKUP($B2,Tabelle1!$A$2:$AG$52,U$1,FALSE)</f>
        <v>-16x -12</v>
      </c>
      <c r="V2">
        <f>VLOOKUP($B2,Tabelle1!$A$2:$AG$52,V$1,FALSE)</f>
        <v>-3</v>
      </c>
      <c r="W2" t="str">
        <f>VLOOKUP($B2,Tabelle1!$A$2:$AG$52,W$1,FALSE)</f>
        <v>| ·(-3)</v>
      </c>
      <c r="X2" t="str">
        <f>VLOOKUP($B2,Tabelle1!$A$2:$AG$52,X$1,FALSE)</f>
        <v>-15x +15</v>
      </c>
      <c r="Y2" t="str">
        <f>VLOOKUP($B2,Tabelle1!$A$2:$AG$52,Y$1,FALSE)</f>
        <v>-16x -12</v>
      </c>
      <c r="Z2" t="str">
        <f>VLOOKUP($B2,Tabelle1!$A$2:$AG$52,Z$1,FALSE)</f>
        <v>| +15x</v>
      </c>
      <c r="AA2">
        <f>VLOOKUP($B2,Tabelle1!$A$2:$AG$52,AA$1,FALSE)</f>
        <v>15</v>
      </c>
      <c r="AB2" t="str">
        <f>VLOOKUP($B2,Tabelle1!$A$2:$AG$52,AB$1,FALSE)</f>
        <v>-1x -12</v>
      </c>
      <c r="AC2" t="str">
        <f>VLOOKUP($B2,Tabelle1!$A$2:$AG$52,AC$1,FALSE)</f>
        <v>| +12</v>
      </c>
      <c r="AD2">
        <f>VLOOKUP($B2,Tabelle1!$A$2:$AG$52,AD$1,FALSE)</f>
        <v>27</v>
      </c>
      <c r="AE2" t="str">
        <f>VLOOKUP($B2,Tabelle1!$A$2:$AG$52,AE$1,FALSE)</f>
        <v>-1x</v>
      </c>
      <c r="AF2" t="str">
        <f>VLOOKUP($B2,Tabelle1!$A$2:$AG$52,AF$1,FALSE)</f>
        <v>| :(-1)</v>
      </c>
      <c r="AG2" t="str">
        <f>VLOOKUP($B2,Tabelle1!$A$2:$AG$52,AG$1,FALSE)</f>
        <v>x</v>
      </c>
      <c r="AH2">
        <f>VLOOKUP($B2,Tabelle1!$A$2:$AG$52,AH$1,FALSE)</f>
        <v>-27</v>
      </c>
    </row>
    <row r="3" spans="1:34" ht="12.75">
      <c r="A3">
        <f>A2+1</f>
        <v>2</v>
      </c>
      <c r="B3">
        <f>LARGE(Tabelle1!$A$2:$A$52,Tabelle2!A3)</f>
        <v>10924</v>
      </c>
      <c r="C3">
        <f>VLOOKUP($B3,Tabelle1!$A$2:$AG$52,C$1,FALSE)</f>
        <v>0.9242528658131113</v>
      </c>
      <c r="D3">
        <f>VLOOKUP($B3,Tabelle1!$A$2:$AG$52,D$1,FALSE)</f>
        <v>5</v>
      </c>
      <c r="E3">
        <f>VLOOKUP($B3,Tabelle1!$A$2:$AG$52,E$1,FALSE)</f>
        <v>5</v>
      </c>
      <c r="F3">
        <f>VLOOKUP($B3,Tabelle1!$A$2:$AG$52,F$1,FALSE)</f>
        <v>-2</v>
      </c>
      <c r="G3">
        <f>VLOOKUP($B3,Tabelle1!$A$2:$AG$52,G$1,FALSE)</f>
        <v>-2</v>
      </c>
      <c r="H3">
        <f>VLOOKUP($B3,Tabelle1!$A$2:$AG$52,H$1,FALSE)</f>
        <v>6</v>
      </c>
      <c r="I3">
        <f>VLOOKUP($B3,Tabelle1!$A$2:$AG$52,I$1,FALSE)</f>
        <v>-4</v>
      </c>
      <c r="J3">
        <f>VLOOKUP($B3,Tabelle1!$A$2:$AG$52,J$1,FALSE)</f>
        <v>-4</v>
      </c>
      <c r="K3">
        <f>VLOOKUP($B3,Tabelle1!$A$2:$AG$52,K$1,FALSE)</f>
        <v>-1</v>
      </c>
      <c r="L3">
        <f>VLOOKUP($B3,Tabelle1!$A$2:$AG$52,L$1,FALSE)</f>
        <v>-1</v>
      </c>
      <c r="M3">
        <f>VLOOKUP($B3,Tabelle1!$A$2:$AG$52,M$1,FALSE)</f>
        <v>1</v>
      </c>
      <c r="N3">
        <f>VLOOKUP($B3,Tabelle1!$A$2:$AG$52,N$1,FALSE)</f>
        <v>1</v>
      </c>
      <c r="O3">
        <f>VLOOKUP($B3,Tabelle1!$A$2:$AG$52,O$1,FALSE)</f>
        <v>6</v>
      </c>
      <c r="P3" t="str">
        <f>VLOOKUP($B3,Tabelle1!$A$2:$AG$52,P$1,FALSE)</f>
        <v>-2x -2</v>
      </c>
      <c r="Q3">
        <f>VLOOKUP($B3,Tabelle1!$A$2:$AG$52,Q$1,FALSE)</f>
        <v>5</v>
      </c>
      <c r="R3" t="str">
        <f>VLOOKUP($B3,Tabelle1!$A$2:$AG$52,R$1,FALSE)</f>
        <v>-4x -4</v>
      </c>
      <c r="S3" t="str">
        <f>VLOOKUP($B3,Tabelle1!$A$2:$AG$52,S$1,FALSE)</f>
        <v>| ·(-2x -2)</v>
      </c>
      <c r="T3">
        <f>VLOOKUP($B3,Tabelle1!$A$2:$AG$52,T$1,FALSE)</f>
        <v>6</v>
      </c>
      <c r="U3" t="str">
        <f>VLOOKUP($B3,Tabelle1!$A$2:$AG$52,U$1,FALSE)</f>
        <v>-10x -10</v>
      </c>
      <c r="V3" t="str">
        <f>VLOOKUP($B3,Tabelle1!$A$2:$AG$52,V$1,FALSE)</f>
        <v>-4x -4</v>
      </c>
      <c r="W3" t="str">
        <f>VLOOKUP($B3,Tabelle1!$A$2:$AG$52,W$1,FALSE)</f>
        <v>| ·(-4x -4)</v>
      </c>
      <c r="X3" t="str">
        <f>VLOOKUP($B3,Tabelle1!$A$2:$AG$52,X$1,FALSE)</f>
        <v>-24x -24</v>
      </c>
      <c r="Y3" t="str">
        <f>VLOOKUP($B3,Tabelle1!$A$2:$AG$52,Y$1,FALSE)</f>
        <v>-10x -10</v>
      </c>
      <c r="Z3" t="str">
        <f>VLOOKUP($B3,Tabelle1!$A$2:$AG$52,Z$1,FALSE)</f>
        <v>| +24x</v>
      </c>
      <c r="AA3">
        <f>VLOOKUP($B3,Tabelle1!$A$2:$AG$52,AA$1,FALSE)</f>
        <v>-24</v>
      </c>
      <c r="AB3" t="str">
        <f>VLOOKUP($B3,Tabelle1!$A$2:$AG$52,AB$1,FALSE)</f>
        <v>14x -10</v>
      </c>
      <c r="AC3" t="str">
        <f>VLOOKUP($B3,Tabelle1!$A$2:$AG$52,AC$1,FALSE)</f>
        <v>| +10</v>
      </c>
      <c r="AD3">
        <f>VLOOKUP($B3,Tabelle1!$A$2:$AG$52,AD$1,FALSE)</f>
        <v>-14</v>
      </c>
      <c r="AE3" t="str">
        <f>VLOOKUP($B3,Tabelle1!$A$2:$AG$52,AE$1,FALSE)</f>
        <v>14x</v>
      </c>
      <c r="AF3" t="str">
        <f>VLOOKUP($B3,Tabelle1!$A$2:$AG$52,AF$1,FALSE)</f>
        <v>| :14</v>
      </c>
      <c r="AG3" t="str">
        <f>VLOOKUP($B3,Tabelle1!$A$2:$AG$52,AG$1,FALSE)</f>
        <v>x</v>
      </c>
      <c r="AH3">
        <f>VLOOKUP($B3,Tabelle1!$A$2:$AG$52,AH$1,FALSE)</f>
        <v>-1</v>
      </c>
    </row>
    <row r="4" spans="1:34" ht="12.75">
      <c r="A4">
        <f aca="true" t="shared" si="1" ref="A4:A54">A3+1</f>
        <v>3</v>
      </c>
      <c r="B4">
        <f>LARGE(Tabelle1!$A$2:$A$52,Tabelle2!A4)</f>
        <v>10838</v>
      </c>
      <c r="C4">
        <f>VLOOKUP($B4,Tabelle1!$A$2:$AG$52,C$1,FALSE)</f>
        <v>0.8378194617485671</v>
      </c>
      <c r="D4">
        <f>VLOOKUP($B4,Tabelle1!$A$2:$AG$52,D$1,FALSE)</f>
        <v>12</v>
      </c>
      <c r="E4">
        <f>VLOOKUP($B4,Tabelle1!$A$2:$AG$52,E$1,FALSE)</f>
        <v>-3</v>
      </c>
      <c r="F4">
        <f>VLOOKUP($B4,Tabelle1!$A$2:$AG$52,F$1,FALSE)</f>
        <v>-4</v>
      </c>
      <c r="G4">
        <f>VLOOKUP($B4,Tabelle1!$A$2:$AG$52,G$1,FALSE)</f>
        <v>3</v>
      </c>
      <c r="H4">
        <f>VLOOKUP($B4,Tabelle1!$A$2:$AG$52,H$1,FALSE)</f>
        <v>4</v>
      </c>
      <c r="I4">
        <f>VLOOKUP($B4,Tabelle1!$A$2:$AG$52,I$1,FALSE)</f>
        <v>4</v>
      </c>
      <c r="J4">
        <f>VLOOKUP($B4,Tabelle1!$A$2:$AG$52,J$1,FALSE)</f>
        <v>-2</v>
      </c>
      <c r="K4">
        <f>VLOOKUP($B4,Tabelle1!$A$2:$AG$52,K$1,FALSE)</f>
        <v>-0.25</v>
      </c>
      <c r="L4">
        <f>VLOOKUP($B4,Tabelle1!$A$2:$AG$52,L$1,FALSE)</f>
        <v>-0.25</v>
      </c>
      <c r="M4">
        <f>VLOOKUP($B4,Tabelle1!$A$2:$AG$52,M$1,FALSE)</f>
        <v>1</v>
      </c>
      <c r="N4">
        <f>VLOOKUP($B4,Tabelle1!$A$2:$AG$52,N$1,FALSE)</f>
        <v>1</v>
      </c>
      <c r="O4" t="str">
        <f>VLOOKUP($B4,Tabelle1!$A$2:$AG$52,O$1,FALSE)</f>
        <v>-4x +3</v>
      </c>
      <c r="P4">
        <f>VLOOKUP($B4,Tabelle1!$A$2:$AG$52,P$1,FALSE)</f>
        <v>4</v>
      </c>
      <c r="Q4" t="str">
        <f>VLOOKUP($B4,Tabelle1!$A$2:$AG$52,Q$1,FALSE)</f>
        <v>4x -2</v>
      </c>
      <c r="R4">
        <f>VLOOKUP($B4,Tabelle1!$A$2:$AG$52,R$1,FALSE)</f>
        <v>-3</v>
      </c>
      <c r="S4" t="str">
        <f>VLOOKUP($B4,Tabelle1!$A$2:$AG$52,S$1,FALSE)</f>
        <v>| ·4</v>
      </c>
      <c r="T4" t="str">
        <f>VLOOKUP($B4,Tabelle1!$A$2:$AG$52,T$1,FALSE)</f>
        <v>-4x +3</v>
      </c>
      <c r="U4" t="str">
        <f>VLOOKUP($B4,Tabelle1!$A$2:$AG$52,U$1,FALSE)</f>
        <v>16x -8</v>
      </c>
      <c r="V4">
        <f>VLOOKUP($B4,Tabelle1!$A$2:$AG$52,V$1,FALSE)</f>
        <v>-3</v>
      </c>
      <c r="W4" t="str">
        <f>VLOOKUP($B4,Tabelle1!$A$2:$AG$52,W$1,FALSE)</f>
        <v>| ·(-3)</v>
      </c>
      <c r="X4" t="str">
        <f>VLOOKUP($B4,Tabelle1!$A$2:$AG$52,X$1,FALSE)</f>
        <v>12x -9</v>
      </c>
      <c r="Y4" t="str">
        <f>VLOOKUP($B4,Tabelle1!$A$2:$AG$52,Y$1,FALSE)</f>
        <v>16x -8</v>
      </c>
      <c r="Z4" t="str">
        <f>VLOOKUP($B4,Tabelle1!$A$2:$AG$52,Z$1,FALSE)</f>
        <v>|- 12x</v>
      </c>
      <c r="AA4">
        <f>VLOOKUP($B4,Tabelle1!$A$2:$AG$52,AA$1,FALSE)</f>
        <v>-9</v>
      </c>
      <c r="AB4" t="str">
        <f>VLOOKUP($B4,Tabelle1!$A$2:$AG$52,AB$1,FALSE)</f>
        <v>4x -8</v>
      </c>
      <c r="AC4" t="str">
        <f>VLOOKUP($B4,Tabelle1!$A$2:$AG$52,AC$1,FALSE)</f>
        <v>| +8</v>
      </c>
      <c r="AD4">
        <f>VLOOKUP($B4,Tabelle1!$A$2:$AG$52,AD$1,FALSE)</f>
        <v>-1</v>
      </c>
      <c r="AE4" t="str">
        <f>VLOOKUP($B4,Tabelle1!$A$2:$AG$52,AE$1,FALSE)</f>
        <v>4x</v>
      </c>
      <c r="AF4" t="str">
        <f>VLOOKUP($B4,Tabelle1!$A$2:$AG$52,AF$1,FALSE)</f>
        <v>| :4</v>
      </c>
      <c r="AG4" t="str">
        <f>VLOOKUP($B4,Tabelle1!$A$2:$AG$52,AG$1,FALSE)</f>
        <v>x</v>
      </c>
      <c r="AH4">
        <f>VLOOKUP($B4,Tabelle1!$A$2:$AG$52,AH$1,FALSE)</f>
        <v>-0.25</v>
      </c>
    </row>
    <row r="5" spans="1:34" ht="12.75">
      <c r="A5">
        <f t="shared" si="1"/>
        <v>4</v>
      </c>
      <c r="B5">
        <f>LARGE(Tabelle1!$A$2:$A$52,Tabelle2!A5)</f>
        <v>10752</v>
      </c>
      <c r="C5">
        <f>VLOOKUP($B5,Tabelle1!$A$2:$AG$52,C$1,FALSE)</f>
        <v>0.7520360309514496</v>
      </c>
      <c r="D5">
        <f>VLOOKUP($B5,Tabelle1!$A$2:$AG$52,D$1,FALSE)</f>
        <v>16</v>
      </c>
      <c r="E5">
        <f>VLOOKUP($B5,Tabelle1!$A$2:$AG$52,E$1,FALSE)</f>
        <v>-3</v>
      </c>
      <c r="F5">
        <f>VLOOKUP($B5,Tabelle1!$A$2:$AG$52,F$1,FALSE)</f>
        <v>4</v>
      </c>
      <c r="G5">
        <f>VLOOKUP($B5,Tabelle1!$A$2:$AG$52,G$1,FALSE)</f>
        <v>-5</v>
      </c>
      <c r="H5">
        <f>VLOOKUP($B5,Tabelle1!$A$2:$AG$52,H$1,FALSE)</f>
        <v>-2</v>
      </c>
      <c r="I5">
        <f>VLOOKUP($B5,Tabelle1!$A$2:$AG$52,I$1,FALSE)</f>
        <v>3</v>
      </c>
      <c r="J5">
        <f>VLOOKUP($B5,Tabelle1!$A$2:$AG$52,J$1,FALSE)</f>
        <v>-3</v>
      </c>
      <c r="K5">
        <f>VLOOKUP($B5,Tabelle1!$A$2:$AG$52,K$1,FALSE)</f>
        <v>1.5</v>
      </c>
      <c r="L5">
        <f>VLOOKUP($B5,Tabelle1!$A$2:$AG$52,L$1,FALSE)</f>
        <v>1.5</v>
      </c>
      <c r="M5">
        <f>VLOOKUP($B5,Tabelle1!$A$2:$AG$52,M$1,FALSE)</f>
        <v>1</v>
      </c>
      <c r="N5">
        <f>VLOOKUP($B5,Tabelle1!$A$2:$AG$52,N$1,FALSE)</f>
        <v>1</v>
      </c>
      <c r="O5">
        <f>VLOOKUP($B5,Tabelle1!$A$2:$AG$52,O$1,FALSE)</f>
        <v>-2</v>
      </c>
      <c r="P5" t="str">
        <f>VLOOKUP($B5,Tabelle1!$A$2:$AG$52,P$1,FALSE)</f>
        <v>4x -5</v>
      </c>
      <c r="Q5">
        <f>VLOOKUP($B5,Tabelle1!$A$2:$AG$52,Q$1,FALSE)</f>
        <v>-3</v>
      </c>
      <c r="R5" t="str">
        <f>VLOOKUP($B5,Tabelle1!$A$2:$AG$52,R$1,FALSE)</f>
        <v>3x -3</v>
      </c>
      <c r="S5" t="str">
        <f>VLOOKUP($B5,Tabelle1!$A$2:$AG$52,S$1,FALSE)</f>
        <v>| ·(4x -5)</v>
      </c>
      <c r="T5">
        <f>VLOOKUP($B5,Tabelle1!$A$2:$AG$52,T$1,FALSE)</f>
        <v>-2</v>
      </c>
      <c r="U5" t="str">
        <f>VLOOKUP($B5,Tabelle1!$A$2:$AG$52,U$1,FALSE)</f>
        <v>-12x +15</v>
      </c>
      <c r="V5" t="str">
        <f>VLOOKUP($B5,Tabelle1!$A$2:$AG$52,V$1,FALSE)</f>
        <v>3x -3</v>
      </c>
      <c r="W5" t="str">
        <f>VLOOKUP($B5,Tabelle1!$A$2:$AG$52,W$1,FALSE)</f>
        <v>| ·(3x -3)</v>
      </c>
      <c r="X5" t="str">
        <f>VLOOKUP($B5,Tabelle1!$A$2:$AG$52,X$1,FALSE)</f>
        <v>-6x +6</v>
      </c>
      <c r="Y5" t="str">
        <f>VLOOKUP($B5,Tabelle1!$A$2:$AG$52,Y$1,FALSE)</f>
        <v>-12x +15</v>
      </c>
      <c r="Z5" t="str">
        <f>VLOOKUP($B5,Tabelle1!$A$2:$AG$52,Z$1,FALSE)</f>
        <v>| +6x</v>
      </c>
      <c r="AA5">
        <f>VLOOKUP($B5,Tabelle1!$A$2:$AG$52,AA$1,FALSE)</f>
        <v>6</v>
      </c>
      <c r="AB5" t="str">
        <f>VLOOKUP($B5,Tabelle1!$A$2:$AG$52,AB$1,FALSE)</f>
        <v>-6x +15</v>
      </c>
      <c r="AC5" t="str">
        <f>VLOOKUP($B5,Tabelle1!$A$2:$AG$52,AC$1,FALSE)</f>
        <v>|- 15</v>
      </c>
      <c r="AD5">
        <f>VLOOKUP($B5,Tabelle1!$A$2:$AG$52,AD$1,FALSE)</f>
        <v>-9</v>
      </c>
      <c r="AE5" t="str">
        <f>VLOOKUP($B5,Tabelle1!$A$2:$AG$52,AE$1,FALSE)</f>
        <v>-6x</v>
      </c>
      <c r="AF5" t="str">
        <f>VLOOKUP($B5,Tabelle1!$A$2:$AG$52,AF$1,FALSE)</f>
        <v>| :(-6)</v>
      </c>
      <c r="AG5" t="str">
        <f>VLOOKUP($B5,Tabelle1!$A$2:$AG$52,AG$1,FALSE)</f>
        <v>x</v>
      </c>
      <c r="AH5">
        <f>VLOOKUP($B5,Tabelle1!$A$2:$AG$52,AH$1,FALSE)</f>
        <v>1.5</v>
      </c>
    </row>
    <row r="6" spans="1:34" ht="12.75">
      <c r="A6">
        <f t="shared" si="1"/>
        <v>5</v>
      </c>
      <c r="B6">
        <f>LARGE(Tabelle1!$A$2:$A$52,Tabelle2!A6)</f>
        <v>10646</v>
      </c>
      <c r="C6">
        <f>VLOOKUP($B6,Tabelle1!$A$2:$AG$52,C$1,FALSE)</f>
        <v>0.6462118347624254</v>
      </c>
      <c r="D6">
        <f>VLOOKUP($B6,Tabelle1!$A$2:$AG$52,D$1,FALSE)</f>
        <v>20</v>
      </c>
      <c r="E6">
        <f>VLOOKUP($B6,Tabelle1!$A$2:$AG$52,E$1,FALSE)</f>
        <v>-4</v>
      </c>
      <c r="F6">
        <f>VLOOKUP($B6,Tabelle1!$A$2:$AG$52,F$1,FALSE)</f>
        <v>-3</v>
      </c>
      <c r="G6">
        <f>VLOOKUP($B6,Tabelle1!$A$2:$AG$52,G$1,FALSE)</f>
        <v>3</v>
      </c>
      <c r="H6">
        <f>VLOOKUP($B6,Tabelle1!$A$2:$AG$52,H$1,FALSE)</f>
        <v>-3</v>
      </c>
      <c r="I6">
        <f>VLOOKUP($B6,Tabelle1!$A$2:$AG$52,I$1,FALSE)</f>
        <v>-2</v>
      </c>
      <c r="J6">
        <f>VLOOKUP($B6,Tabelle1!$A$2:$AG$52,J$1,FALSE)</f>
        <v>3</v>
      </c>
      <c r="K6">
        <f>VLOOKUP($B6,Tabelle1!$A$2:$AG$52,K$1,FALSE)</f>
        <v>0.5</v>
      </c>
      <c r="L6">
        <f>VLOOKUP($B6,Tabelle1!$A$2:$AG$52,L$1,FALSE)</f>
        <v>0.5</v>
      </c>
      <c r="M6">
        <f>VLOOKUP($B6,Tabelle1!$A$2:$AG$52,M$1,FALSE)</f>
        <v>1</v>
      </c>
      <c r="N6">
        <f>VLOOKUP($B6,Tabelle1!$A$2:$AG$52,N$1,FALSE)</f>
        <v>1</v>
      </c>
      <c r="O6">
        <f>VLOOKUP($B6,Tabelle1!$A$2:$AG$52,O$1,FALSE)</f>
        <v>-3</v>
      </c>
      <c r="P6" t="str">
        <f>VLOOKUP($B6,Tabelle1!$A$2:$AG$52,P$1,FALSE)</f>
        <v>-3x +3</v>
      </c>
      <c r="Q6">
        <f>VLOOKUP($B6,Tabelle1!$A$2:$AG$52,Q$1,FALSE)</f>
        <v>-4</v>
      </c>
      <c r="R6" t="str">
        <f>VLOOKUP($B6,Tabelle1!$A$2:$AG$52,R$1,FALSE)</f>
        <v>-2x +3</v>
      </c>
      <c r="S6" t="str">
        <f>VLOOKUP($B6,Tabelle1!$A$2:$AG$52,S$1,FALSE)</f>
        <v>| ·(-3x +3)</v>
      </c>
      <c r="T6">
        <f>VLOOKUP($B6,Tabelle1!$A$2:$AG$52,T$1,FALSE)</f>
        <v>-3</v>
      </c>
      <c r="U6" t="str">
        <f>VLOOKUP($B6,Tabelle1!$A$2:$AG$52,U$1,FALSE)</f>
        <v>12x -12</v>
      </c>
      <c r="V6" t="str">
        <f>VLOOKUP($B6,Tabelle1!$A$2:$AG$52,V$1,FALSE)</f>
        <v>-2x +3</v>
      </c>
      <c r="W6" t="str">
        <f>VLOOKUP($B6,Tabelle1!$A$2:$AG$52,W$1,FALSE)</f>
        <v>| ·(-2x +3)</v>
      </c>
      <c r="X6" t="str">
        <f>VLOOKUP($B6,Tabelle1!$A$2:$AG$52,X$1,FALSE)</f>
        <v>6x -9</v>
      </c>
      <c r="Y6" t="str">
        <f>VLOOKUP($B6,Tabelle1!$A$2:$AG$52,Y$1,FALSE)</f>
        <v>12x -12</v>
      </c>
      <c r="Z6" t="str">
        <f>VLOOKUP($B6,Tabelle1!$A$2:$AG$52,Z$1,FALSE)</f>
        <v>|- 6x</v>
      </c>
      <c r="AA6">
        <f>VLOOKUP($B6,Tabelle1!$A$2:$AG$52,AA$1,FALSE)</f>
        <v>-9</v>
      </c>
      <c r="AB6" t="str">
        <f>VLOOKUP($B6,Tabelle1!$A$2:$AG$52,AB$1,FALSE)</f>
        <v>6x -12</v>
      </c>
      <c r="AC6" t="str">
        <f>VLOOKUP($B6,Tabelle1!$A$2:$AG$52,AC$1,FALSE)</f>
        <v>| +12</v>
      </c>
      <c r="AD6">
        <f>VLOOKUP($B6,Tabelle1!$A$2:$AG$52,AD$1,FALSE)</f>
        <v>3</v>
      </c>
      <c r="AE6" t="str">
        <f>VLOOKUP($B6,Tabelle1!$A$2:$AG$52,AE$1,FALSE)</f>
        <v>6x</v>
      </c>
      <c r="AF6" t="str">
        <f>VLOOKUP($B6,Tabelle1!$A$2:$AG$52,AF$1,FALSE)</f>
        <v>| :6</v>
      </c>
      <c r="AG6" t="str">
        <f>VLOOKUP($B6,Tabelle1!$A$2:$AG$52,AG$1,FALSE)</f>
        <v>x</v>
      </c>
      <c r="AH6">
        <f>VLOOKUP($B6,Tabelle1!$A$2:$AG$52,AH$1,FALSE)</f>
        <v>0.5</v>
      </c>
    </row>
    <row r="7" spans="1:34" ht="12.75">
      <c r="A7">
        <f t="shared" si="1"/>
        <v>6</v>
      </c>
      <c r="B7">
        <f>LARGE(Tabelle1!$A$2:$A$52,Tabelle2!A7)</f>
        <v>10634</v>
      </c>
      <c r="C7">
        <f>VLOOKUP($B7,Tabelle1!$A$2:$AG$52,C$1,FALSE)</f>
        <v>0.6339666171613119</v>
      </c>
      <c r="D7">
        <f>VLOOKUP($B7,Tabelle1!$A$2:$AG$52,D$1,FALSE)</f>
        <v>21</v>
      </c>
      <c r="E7">
        <f>VLOOKUP($B7,Tabelle1!$A$2:$AG$52,E$1,FALSE)</f>
        <v>3</v>
      </c>
      <c r="F7">
        <f>VLOOKUP($B7,Tabelle1!$A$2:$AG$52,F$1,FALSE)</f>
        <v>-4</v>
      </c>
      <c r="G7">
        <f>VLOOKUP($B7,Tabelle1!$A$2:$AG$52,G$1,FALSE)</f>
        <v>-4</v>
      </c>
      <c r="H7">
        <f>VLOOKUP($B7,Tabelle1!$A$2:$AG$52,H$1,FALSE)</f>
        <v>2</v>
      </c>
      <c r="I7">
        <f>VLOOKUP($B7,Tabelle1!$A$2:$AG$52,I$1,FALSE)</f>
        <v>-3</v>
      </c>
      <c r="J7">
        <f>VLOOKUP($B7,Tabelle1!$A$2:$AG$52,J$1,FALSE)</f>
        <v>0</v>
      </c>
      <c r="K7">
        <f>VLOOKUP($B7,Tabelle1!$A$2:$AG$52,K$1,FALSE)</f>
        <v>-2</v>
      </c>
      <c r="L7">
        <f>VLOOKUP($B7,Tabelle1!$A$2:$AG$52,L$1,FALSE)</f>
        <v>-2</v>
      </c>
      <c r="M7">
        <f>VLOOKUP($B7,Tabelle1!$A$2:$AG$52,M$1,FALSE)</f>
        <v>1</v>
      </c>
      <c r="N7">
        <f>VLOOKUP($B7,Tabelle1!$A$2:$AG$52,N$1,FALSE)</f>
        <v>1</v>
      </c>
      <c r="O7" t="str">
        <f>VLOOKUP($B7,Tabelle1!$A$2:$AG$52,O$1,FALSE)</f>
        <v>-4x -4</v>
      </c>
      <c r="P7">
        <f>VLOOKUP($B7,Tabelle1!$A$2:$AG$52,P$1,FALSE)</f>
        <v>2</v>
      </c>
      <c r="Q7" t="str">
        <f>VLOOKUP($B7,Tabelle1!$A$2:$AG$52,Q$1,FALSE)</f>
        <v>-3x</v>
      </c>
      <c r="R7">
        <f>VLOOKUP($B7,Tabelle1!$A$2:$AG$52,R$1,FALSE)</f>
        <v>3</v>
      </c>
      <c r="S7" t="str">
        <f>VLOOKUP($B7,Tabelle1!$A$2:$AG$52,S$1,FALSE)</f>
        <v>| ·2</v>
      </c>
      <c r="T7" t="str">
        <f>VLOOKUP($B7,Tabelle1!$A$2:$AG$52,T$1,FALSE)</f>
        <v>-4x -4</v>
      </c>
      <c r="U7" t="str">
        <f>VLOOKUP($B7,Tabelle1!$A$2:$AG$52,U$1,FALSE)</f>
        <v>-6x</v>
      </c>
      <c r="V7">
        <f>VLOOKUP($B7,Tabelle1!$A$2:$AG$52,V$1,FALSE)</f>
        <v>3</v>
      </c>
      <c r="W7" t="str">
        <f>VLOOKUP($B7,Tabelle1!$A$2:$AG$52,W$1,FALSE)</f>
        <v>| ·3</v>
      </c>
      <c r="X7" t="str">
        <f>VLOOKUP($B7,Tabelle1!$A$2:$AG$52,X$1,FALSE)</f>
        <v>-12x -12</v>
      </c>
      <c r="Y7" t="str">
        <f>VLOOKUP($B7,Tabelle1!$A$2:$AG$52,Y$1,FALSE)</f>
        <v>-6x</v>
      </c>
      <c r="Z7" t="str">
        <f>VLOOKUP($B7,Tabelle1!$A$2:$AG$52,Z$1,FALSE)</f>
        <v>| +12x</v>
      </c>
      <c r="AA7">
        <f>VLOOKUP($B7,Tabelle1!$A$2:$AG$52,AA$1,FALSE)</f>
        <v>-12</v>
      </c>
      <c r="AB7" t="str">
        <f>VLOOKUP($B7,Tabelle1!$A$2:$AG$52,AB$1,FALSE)</f>
        <v>6x</v>
      </c>
      <c r="AC7" t="str">
        <f>VLOOKUP($B7,Tabelle1!$A$2:$AG$52,AC$1,FALSE)</f>
        <v>| :6</v>
      </c>
      <c r="AD7">
        <f>VLOOKUP($B7,Tabelle1!$A$2:$AG$52,AD$1,FALSE)</f>
        <v>-2</v>
      </c>
      <c r="AE7" t="str">
        <f>VLOOKUP($B7,Tabelle1!$A$2:$AG$52,AE$1,FALSE)</f>
        <v>x</v>
      </c>
      <c r="AF7">
        <f>VLOOKUP($B7,Tabelle1!$A$2:$AG$52,AF$1,FALSE)</f>
        <v>0</v>
      </c>
      <c r="AG7">
        <f>VLOOKUP($B7,Tabelle1!$A$2:$AG$52,AG$1,FALSE)</f>
        <v>0</v>
      </c>
      <c r="AH7">
        <f>VLOOKUP($B7,Tabelle1!$A$2:$AG$52,AH$1,FALSE)</f>
        <v>0</v>
      </c>
    </row>
    <row r="8" spans="1:34" ht="12.75">
      <c r="A8">
        <f t="shared" si="1"/>
        <v>7</v>
      </c>
      <c r="B8">
        <f>LARGE(Tabelle1!$A$2:$A$52,Tabelle2!A8)</f>
        <v>10632</v>
      </c>
      <c r="C8">
        <f>VLOOKUP($B8,Tabelle1!$A$2:$AG$52,C$1,FALSE)</f>
        <v>0.6319770975057484</v>
      </c>
      <c r="D8">
        <f>VLOOKUP($B8,Tabelle1!$A$2:$AG$52,D$1,FALSE)</f>
        <v>22</v>
      </c>
      <c r="E8">
        <f>VLOOKUP($B8,Tabelle1!$A$2:$AG$52,E$1,FALSE)</f>
        <v>5</v>
      </c>
      <c r="F8">
        <f>VLOOKUP($B8,Tabelle1!$A$2:$AG$52,F$1,FALSE)</f>
        <v>2</v>
      </c>
      <c r="G8">
        <f>VLOOKUP($B8,Tabelle1!$A$2:$AG$52,G$1,FALSE)</f>
        <v>3</v>
      </c>
      <c r="H8">
        <f>VLOOKUP($B8,Tabelle1!$A$2:$AG$52,H$1,FALSE)</f>
        <v>-4</v>
      </c>
      <c r="I8">
        <f>VLOOKUP($B8,Tabelle1!$A$2:$AG$52,I$1,FALSE)</f>
        <v>-3</v>
      </c>
      <c r="J8">
        <f>VLOOKUP($B8,Tabelle1!$A$2:$AG$52,J$1,FALSE)</f>
        <v>-3</v>
      </c>
      <c r="K8">
        <f>VLOOKUP($B8,Tabelle1!$A$2:$AG$52,K$1,FALSE)</f>
        <v>1.5</v>
      </c>
      <c r="L8">
        <f>VLOOKUP($B8,Tabelle1!$A$2:$AG$52,L$1,FALSE)</f>
        <v>1.5</v>
      </c>
      <c r="M8">
        <f>VLOOKUP($B8,Tabelle1!$A$2:$AG$52,M$1,FALSE)</f>
        <v>1</v>
      </c>
      <c r="N8">
        <f>VLOOKUP($B8,Tabelle1!$A$2:$AG$52,N$1,FALSE)</f>
        <v>1</v>
      </c>
      <c r="O8" t="str">
        <f>VLOOKUP($B8,Tabelle1!$A$2:$AG$52,O$1,FALSE)</f>
        <v>2x +3</v>
      </c>
      <c r="P8">
        <f>VLOOKUP($B8,Tabelle1!$A$2:$AG$52,P$1,FALSE)</f>
        <v>-4</v>
      </c>
      <c r="Q8" t="str">
        <f>VLOOKUP($B8,Tabelle1!$A$2:$AG$52,Q$1,FALSE)</f>
        <v>-3x -3</v>
      </c>
      <c r="R8">
        <f>VLOOKUP($B8,Tabelle1!$A$2:$AG$52,R$1,FALSE)</f>
        <v>5</v>
      </c>
      <c r="S8" t="str">
        <f>VLOOKUP($B8,Tabelle1!$A$2:$AG$52,S$1,FALSE)</f>
        <v>| ·(-4)</v>
      </c>
      <c r="T8" t="str">
        <f>VLOOKUP($B8,Tabelle1!$A$2:$AG$52,T$1,FALSE)</f>
        <v>2x +3</v>
      </c>
      <c r="U8" t="str">
        <f>VLOOKUP($B8,Tabelle1!$A$2:$AG$52,U$1,FALSE)</f>
        <v>12x +12</v>
      </c>
      <c r="V8">
        <f>VLOOKUP($B8,Tabelle1!$A$2:$AG$52,V$1,FALSE)</f>
        <v>5</v>
      </c>
      <c r="W8" t="str">
        <f>VLOOKUP($B8,Tabelle1!$A$2:$AG$52,W$1,FALSE)</f>
        <v>| ·5</v>
      </c>
      <c r="X8" t="str">
        <f>VLOOKUP($B8,Tabelle1!$A$2:$AG$52,X$1,FALSE)</f>
        <v>10x +15</v>
      </c>
      <c r="Y8" t="str">
        <f>VLOOKUP($B8,Tabelle1!$A$2:$AG$52,Y$1,FALSE)</f>
        <v>12x +12</v>
      </c>
      <c r="Z8" t="str">
        <f>VLOOKUP($B8,Tabelle1!$A$2:$AG$52,Z$1,FALSE)</f>
        <v>|- 10x</v>
      </c>
      <c r="AA8">
        <f>VLOOKUP($B8,Tabelle1!$A$2:$AG$52,AA$1,FALSE)</f>
        <v>15</v>
      </c>
      <c r="AB8" t="str">
        <f>VLOOKUP($B8,Tabelle1!$A$2:$AG$52,AB$1,FALSE)</f>
        <v>2x +12</v>
      </c>
      <c r="AC8" t="str">
        <f>VLOOKUP($B8,Tabelle1!$A$2:$AG$52,AC$1,FALSE)</f>
        <v>|- 12</v>
      </c>
      <c r="AD8">
        <f>VLOOKUP($B8,Tabelle1!$A$2:$AG$52,AD$1,FALSE)</f>
        <v>3</v>
      </c>
      <c r="AE8" t="str">
        <f>VLOOKUP($B8,Tabelle1!$A$2:$AG$52,AE$1,FALSE)</f>
        <v>2x</v>
      </c>
      <c r="AF8" t="str">
        <f>VLOOKUP($B8,Tabelle1!$A$2:$AG$52,AF$1,FALSE)</f>
        <v>| :2</v>
      </c>
      <c r="AG8" t="str">
        <f>VLOOKUP($B8,Tabelle1!$A$2:$AG$52,AG$1,FALSE)</f>
        <v>x</v>
      </c>
      <c r="AH8">
        <f>VLOOKUP($B8,Tabelle1!$A$2:$AG$52,AH$1,FALSE)</f>
        <v>1.5</v>
      </c>
    </row>
    <row r="9" spans="1:34" ht="12.75">
      <c r="A9">
        <f t="shared" si="1"/>
        <v>8</v>
      </c>
      <c r="B9">
        <f>LARGE(Tabelle1!$A$2:$A$52,Tabelle2!A9)</f>
        <v>10539</v>
      </c>
      <c r="C9">
        <f>VLOOKUP($B9,Tabelle1!$A$2:$AG$52,C$1,FALSE)</f>
        <v>0.5394433883897682</v>
      </c>
      <c r="D9">
        <f>VLOOKUP($B9,Tabelle1!$A$2:$AG$52,D$1,FALSE)</f>
        <v>24</v>
      </c>
      <c r="E9">
        <f>VLOOKUP($B9,Tabelle1!$A$2:$AG$52,E$1,FALSE)</f>
        <v>4</v>
      </c>
      <c r="F9">
        <f>VLOOKUP($B9,Tabelle1!$A$2:$AG$52,F$1,FALSE)</f>
        <v>4</v>
      </c>
      <c r="G9">
        <f>VLOOKUP($B9,Tabelle1!$A$2:$AG$52,G$1,FALSE)</f>
        <v>4</v>
      </c>
      <c r="H9">
        <f>VLOOKUP($B9,Tabelle1!$A$2:$AG$52,H$1,FALSE)</f>
        <v>-5</v>
      </c>
      <c r="I9">
        <f>VLOOKUP($B9,Tabelle1!$A$2:$AG$52,I$1,FALSE)</f>
        <v>-3</v>
      </c>
      <c r="J9">
        <f>VLOOKUP($B9,Tabelle1!$A$2:$AG$52,J$1,FALSE)</f>
        <v>0</v>
      </c>
      <c r="K9">
        <f>VLOOKUP($B9,Tabelle1!$A$2:$AG$52,K$1,FALSE)</f>
        <v>-16</v>
      </c>
      <c r="L9">
        <f>VLOOKUP($B9,Tabelle1!$A$2:$AG$52,L$1,FALSE)</f>
        <v>-16</v>
      </c>
      <c r="M9">
        <f>VLOOKUP($B9,Tabelle1!$A$2:$AG$52,M$1,FALSE)</f>
        <v>1</v>
      </c>
      <c r="N9">
        <f>VLOOKUP($B9,Tabelle1!$A$2:$AG$52,N$1,FALSE)</f>
        <v>1</v>
      </c>
      <c r="O9" t="str">
        <f>VLOOKUP($B9,Tabelle1!$A$2:$AG$52,O$1,FALSE)</f>
        <v>4x +4</v>
      </c>
      <c r="P9">
        <f>VLOOKUP($B9,Tabelle1!$A$2:$AG$52,P$1,FALSE)</f>
        <v>-5</v>
      </c>
      <c r="Q9" t="str">
        <f>VLOOKUP($B9,Tabelle1!$A$2:$AG$52,Q$1,FALSE)</f>
        <v>-3x</v>
      </c>
      <c r="R9">
        <f>VLOOKUP($B9,Tabelle1!$A$2:$AG$52,R$1,FALSE)</f>
        <v>4</v>
      </c>
      <c r="S9" t="str">
        <f>VLOOKUP($B9,Tabelle1!$A$2:$AG$52,S$1,FALSE)</f>
        <v>| ·(-5)</v>
      </c>
      <c r="T9" t="str">
        <f>VLOOKUP($B9,Tabelle1!$A$2:$AG$52,T$1,FALSE)</f>
        <v>4x +4</v>
      </c>
      <c r="U9" t="str">
        <f>VLOOKUP($B9,Tabelle1!$A$2:$AG$52,U$1,FALSE)</f>
        <v>15x</v>
      </c>
      <c r="V9">
        <f>VLOOKUP($B9,Tabelle1!$A$2:$AG$52,V$1,FALSE)</f>
        <v>4</v>
      </c>
      <c r="W9" t="str">
        <f>VLOOKUP($B9,Tabelle1!$A$2:$AG$52,W$1,FALSE)</f>
        <v>| ·4</v>
      </c>
      <c r="X9" t="str">
        <f>VLOOKUP($B9,Tabelle1!$A$2:$AG$52,X$1,FALSE)</f>
        <v>16x +16</v>
      </c>
      <c r="Y9" t="str">
        <f>VLOOKUP($B9,Tabelle1!$A$2:$AG$52,Y$1,FALSE)</f>
        <v>15x</v>
      </c>
      <c r="Z9" t="str">
        <f>VLOOKUP($B9,Tabelle1!$A$2:$AG$52,Z$1,FALSE)</f>
        <v>|- 16x</v>
      </c>
      <c r="AA9">
        <f>VLOOKUP($B9,Tabelle1!$A$2:$AG$52,AA$1,FALSE)</f>
        <v>16</v>
      </c>
      <c r="AB9" t="str">
        <f>VLOOKUP($B9,Tabelle1!$A$2:$AG$52,AB$1,FALSE)</f>
        <v>-1x</v>
      </c>
      <c r="AC9" t="str">
        <f>VLOOKUP($B9,Tabelle1!$A$2:$AG$52,AC$1,FALSE)</f>
        <v>| :(-1)</v>
      </c>
      <c r="AD9">
        <f>VLOOKUP($B9,Tabelle1!$A$2:$AG$52,AD$1,FALSE)</f>
        <v>-16</v>
      </c>
      <c r="AE9" t="str">
        <f>VLOOKUP($B9,Tabelle1!$A$2:$AG$52,AE$1,FALSE)</f>
        <v>x</v>
      </c>
      <c r="AF9">
        <f>VLOOKUP($B9,Tabelle1!$A$2:$AG$52,AF$1,FALSE)</f>
        <v>0</v>
      </c>
      <c r="AG9">
        <f>VLOOKUP($B9,Tabelle1!$A$2:$AG$52,AG$1,FALSE)</f>
        <v>0</v>
      </c>
      <c r="AH9">
        <f>VLOOKUP($B9,Tabelle1!$A$2:$AG$52,AH$1,FALSE)</f>
        <v>0</v>
      </c>
    </row>
    <row r="10" spans="1:34" ht="12.75">
      <c r="A10">
        <f t="shared" si="1"/>
        <v>9</v>
      </c>
      <c r="B10">
        <f>LARGE(Tabelle1!$A$2:$A$52,Tabelle2!A10)</f>
        <v>10517</v>
      </c>
      <c r="C10">
        <f>VLOOKUP($B10,Tabelle1!$A$2:$AG$52,C$1,FALSE)</f>
        <v>0.5174676947131688</v>
      </c>
      <c r="D10">
        <f>VLOOKUP($B10,Tabelle1!$A$2:$AG$52,D$1,FALSE)</f>
        <v>26</v>
      </c>
      <c r="E10">
        <f>VLOOKUP($B10,Tabelle1!$A$2:$AG$52,E$1,FALSE)</f>
        <v>-3</v>
      </c>
      <c r="F10">
        <f>VLOOKUP($B10,Tabelle1!$A$2:$AG$52,F$1,FALSE)</f>
        <v>-3</v>
      </c>
      <c r="G10">
        <f>VLOOKUP($B10,Tabelle1!$A$2:$AG$52,G$1,FALSE)</f>
        <v>-3</v>
      </c>
      <c r="H10">
        <f>VLOOKUP($B10,Tabelle1!$A$2:$AG$52,H$1,FALSE)</f>
        <v>4</v>
      </c>
      <c r="I10">
        <f>VLOOKUP($B10,Tabelle1!$A$2:$AG$52,I$1,FALSE)</f>
        <v>2</v>
      </c>
      <c r="J10">
        <f>VLOOKUP($B10,Tabelle1!$A$2:$AG$52,J$1,FALSE)</f>
        <v>-3</v>
      </c>
      <c r="K10">
        <f>VLOOKUP($B10,Tabelle1!$A$2:$AG$52,K$1,FALSE)</f>
        <v>-21</v>
      </c>
      <c r="L10">
        <f>VLOOKUP($B10,Tabelle1!$A$2:$AG$52,L$1,FALSE)</f>
        <v>-21</v>
      </c>
      <c r="M10">
        <f>VLOOKUP($B10,Tabelle1!$A$2:$AG$52,M$1,FALSE)</f>
        <v>1</v>
      </c>
      <c r="N10">
        <f>VLOOKUP($B10,Tabelle1!$A$2:$AG$52,N$1,FALSE)</f>
        <v>1</v>
      </c>
      <c r="O10">
        <f>VLOOKUP($B10,Tabelle1!$A$2:$AG$52,O$1,FALSE)</f>
        <v>4</v>
      </c>
      <c r="P10" t="str">
        <f>VLOOKUP($B10,Tabelle1!$A$2:$AG$52,P$1,FALSE)</f>
        <v>-3x -3</v>
      </c>
      <c r="Q10">
        <f>VLOOKUP($B10,Tabelle1!$A$2:$AG$52,Q$1,FALSE)</f>
        <v>-3</v>
      </c>
      <c r="R10" t="str">
        <f>VLOOKUP($B10,Tabelle1!$A$2:$AG$52,R$1,FALSE)</f>
        <v>2x -3</v>
      </c>
      <c r="S10" t="str">
        <f>VLOOKUP($B10,Tabelle1!$A$2:$AG$52,S$1,FALSE)</f>
        <v>| ·(-3x -3)</v>
      </c>
      <c r="T10">
        <f>VLOOKUP($B10,Tabelle1!$A$2:$AG$52,T$1,FALSE)</f>
        <v>4</v>
      </c>
      <c r="U10" t="str">
        <f>VLOOKUP($B10,Tabelle1!$A$2:$AG$52,U$1,FALSE)</f>
        <v>9x +9</v>
      </c>
      <c r="V10" t="str">
        <f>VLOOKUP($B10,Tabelle1!$A$2:$AG$52,V$1,FALSE)</f>
        <v>2x -3</v>
      </c>
      <c r="W10" t="str">
        <f>VLOOKUP($B10,Tabelle1!$A$2:$AG$52,W$1,FALSE)</f>
        <v>| ·(2x -3)</v>
      </c>
      <c r="X10" t="str">
        <f>VLOOKUP($B10,Tabelle1!$A$2:$AG$52,X$1,FALSE)</f>
        <v>8x -12</v>
      </c>
      <c r="Y10" t="str">
        <f>VLOOKUP($B10,Tabelle1!$A$2:$AG$52,Y$1,FALSE)</f>
        <v>9x +9</v>
      </c>
      <c r="Z10" t="str">
        <f>VLOOKUP($B10,Tabelle1!$A$2:$AG$52,Z$1,FALSE)</f>
        <v>|- 8x</v>
      </c>
      <c r="AA10">
        <f>VLOOKUP($B10,Tabelle1!$A$2:$AG$52,AA$1,FALSE)</f>
        <v>-12</v>
      </c>
      <c r="AB10" t="str">
        <f>VLOOKUP($B10,Tabelle1!$A$2:$AG$52,AB$1,FALSE)</f>
        <v>1x +9</v>
      </c>
      <c r="AC10" t="str">
        <f>VLOOKUP($B10,Tabelle1!$A$2:$AG$52,AC$1,FALSE)</f>
        <v>|- 9</v>
      </c>
      <c r="AD10">
        <f>VLOOKUP($B10,Tabelle1!$A$2:$AG$52,AD$1,FALSE)</f>
        <v>-21</v>
      </c>
      <c r="AE10" t="str">
        <f>VLOOKUP($B10,Tabelle1!$A$2:$AG$52,AE$1,FALSE)</f>
        <v>x</v>
      </c>
      <c r="AF10">
        <f>VLOOKUP($B10,Tabelle1!$A$2:$AG$52,AF$1,FALSE)</f>
      </c>
      <c r="AG10">
        <f>VLOOKUP($B10,Tabelle1!$A$2:$AG$52,AG$1,FALSE)</f>
      </c>
      <c r="AH10">
        <f>VLOOKUP($B10,Tabelle1!$A$2:$AG$52,AH$1,FALSE)</f>
      </c>
    </row>
    <row r="11" spans="1:34" ht="12.75">
      <c r="A11">
        <f t="shared" si="1"/>
        <v>10</v>
      </c>
      <c r="B11">
        <f>LARGE(Tabelle1!$A$2:$A$52,Tabelle2!A11)</f>
        <v>10480</v>
      </c>
      <c r="C11">
        <f>VLOOKUP($B11,Tabelle1!$A$2:$AG$52,C$1,FALSE)</f>
        <v>0.47998890610657985</v>
      </c>
      <c r="D11">
        <f>VLOOKUP($B11,Tabelle1!$A$2:$AG$52,D$1,FALSE)</f>
        <v>28</v>
      </c>
      <c r="E11">
        <f>VLOOKUP($B11,Tabelle1!$A$2:$AG$52,E$1,FALSE)</f>
        <v>-2</v>
      </c>
      <c r="F11">
        <f>VLOOKUP($B11,Tabelle1!$A$2:$AG$52,F$1,FALSE)</f>
        <v>-4</v>
      </c>
      <c r="G11">
        <f>VLOOKUP($B11,Tabelle1!$A$2:$AG$52,G$1,FALSE)</f>
        <v>5</v>
      </c>
      <c r="H11">
        <f>VLOOKUP($B11,Tabelle1!$A$2:$AG$52,H$1,FALSE)</f>
        <v>4</v>
      </c>
      <c r="I11">
        <f>VLOOKUP($B11,Tabelle1!$A$2:$AG$52,I$1,FALSE)</f>
        <v>4</v>
      </c>
      <c r="J11">
        <f>VLOOKUP($B11,Tabelle1!$A$2:$AG$52,J$1,FALSE)</f>
        <v>-4</v>
      </c>
      <c r="K11">
        <f>VLOOKUP($B11,Tabelle1!$A$2:$AG$52,K$1,FALSE)</f>
        <v>0.75</v>
      </c>
      <c r="L11">
        <f>VLOOKUP($B11,Tabelle1!$A$2:$AG$52,L$1,FALSE)</f>
        <v>0.75</v>
      </c>
      <c r="M11">
        <f>VLOOKUP($B11,Tabelle1!$A$2:$AG$52,M$1,FALSE)</f>
        <v>1</v>
      </c>
      <c r="N11">
        <f>VLOOKUP($B11,Tabelle1!$A$2:$AG$52,N$1,FALSE)</f>
        <v>1</v>
      </c>
      <c r="O11" t="str">
        <f>VLOOKUP($B11,Tabelle1!$A$2:$AG$52,O$1,FALSE)</f>
        <v>-4x +5</v>
      </c>
      <c r="P11">
        <f>VLOOKUP($B11,Tabelle1!$A$2:$AG$52,P$1,FALSE)</f>
        <v>4</v>
      </c>
      <c r="Q11" t="str">
        <f>VLOOKUP($B11,Tabelle1!$A$2:$AG$52,Q$1,FALSE)</f>
        <v>4x -4</v>
      </c>
      <c r="R11">
        <f>VLOOKUP($B11,Tabelle1!$A$2:$AG$52,R$1,FALSE)</f>
        <v>-2</v>
      </c>
      <c r="S11" t="str">
        <f>VLOOKUP($B11,Tabelle1!$A$2:$AG$52,S$1,FALSE)</f>
        <v>| ·4</v>
      </c>
      <c r="T11" t="str">
        <f>VLOOKUP($B11,Tabelle1!$A$2:$AG$52,T$1,FALSE)</f>
        <v>-4x +5</v>
      </c>
      <c r="U11" t="str">
        <f>VLOOKUP($B11,Tabelle1!$A$2:$AG$52,U$1,FALSE)</f>
        <v>16x -16</v>
      </c>
      <c r="V11">
        <f>VLOOKUP($B11,Tabelle1!$A$2:$AG$52,V$1,FALSE)</f>
        <v>-2</v>
      </c>
      <c r="W11" t="str">
        <f>VLOOKUP($B11,Tabelle1!$A$2:$AG$52,W$1,FALSE)</f>
        <v>| ·(-2)</v>
      </c>
      <c r="X11" t="str">
        <f>VLOOKUP($B11,Tabelle1!$A$2:$AG$52,X$1,FALSE)</f>
        <v>8x -10</v>
      </c>
      <c r="Y11" t="str">
        <f>VLOOKUP($B11,Tabelle1!$A$2:$AG$52,Y$1,FALSE)</f>
        <v>16x -16</v>
      </c>
      <c r="Z11" t="str">
        <f>VLOOKUP($B11,Tabelle1!$A$2:$AG$52,Z$1,FALSE)</f>
        <v>|- 8x</v>
      </c>
      <c r="AA11">
        <f>VLOOKUP($B11,Tabelle1!$A$2:$AG$52,AA$1,FALSE)</f>
        <v>-10</v>
      </c>
      <c r="AB11" t="str">
        <f>VLOOKUP($B11,Tabelle1!$A$2:$AG$52,AB$1,FALSE)</f>
        <v>8x -16</v>
      </c>
      <c r="AC11" t="str">
        <f>VLOOKUP($B11,Tabelle1!$A$2:$AG$52,AC$1,FALSE)</f>
        <v>| +16</v>
      </c>
      <c r="AD11">
        <f>VLOOKUP($B11,Tabelle1!$A$2:$AG$52,AD$1,FALSE)</f>
        <v>6</v>
      </c>
      <c r="AE11" t="str">
        <f>VLOOKUP($B11,Tabelle1!$A$2:$AG$52,AE$1,FALSE)</f>
        <v>8x</v>
      </c>
      <c r="AF11" t="str">
        <f>VLOOKUP($B11,Tabelle1!$A$2:$AG$52,AF$1,FALSE)</f>
        <v>| :8</v>
      </c>
      <c r="AG11" t="str">
        <f>VLOOKUP($B11,Tabelle1!$A$2:$AG$52,AG$1,FALSE)</f>
        <v>x</v>
      </c>
      <c r="AH11">
        <f>VLOOKUP($B11,Tabelle1!$A$2:$AG$52,AH$1,FALSE)</f>
        <v>0.75</v>
      </c>
    </row>
    <row r="12" spans="1:34" ht="12.75">
      <c r="A12">
        <f t="shared" si="1"/>
        <v>11</v>
      </c>
      <c r="B12">
        <f>LARGE(Tabelle1!$A$2:$A$52,Tabelle2!A12)</f>
        <v>10470</v>
      </c>
      <c r="C12">
        <f>VLOOKUP($B12,Tabelle1!$A$2:$AG$52,C$1,FALSE)</f>
        <v>0.4697999552112041</v>
      </c>
      <c r="D12">
        <f>VLOOKUP($B12,Tabelle1!$A$2:$AG$52,D$1,FALSE)</f>
        <v>31</v>
      </c>
      <c r="E12">
        <f>VLOOKUP($B12,Tabelle1!$A$2:$AG$52,E$1,FALSE)</f>
        <v>4</v>
      </c>
      <c r="F12">
        <f>VLOOKUP($B12,Tabelle1!$A$2:$AG$52,F$1,FALSE)</f>
        <v>3</v>
      </c>
      <c r="G12">
        <f>VLOOKUP($B12,Tabelle1!$A$2:$AG$52,G$1,FALSE)</f>
        <v>-2</v>
      </c>
      <c r="H12">
        <f>VLOOKUP($B12,Tabelle1!$A$2:$AG$52,H$1,FALSE)</f>
        <v>2</v>
      </c>
      <c r="I12">
        <f>VLOOKUP($B12,Tabelle1!$A$2:$AG$52,I$1,FALSE)</f>
        <v>5</v>
      </c>
      <c r="J12">
        <f>VLOOKUP($B12,Tabelle1!$A$2:$AG$52,J$1,FALSE)</f>
        <v>0</v>
      </c>
      <c r="K12">
        <f>VLOOKUP($B12,Tabelle1!$A$2:$AG$52,K$1,FALSE)</f>
        <v>4</v>
      </c>
      <c r="L12">
        <f>VLOOKUP($B12,Tabelle1!$A$2:$AG$52,L$1,FALSE)</f>
        <v>4</v>
      </c>
      <c r="M12">
        <f>VLOOKUP($B12,Tabelle1!$A$2:$AG$52,M$1,FALSE)</f>
        <v>1</v>
      </c>
      <c r="N12">
        <f>VLOOKUP($B12,Tabelle1!$A$2:$AG$52,N$1,FALSE)</f>
        <v>1</v>
      </c>
      <c r="O12" t="str">
        <f>VLOOKUP($B12,Tabelle1!$A$2:$AG$52,O$1,FALSE)</f>
        <v>3x -2</v>
      </c>
      <c r="P12">
        <f>VLOOKUP($B12,Tabelle1!$A$2:$AG$52,P$1,FALSE)</f>
        <v>2</v>
      </c>
      <c r="Q12" t="str">
        <f>VLOOKUP($B12,Tabelle1!$A$2:$AG$52,Q$1,FALSE)</f>
        <v>5x</v>
      </c>
      <c r="R12">
        <f>VLOOKUP($B12,Tabelle1!$A$2:$AG$52,R$1,FALSE)</f>
        <v>4</v>
      </c>
      <c r="S12" t="str">
        <f>VLOOKUP($B12,Tabelle1!$A$2:$AG$52,S$1,FALSE)</f>
        <v>| ·2</v>
      </c>
      <c r="T12" t="str">
        <f>VLOOKUP($B12,Tabelle1!$A$2:$AG$52,T$1,FALSE)</f>
        <v>3x -2</v>
      </c>
      <c r="U12" t="str">
        <f>VLOOKUP($B12,Tabelle1!$A$2:$AG$52,U$1,FALSE)</f>
        <v>10x</v>
      </c>
      <c r="V12">
        <f>VLOOKUP($B12,Tabelle1!$A$2:$AG$52,V$1,FALSE)</f>
        <v>4</v>
      </c>
      <c r="W12" t="str">
        <f>VLOOKUP($B12,Tabelle1!$A$2:$AG$52,W$1,FALSE)</f>
        <v>| ·4</v>
      </c>
      <c r="X12" t="str">
        <f>VLOOKUP($B12,Tabelle1!$A$2:$AG$52,X$1,FALSE)</f>
        <v>12x -8</v>
      </c>
      <c r="Y12" t="str">
        <f>VLOOKUP($B12,Tabelle1!$A$2:$AG$52,Y$1,FALSE)</f>
        <v>10x</v>
      </c>
      <c r="Z12" t="str">
        <f>VLOOKUP($B12,Tabelle1!$A$2:$AG$52,Z$1,FALSE)</f>
        <v>|- 12x</v>
      </c>
      <c r="AA12">
        <f>VLOOKUP($B12,Tabelle1!$A$2:$AG$52,AA$1,FALSE)</f>
        <v>-8</v>
      </c>
      <c r="AB12" t="str">
        <f>VLOOKUP($B12,Tabelle1!$A$2:$AG$52,AB$1,FALSE)</f>
        <v>-2x</v>
      </c>
      <c r="AC12" t="str">
        <f>VLOOKUP($B12,Tabelle1!$A$2:$AG$52,AC$1,FALSE)</f>
        <v>| :(-2)</v>
      </c>
      <c r="AD12">
        <f>VLOOKUP($B12,Tabelle1!$A$2:$AG$52,AD$1,FALSE)</f>
        <v>4</v>
      </c>
      <c r="AE12" t="str">
        <f>VLOOKUP($B12,Tabelle1!$A$2:$AG$52,AE$1,FALSE)</f>
        <v>x</v>
      </c>
      <c r="AF12">
        <f>VLOOKUP($B12,Tabelle1!$A$2:$AG$52,AF$1,FALSE)</f>
        <v>0</v>
      </c>
      <c r="AG12">
        <f>VLOOKUP($B12,Tabelle1!$A$2:$AG$52,AG$1,FALSE)</f>
        <v>0</v>
      </c>
      <c r="AH12">
        <f>VLOOKUP($B12,Tabelle1!$A$2:$AG$52,AH$1,FALSE)</f>
        <v>0</v>
      </c>
    </row>
    <row r="13" spans="1:34" ht="12.75">
      <c r="A13">
        <f t="shared" si="1"/>
        <v>12</v>
      </c>
      <c r="B13">
        <f>LARGE(Tabelle1!$A$2:$A$52,Tabelle2!A13)</f>
        <v>10398</v>
      </c>
      <c r="C13">
        <f>VLOOKUP($B13,Tabelle1!$A$2:$AG$52,C$1,FALSE)</f>
        <v>0.3975900701120396</v>
      </c>
      <c r="D13">
        <f>VLOOKUP($B13,Tabelle1!$A$2:$AG$52,D$1,FALSE)</f>
        <v>32</v>
      </c>
      <c r="E13">
        <f>VLOOKUP($B13,Tabelle1!$A$2:$AG$52,E$1,FALSE)</f>
        <v>3</v>
      </c>
      <c r="F13">
        <f>VLOOKUP($B13,Tabelle1!$A$2:$AG$52,F$1,FALSE)</f>
        <v>4</v>
      </c>
      <c r="G13">
        <f>VLOOKUP($B13,Tabelle1!$A$2:$AG$52,G$1,FALSE)</f>
        <v>2</v>
      </c>
      <c r="H13">
        <f>VLOOKUP($B13,Tabelle1!$A$2:$AG$52,H$1,FALSE)</f>
        <v>4</v>
      </c>
      <c r="I13">
        <f>VLOOKUP($B13,Tabelle1!$A$2:$AG$52,I$1,FALSE)</f>
        <v>4</v>
      </c>
      <c r="J13">
        <f>VLOOKUP($B13,Tabelle1!$A$2:$AG$52,J$1,FALSE)</f>
        <v>0</v>
      </c>
      <c r="K13">
        <f>VLOOKUP($B13,Tabelle1!$A$2:$AG$52,K$1,FALSE)</f>
        <v>1.5</v>
      </c>
      <c r="L13">
        <f>VLOOKUP($B13,Tabelle1!$A$2:$AG$52,L$1,FALSE)</f>
        <v>1.5</v>
      </c>
      <c r="M13">
        <f>VLOOKUP($B13,Tabelle1!$A$2:$AG$52,M$1,FALSE)</f>
        <v>1</v>
      </c>
      <c r="N13">
        <f>VLOOKUP($B13,Tabelle1!$A$2:$AG$52,N$1,FALSE)</f>
        <v>1</v>
      </c>
      <c r="O13">
        <f>VLOOKUP($B13,Tabelle1!$A$2:$AG$52,O$1,FALSE)</f>
        <v>4</v>
      </c>
      <c r="P13" t="str">
        <f>VLOOKUP($B13,Tabelle1!$A$2:$AG$52,P$1,FALSE)</f>
        <v>4x +2</v>
      </c>
      <c r="Q13">
        <f>VLOOKUP($B13,Tabelle1!$A$2:$AG$52,Q$1,FALSE)</f>
        <v>3</v>
      </c>
      <c r="R13" t="str">
        <f>VLOOKUP($B13,Tabelle1!$A$2:$AG$52,R$1,FALSE)</f>
        <v>4x</v>
      </c>
      <c r="S13" t="str">
        <f>VLOOKUP($B13,Tabelle1!$A$2:$AG$52,S$1,FALSE)</f>
        <v>| ·(4x +2)</v>
      </c>
      <c r="T13">
        <f>VLOOKUP($B13,Tabelle1!$A$2:$AG$52,T$1,FALSE)</f>
        <v>4</v>
      </c>
      <c r="U13" t="str">
        <f>VLOOKUP($B13,Tabelle1!$A$2:$AG$52,U$1,FALSE)</f>
        <v>12x +6</v>
      </c>
      <c r="V13" t="str">
        <f>VLOOKUP($B13,Tabelle1!$A$2:$AG$52,V$1,FALSE)</f>
        <v>4x</v>
      </c>
      <c r="W13" t="str">
        <f>VLOOKUP($B13,Tabelle1!$A$2:$AG$52,W$1,FALSE)</f>
        <v>| ·4x</v>
      </c>
      <c r="X13" t="str">
        <f>VLOOKUP($B13,Tabelle1!$A$2:$AG$52,X$1,FALSE)</f>
        <v>16x</v>
      </c>
      <c r="Y13" t="str">
        <f>VLOOKUP($B13,Tabelle1!$A$2:$AG$52,Y$1,FALSE)</f>
        <v>12x +6</v>
      </c>
      <c r="Z13" t="str">
        <f>VLOOKUP($B13,Tabelle1!$A$2:$AG$52,Z$1,FALSE)</f>
        <v>|- 12x</v>
      </c>
      <c r="AA13" t="str">
        <f>VLOOKUP($B13,Tabelle1!$A$2:$AG$52,AA$1,FALSE)</f>
        <v>4x</v>
      </c>
      <c r="AB13">
        <f>VLOOKUP($B13,Tabelle1!$A$2:$AG$52,AB$1,FALSE)</f>
        <v>6</v>
      </c>
      <c r="AC13" t="str">
        <f>VLOOKUP($B13,Tabelle1!$A$2:$AG$52,AC$1,FALSE)</f>
        <v>|: 4</v>
      </c>
      <c r="AD13" t="str">
        <f>VLOOKUP($B13,Tabelle1!$A$2:$AG$52,AD$1,FALSE)</f>
        <v>x</v>
      </c>
      <c r="AE13">
        <f>VLOOKUP($B13,Tabelle1!$A$2:$AG$52,AE$1,FALSE)</f>
        <v>1.5</v>
      </c>
      <c r="AF13">
        <f>VLOOKUP($B13,Tabelle1!$A$2:$AG$52,AF$1,FALSE)</f>
        <v>0</v>
      </c>
      <c r="AG13">
        <f>VLOOKUP($B13,Tabelle1!$A$2:$AG$52,AG$1,FALSE)</f>
        <v>0</v>
      </c>
      <c r="AH13">
        <f>VLOOKUP($B13,Tabelle1!$A$2:$AG$52,AH$1,FALSE)</f>
        <v>0</v>
      </c>
    </row>
    <row r="14" spans="1:34" ht="12.75">
      <c r="A14">
        <f t="shared" si="1"/>
        <v>13</v>
      </c>
      <c r="B14">
        <f>LARGE(Tabelle1!$A$2:$A$52,Tabelle2!A14)</f>
        <v>10374</v>
      </c>
      <c r="C14">
        <f>VLOOKUP($B14,Tabelle1!$A$2:$AG$52,C$1,FALSE)</f>
        <v>0.37357165869795195</v>
      </c>
      <c r="D14">
        <f>VLOOKUP($B14,Tabelle1!$A$2:$AG$52,D$1,FALSE)</f>
        <v>34</v>
      </c>
      <c r="E14">
        <f>VLOOKUP($B14,Tabelle1!$A$2:$AG$52,E$1,FALSE)</f>
        <v>4</v>
      </c>
      <c r="F14">
        <f>VLOOKUP($B14,Tabelle1!$A$2:$AG$52,F$1,FALSE)</f>
        <v>-5</v>
      </c>
      <c r="G14">
        <f>VLOOKUP($B14,Tabelle1!$A$2:$AG$52,G$1,FALSE)</f>
        <v>3</v>
      </c>
      <c r="H14">
        <f>VLOOKUP($B14,Tabelle1!$A$2:$AG$52,H$1,FALSE)</f>
        <v>-5</v>
      </c>
      <c r="I14">
        <f>VLOOKUP($B14,Tabelle1!$A$2:$AG$52,I$1,FALSE)</f>
        <v>1</v>
      </c>
      <c r="J14">
        <f>VLOOKUP($B14,Tabelle1!$A$2:$AG$52,J$1,FALSE)</f>
        <v>0</v>
      </c>
      <c r="K14">
        <f>VLOOKUP($B14,Tabelle1!$A$2:$AG$52,K$1,FALSE)</f>
        <v>0.8</v>
      </c>
      <c r="L14">
        <f>VLOOKUP($B14,Tabelle1!$A$2:$AG$52,L$1,FALSE)</f>
        <v>0.8</v>
      </c>
      <c r="M14">
        <f>VLOOKUP($B14,Tabelle1!$A$2:$AG$52,M$1,FALSE)</f>
        <v>1</v>
      </c>
      <c r="N14">
        <f>VLOOKUP($B14,Tabelle1!$A$2:$AG$52,N$1,FALSE)</f>
        <v>1</v>
      </c>
      <c r="O14" t="str">
        <f>VLOOKUP($B14,Tabelle1!$A$2:$AG$52,O$1,FALSE)</f>
        <v>-5x +3</v>
      </c>
      <c r="P14">
        <f>VLOOKUP($B14,Tabelle1!$A$2:$AG$52,P$1,FALSE)</f>
        <v>-5</v>
      </c>
      <c r="Q14" t="str">
        <f>VLOOKUP($B14,Tabelle1!$A$2:$AG$52,Q$1,FALSE)</f>
        <v>x</v>
      </c>
      <c r="R14">
        <f>VLOOKUP($B14,Tabelle1!$A$2:$AG$52,R$1,FALSE)</f>
        <v>4</v>
      </c>
      <c r="S14" t="str">
        <f>VLOOKUP($B14,Tabelle1!$A$2:$AG$52,S$1,FALSE)</f>
        <v>| ·(-5)</v>
      </c>
      <c r="T14" t="str">
        <f>VLOOKUP($B14,Tabelle1!$A$2:$AG$52,T$1,FALSE)</f>
        <v>-5x +3</v>
      </c>
      <c r="U14" t="str">
        <f>VLOOKUP($B14,Tabelle1!$A$2:$AG$52,U$1,FALSE)</f>
        <v>-5x</v>
      </c>
      <c r="V14">
        <f>VLOOKUP($B14,Tabelle1!$A$2:$AG$52,V$1,FALSE)</f>
        <v>4</v>
      </c>
      <c r="W14" t="str">
        <f>VLOOKUP($B14,Tabelle1!$A$2:$AG$52,W$1,FALSE)</f>
        <v>| ·4</v>
      </c>
      <c r="X14" t="str">
        <f>VLOOKUP($B14,Tabelle1!$A$2:$AG$52,X$1,FALSE)</f>
        <v>-20x +12</v>
      </c>
      <c r="Y14" t="str">
        <f>VLOOKUP($B14,Tabelle1!$A$2:$AG$52,Y$1,FALSE)</f>
        <v>-5x</v>
      </c>
      <c r="Z14" t="str">
        <f>VLOOKUP($B14,Tabelle1!$A$2:$AG$52,Z$1,FALSE)</f>
        <v>| +20x</v>
      </c>
      <c r="AA14">
        <f>VLOOKUP($B14,Tabelle1!$A$2:$AG$52,AA$1,FALSE)</f>
        <v>12</v>
      </c>
      <c r="AB14" t="str">
        <f>VLOOKUP($B14,Tabelle1!$A$2:$AG$52,AB$1,FALSE)</f>
        <v>15x</v>
      </c>
      <c r="AC14" t="str">
        <f>VLOOKUP($B14,Tabelle1!$A$2:$AG$52,AC$1,FALSE)</f>
        <v>| :15</v>
      </c>
      <c r="AD14">
        <f>VLOOKUP($B14,Tabelle1!$A$2:$AG$52,AD$1,FALSE)</f>
        <v>0.8</v>
      </c>
      <c r="AE14" t="str">
        <f>VLOOKUP($B14,Tabelle1!$A$2:$AG$52,AE$1,FALSE)</f>
        <v>x</v>
      </c>
      <c r="AF14">
        <f>VLOOKUP($B14,Tabelle1!$A$2:$AG$52,AF$1,FALSE)</f>
        <v>0</v>
      </c>
      <c r="AG14">
        <f>VLOOKUP($B14,Tabelle1!$A$2:$AG$52,AG$1,FALSE)</f>
        <v>0</v>
      </c>
      <c r="AH14">
        <f>VLOOKUP($B14,Tabelle1!$A$2:$AG$52,AH$1,FALSE)</f>
        <v>0</v>
      </c>
    </row>
    <row r="15" spans="1:34" ht="12.75">
      <c r="A15">
        <f t="shared" si="1"/>
        <v>14</v>
      </c>
      <c r="B15">
        <f>LARGE(Tabelle1!$A$2:$A$52,Tabelle2!A15)</f>
        <v>10290</v>
      </c>
      <c r="C15">
        <f>VLOOKUP($B15,Tabelle1!$A$2:$AG$52,C$1,FALSE)</f>
        <v>0.28970237012952826</v>
      </c>
      <c r="D15">
        <f>VLOOKUP($B15,Tabelle1!$A$2:$AG$52,D$1,FALSE)</f>
        <v>38</v>
      </c>
      <c r="E15">
        <f>VLOOKUP($B15,Tabelle1!$A$2:$AG$52,E$1,FALSE)</f>
        <v>-5</v>
      </c>
      <c r="F15">
        <f>VLOOKUP($B15,Tabelle1!$A$2:$AG$52,F$1,FALSE)</f>
        <v>4</v>
      </c>
      <c r="G15">
        <f>VLOOKUP($B15,Tabelle1!$A$2:$AG$52,G$1,FALSE)</f>
        <v>-4</v>
      </c>
      <c r="H15">
        <f>VLOOKUP($B15,Tabelle1!$A$2:$AG$52,H$1,FALSE)</f>
        <v>-3</v>
      </c>
      <c r="I15">
        <f>VLOOKUP($B15,Tabelle1!$A$2:$AG$52,I$1,FALSE)</f>
        <v>2</v>
      </c>
      <c r="J15">
        <f>VLOOKUP($B15,Tabelle1!$A$2:$AG$52,J$1,FALSE)</f>
        <v>5</v>
      </c>
      <c r="K15">
        <f>VLOOKUP($B15,Tabelle1!$A$2:$AG$52,K$1,FALSE)</f>
        <v>2.5</v>
      </c>
      <c r="L15">
        <f>VLOOKUP($B15,Tabelle1!$A$2:$AG$52,L$1,FALSE)</f>
        <v>2.5</v>
      </c>
      <c r="M15">
        <f>VLOOKUP($B15,Tabelle1!$A$2:$AG$52,M$1,FALSE)</f>
        <v>1</v>
      </c>
      <c r="N15">
        <f>VLOOKUP($B15,Tabelle1!$A$2:$AG$52,N$1,FALSE)</f>
        <v>1</v>
      </c>
      <c r="O15">
        <f>VLOOKUP($B15,Tabelle1!$A$2:$AG$52,O$1,FALSE)</f>
        <v>-3</v>
      </c>
      <c r="P15" t="str">
        <f>VLOOKUP($B15,Tabelle1!$A$2:$AG$52,P$1,FALSE)</f>
        <v>4x -4</v>
      </c>
      <c r="Q15">
        <f>VLOOKUP($B15,Tabelle1!$A$2:$AG$52,Q$1,FALSE)</f>
        <v>-5</v>
      </c>
      <c r="R15" t="str">
        <f>VLOOKUP($B15,Tabelle1!$A$2:$AG$52,R$1,FALSE)</f>
        <v>2x +5</v>
      </c>
      <c r="S15" t="str">
        <f>VLOOKUP($B15,Tabelle1!$A$2:$AG$52,S$1,FALSE)</f>
        <v>| ·(4x -4)</v>
      </c>
      <c r="T15">
        <f>VLOOKUP($B15,Tabelle1!$A$2:$AG$52,T$1,FALSE)</f>
        <v>-3</v>
      </c>
      <c r="U15" t="str">
        <f>VLOOKUP($B15,Tabelle1!$A$2:$AG$52,U$1,FALSE)</f>
        <v>-20x +20</v>
      </c>
      <c r="V15" t="str">
        <f>VLOOKUP($B15,Tabelle1!$A$2:$AG$52,V$1,FALSE)</f>
        <v>2x +5</v>
      </c>
      <c r="W15" t="str">
        <f>VLOOKUP($B15,Tabelle1!$A$2:$AG$52,W$1,FALSE)</f>
        <v>| ·(2x +5)</v>
      </c>
      <c r="X15" t="str">
        <f>VLOOKUP($B15,Tabelle1!$A$2:$AG$52,X$1,FALSE)</f>
        <v>-6x -15</v>
      </c>
      <c r="Y15" t="str">
        <f>VLOOKUP($B15,Tabelle1!$A$2:$AG$52,Y$1,FALSE)</f>
        <v>-20x +20</v>
      </c>
      <c r="Z15" t="str">
        <f>VLOOKUP($B15,Tabelle1!$A$2:$AG$52,Z$1,FALSE)</f>
        <v>| +6x</v>
      </c>
      <c r="AA15">
        <f>VLOOKUP($B15,Tabelle1!$A$2:$AG$52,AA$1,FALSE)</f>
        <v>-15</v>
      </c>
      <c r="AB15" t="str">
        <f>VLOOKUP($B15,Tabelle1!$A$2:$AG$52,AB$1,FALSE)</f>
        <v>-14x +20</v>
      </c>
      <c r="AC15" t="str">
        <f>VLOOKUP($B15,Tabelle1!$A$2:$AG$52,AC$1,FALSE)</f>
        <v>|- 20</v>
      </c>
      <c r="AD15">
        <f>VLOOKUP($B15,Tabelle1!$A$2:$AG$52,AD$1,FALSE)</f>
        <v>-35</v>
      </c>
      <c r="AE15" t="str">
        <f>VLOOKUP($B15,Tabelle1!$A$2:$AG$52,AE$1,FALSE)</f>
        <v>-14x</v>
      </c>
      <c r="AF15" t="str">
        <f>VLOOKUP($B15,Tabelle1!$A$2:$AG$52,AF$1,FALSE)</f>
        <v>| :(-14)</v>
      </c>
      <c r="AG15" t="str">
        <f>VLOOKUP($B15,Tabelle1!$A$2:$AG$52,AG$1,FALSE)</f>
        <v>x</v>
      </c>
      <c r="AH15">
        <f>VLOOKUP($B15,Tabelle1!$A$2:$AG$52,AH$1,FALSE)</f>
        <v>2.5</v>
      </c>
    </row>
    <row r="16" spans="1:34" ht="12.75">
      <c r="A16">
        <f t="shared" si="1"/>
        <v>15</v>
      </c>
      <c r="B16">
        <f>LARGE(Tabelle1!$A$2:$A$52,Tabelle2!A16)</f>
        <v>10278</v>
      </c>
      <c r="C16">
        <f>VLOOKUP($B16,Tabelle1!$A$2:$AG$52,C$1,FALSE)</f>
        <v>0.27823666657364277</v>
      </c>
      <c r="D16">
        <f>VLOOKUP($B16,Tabelle1!$A$2:$AG$52,D$1,FALSE)</f>
        <v>40</v>
      </c>
      <c r="E16">
        <f>VLOOKUP($B16,Tabelle1!$A$2:$AG$52,E$1,FALSE)</f>
        <v>-4</v>
      </c>
      <c r="F16">
        <f>VLOOKUP($B16,Tabelle1!$A$2:$AG$52,F$1,FALSE)</f>
        <v>4</v>
      </c>
      <c r="G16">
        <f>VLOOKUP($B16,Tabelle1!$A$2:$AG$52,G$1,FALSE)</f>
        <v>5</v>
      </c>
      <c r="H16">
        <f>VLOOKUP($B16,Tabelle1!$A$2:$AG$52,H$1,FALSE)</f>
        <v>5</v>
      </c>
      <c r="I16">
        <f>VLOOKUP($B16,Tabelle1!$A$2:$AG$52,I$1,FALSE)</f>
        <v>-4</v>
      </c>
      <c r="J16">
        <f>VLOOKUP($B16,Tabelle1!$A$2:$AG$52,J$1,FALSE)</f>
        <v>5</v>
      </c>
      <c r="K16">
        <f>VLOOKUP($B16,Tabelle1!$A$2:$AG$52,K$1,FALSE)</f>
        <v>11.25</v>
      </c>
      <c r="L16">
        <f>VLOOKUP($B16,Tabelle1!$A$2:$AG$52,L$1,FALSE)</f>
        <v>11.25</v>
      </c>
      <c r="M16">
        <f>VLOOKUP($B16,Tabelle1!$A$2:$AG$52,M$1,FALSE)</f>
        <v>1</v>
      </c>
      <c r="N16">
        <f>VLOOKUP($B16,Tabelle1!$A$2:$AG$52,N$1,FALSE)</f>
        <v>1</v>
      </c>
      <c r="O16">
        <f>VLOOKUP($B16,Tabelle1!$A$2:$AG$52,O$1,FALSE)</f>
        <v>5</v>
      </c>
      <c r="P16" t="str">
        <f>VLOOKUP($B16,Tabelle1!$A$2:$AG$52,P$1,FALSE)</f>
        <v>4x +5</v>
      </c>
      <c r="Q16">
        <f>VLOOKUP($B16,Tabelle1!$A$2:$AG$52,Q$1,FALSE)</f>
        <v>-4</v>
      </c>
      <c r="R16" t="str">
        <f>VLOOKUP($B16,Tabelle1!$A$2:$AG$52,R$1,FALSE)</f>
        <v>-4x +5</v>
      </c>
      <c r="S16" t="str">
        <f>VLOOKUP($B16,Tabelle1!$A$2:$AG$52,S$1,FALSE)</f>
        <v>| ·(4x +5)</v>
      </c>
      <c r="T16">
        <f>VLOOKUP($B16,Tabelle1!$A$2:$AG$52,T$1,FALSE)</f>
        <v>5</v>
      </c>
      <c r="U16" t="str">
        <f>VLOOKUP($B16,Tabelle1!$A$2:$AG$52,U$1,FALSE)</f>
        <v>-16x -20</v>
      </c>
      <c r="V16" t="str">
        <f>VLOOKUP($B16,Tabelle1!$A$2:$AG$52,V$1,FALSE)</f>
        <v>-4x +5</v>
      </c>
      <c r="W16" t="str">
        <f>VLOOKUP($B16,Tabelle1!$A$2:$AG$52,W$1,FALSE)</f>
        <v>| ·(-4x +5)</v>
      </c>
      <c r="X16" t="str">
        <f>VLOOKUP($B16,Tabelle1!$A$2:$AG$52,X$1,FALSE)</f>
        <v>-20x +25</v>
      </c>
      <c r="Y16" t="str">
        <f>VLOOKUP($B16,Tabelle1!$A$2:$AG$52,Y$1,FALSE)</f>
        <v>-16x -20</v>
      </c>
      <c r="Z16" t="str">
        <f>VLOOKUP($B16,Tabelle1!$A$2:$AG$52,Z$1,FALSE)</f>
        <v>| +20x</v>
      </c>
      <c r="AA16">
        <f>VLOOKUP($B16,Tabelle1!$A$2:$AG$52,AA$1,FALSE)</f>
        <v>25</v>
      </c>
      <c r="AB16" t="str">
        <f>VLOOKUP($B16,Tabelle1!$A$2:$AG$52,AB$1,FALSE)</f>
        <v>4x -20</v>
      </c>
      <c r="AC16" t="str">
        <f>VLOOKUP($B16,Tabelle1!$A$2:$AG$52,AC$1,FALSE)</f>
        <v>| +20</v>
      </c>
      <c r="AD16">
        <f>VLOOKUP($B16,Tabelle1!$A$2:$AG$52,AD$1,FALSE)</f>
        <v>45</v>
      </c>
      <c r="AE16" t="str">
        <f>VLOOKUP($B16,Tabelle1!$A$2:$AG$52,AE$1,FALSE)</f>
        <v>4x</v>
      </c>
      <c r="AF16" t="str">
        <f>VLOOKUP($B16,Tabelle1!$A$2:$AG$52,AF$1,FALSE)</f>
        <v>| :4</v>
      </c>
      <c r="AG16" t="str">
        <f>VLOOKUP($B16,Tabelle1!$A$2:$AG$52,AG$1,FALSE)</f>
        <v>x</v>
      </c>
      <c r="AH16">
        <f>VLOOKUP($B16,Tabelle1!$A$2:$AG$52,AH$1,FALSE)</f>
        <v>11.25</v>
      </c>
    </row>
    <row r="17" spans="1:34" ht="12.75">
      <c r="A17">
        <f t="shared" si="1"/>
        <v>16</v>
      </c>
      <c r="B17">
        <f>LARGE(Tabelle1!$A$2:$A$52,Tabelle2!A17)</f>
        <v>10228</v>
      </c>
      <c r="C17">
        <f>VLOOKUP($B17,Tabelle1!$A$2:$AG$52,C$1,FALSE)</f>
        <v>0.22793315630784328</v>
      </c>
      <c r="D17">
        <f>VLOOKUP($B17,Tabelle1!$A$2:$AG$52,D$1,FALSE)</f>
        <v>42</v>
      </c>
      <c r="E17">
        <f>VLOOKUP($B17,Tabelle1!$A$2:$AG$52,E$1,FALSE)</f>
        <v>-3</v>
      </c>
      <c r="F17">
        <f>VLOOKUP($B17,Tabelle1!$A$2:$AG$52,F$1,FALSE)</f>
        <v>5</v>
      </c>
      <c r="G17">
        <f>VLOOKUP($B17,Tabelle1!$A$2:$AG$52,G$1,FALSE)</f>
        <v>3</v>
      </c>
      <c r="H17">
        <f>VLOOKUP($B17,Tabelle1!$A$2:$AG$52,H$1,FALSE)</f>
        <v>-4</v>
      </c>
      <c r="I17">
        <f>VLOOKUP($B17,Tabelle1!$A$2:$AG$52,I$1,FALSE)</f>
        <v>4</v>
      </c>
      <c r="J17">
        <f>VLOOKUP($B17,Tabelle1!$A$2:$AG$52,J$1,FALSE)</f>
        <v>-4</v>
      </c>
      <c r="K17">
        <f>VLOOKUP($B17,Tabelle1!$A$2:$AG$52,K$1,FALSE)</f>
        <v>25</v>
      </c>
      <c r="L17">
        <f>VLOOKUP($B17,Tabelle1!$A$2:$AG$52,L$1,FALSE)</f>
        <v>25</v>
      </c>
      <c r="M17">
        <f>VLOOKUP($B17,Tabelle1!$A$2:$AG$52,M$1,FALSE)</f>
        <v>1</v>
      </c>
      <c r="N17">
        <f>VLOOKUP($B17,Tabelle1!$A$2:$AG$52,N$1,FALSE)</f>
        <v>1</v>
      </c>
      <c r="O17" t="str">
        <f>VLOOKUP($B17,Tabelle1!$A$2:$AG$52,O$1,FALSE)</f>
        <v>5x +3</v>
      </c>
      <c r="P17">
        <f>VLOOKUP($B17,Tabelle1!$A$2:$AG$52,P$1,FALSE)</f>
        <v>-4</v>
      </c>
      <c r="Q17" t="str">
        <f>VLOOKUP($B17,Tabelle1!$A$2:$AG$52,Q$1,FALSE)</f>
        <v>4x -4</v>
      </c>
      <c r="R17">
        <f>VLOOKUP($B17,Tabelle1!$A$2:$AG$52,R$1,FALSE)</f>
        <v>-3</v>
      </c>
      <c r="S17" t="str">
        <f>VLOOKUP($B17,Tabelle1!$A$2:$AG$52,S$1,FALSE)</f>
        <v>| ·(-4)</v>
      </c>
      <c r="T17" t="str">
        <f>VLOOKUP($B17,Tabelle1!$A$2:$AG$52,T$1,FALSE)</f>
        <v>5x +3</v>
      </c>
      <c r="U17" t="str">
        <f>VLOOKUP($B17,Tabelle1!$A$2:$AG$52,U$1,FALSE)</f>
        <v>-16x +16</v>
      </c>
      <c r="V17">
        <f>VLOOKUP($B17,Tabelle1!$A$2:$AG$52,V$1,FALSE)</f>
        <v>-3</v>
      </c>
      <c r="W17" t="str">
        <f>VLOOKUP($B17,Tabelle1!$A$2:$AG$52,W$1,FALSE)</f>
        <v>| ·(-3)</v>
      </c>
      <c r="X17" t="str">
        <f>VLOOKUP($B17,Tabelle1!$A$2:$AG$52,X$1,FALSE)</f>
        <v>-15x -9</v>
      </c>
      <c r="Y17" t="str">
        <f>VLOOKUP($B17,Tabelle1!$A$2:$AG$52,Y$1,FALSE)</f>
        <v>-16x +16</v>
      </c>
      <c r="Z17" t="str">
        <f>VLOOKUP($B17,Tabelle1!$A$2:$AG$52,Z$1,FALSE)</f>
        <v>| +15x</v>
      </c>
      <c r="AA17">
        <f>VLOOKUP($B17,Tabelle1!$A$2:$AG$52,AA$1,FALSE)</f>
        <v>-9</v>
      </c>
      <c r="AB17" t="str">
        <f>VLOOKUP($B17,Tabelle1!$A$2:$AG$52,AB$1,FALSE)</f>
        <v>-1x +16</v>
      </c>
      <c r="AC17" t="str">
        <f>VLOOKUP($B17,Tabelle1!$A$2:$AG$52,AC$1,FALSE)</f>
        <v>|- 16</v>
      </c>
      <c r="AD17">
        <f>VLOOKUP($B17,Tabelle1!$A$2:$AG$52,AD$1,FALSE)</f>
        <v>-25</v>
      </c>
      <c r="AE17" t="str">
        <f>VLOOKUP($B17,Tabelle1!$A$2:$AG$52,AE$1,FALSE)</f>
        <v>-1x</v>
      </c>
      <c r="AF17" t="str">
        <f>VLOOKUP($B17,Tabelle1!$A$2:$AG$52,AF$1,FALSE)</f>
        <v>| :(-1)</v>
      </c>
      <c r="AG17" t="str">
        <f>VLOOKUP($B17,Tabelle1!$A$2:$AG$52,AG$1,FALSE)</f>
        <v>x</v>
      </c>
      <c r="AH17">
        <f>VLOOKUP($B17,Tabelle1!$A$2:$AG$52,AH$1,FALSE)</f>
        <v>25</v>
      </c>
    </row>
    <row r="18" spans="1:34" ht="12.75">
      <c r="A18">
        <f t="shared" si="1"/>
        <v>17</v>
      </c>
      <c r="B18">
        <f>LARGE(Tabelle1!$A$2:$A$52,Tabelle2!A18)</f>
        <v>10111</v>
      </c>
      <c r="C18">
        <f>VLOOKUP($B18,Tabelle1!$A$2:$AG$52,C$1,FALSE)</f>
        <v>0.11100474766607715</v>
      </c>
      <c r="D18">
        <f>VLOOKUP($B18,Tabelle1!$A$2:$AG$52,D$1,FALSE)</f>
        <v>47</v>
      </c>
      <c r="E18">
        <f>VLOOKUP($B18,Tabelle1!$A$2:$AG$52,E$1,FALSE)</f>
        <v>3</v>
      </c>
      <c r="F18">
        <f>VLOOKUP($B18,Tabelle1!$A$2:$AG$52,F$1,FALSE)</f>
        <v>-4</v>
      </c>
      <c r="G18">
        <f>VLOOKUP($B18,Tabelle1!$A$2:$AG$52,G$1,FALSE)</f>
        <v>3</v>
      </c>
      <c r="H18">
        <f>VLOOKUP($B18,Tabelle1!$A$2:$AG$52,H$1,FALSE)</f>
        <v>-4</v>
      </c>
      <c r="I18">
        <f>VLOOKUP($B18,Tabelle1!$A$2:$AG$52,I$1,FALSE)</f>
        <v>2</v>
      </c>
      <c r="J18">
        <f>VLOOKUP($B18,Tabelle1!$A$2:$AG$52,J$1,FALSE)</f>
        <v>0</v>
      </c>
      <c r="K18">
        <f>VLOOKUP($B18,Tabelle1!$A$2:$AG$52,K$1,FALSE)</f>
        <v>2.25</v>
      </c>
      <c r="L18">
        <f>VLOOKUP($B18,Tabelle1!$A$2:$AG$52,L$1,FALSE)</f>
        <v>2.25</v>
      </c>
      <c r="M18">
        <f>VLOOKUP($B18,Tabelle1!$A$2:$AG$52,M$1,FALSE)</f>
        <v>1</v>
      </c>
      <c r="N18">
        <f>VLOOKUP($B18,Tabelle1!$A$2:$AG$52,N$1,FALSE)</f>
        <v>1</v>
      </c>
      <c r="O18">
        <f>VLOOKUP($B18,Tabelle1!$A$2:$AG$52,O$1,FALSE)</f>
        <v>-4</v>
      </c>
      <c r="P18" t="str">
        <f>VLOOKUP($B18,Tabelle1!$A$2:$AG$52,P$1,FALSE)</f>
        <v>-4x +3</v>
      </c>
      <c r="Q18">
        <f>VLOOKUP($B18,Tabelle1!$A$2:$AG$52,Q$1,FALSE)</f>
        <v>3</v>
      </c>
      <c r="R18" t="str">
        <f>VLOOKUP($B18,Tabelle1!$A$2:$AG$52,R$1,FALSE)</f>
        <v>2x</v>
      </c>
      <c r="S18" t="str">
        <f>VLOOKUP($B18,Tabelle1!$A$2:$AG$52,S$1,FALSE)</f>
        <v>| ·(-4x +3)</v>
      </c>
      <c r="T18">
        <f>VLOOKUP($B18,Tabelle1!$A$2:$AG$52,T$1,FALSE)</f>
        <v>-4</v>
      </c>
      <c r="U18" t="str">
        <f>VLOOKUP($B18,Tabelle1!$A$2:$AG$52,U$1,FALSE)</f>
        <v>-12x +9</v>
      </c>
      <c r="V18" t="str">
        <f>VLOOKUP($B18,Tabelle1!$A$2:$AG$52,V$1,FALSE)</f>
        <v>2x</v>
      </c>
      <c r="W18" t="str">
        <f>VLOOKUP($B18,Tabelle1!$A$2:$AG$52,W$1,FALSE)</f>
        <v>| ·2x</v>
      </c>
      <c r="X18" t="str">
        <f>VLOOKUP($B18,Tabelle1!$A$2:$AG$52,X$1,FALSE)</f>
        <v>-8x</v>
      </c>
      <c r="Y18" t="str">
        <f>VLOOKUP($B18,Tabelle1!$A$2:$AG$52,Y$1,FALSE)</f>
        <v>-12x +9</v>
      </c>
      <c r="Z18" t="str">
        <f>VLOOKUP($B18,Tabelle1!$A$2:$AG$52,Z$1,FALSE)</f>
        <v>| +12x</v>
      </c>
      <c r="AA18" t="str">
        <f>VLOOKUP($B18,Tabelle1!$A$2:$AG$52,AA$1,FALSE)</f>
        <v>4x</v>
      </c>
      <c r="AB18">
        <f>VLOOKUP($B18,Tabelle1!$A$2:$AG$52,AB$1,FALSE)</f>
        <v>9</v>
      </c>
      <c r="AC18" t="str">
        <f>VLOOKUP($B18,Tabelle1!$A$2:$AG$52,AC$1,FALSE)</f>
        <v>|: 4</v>
      </c>
      <c r="AD18" t="str">
        <f>VLOOKUP($B18,Tabelle1!$A$2:$AG$52,AD$1,FALSE)</f>
        <v>x</v>
      </c>
      <c r="AE18">
        <f>VLOOKUP($B18,Tabelle1!$A$2:$AG$52,AE$1,FALSE)</f>
        <v>2.25</v>
      </c>
      <c r="AF18">
        <f>VLOOKUP($B18,Tabelle1!$A$2:$AG$52,AF$1,FALSE)</f>
        <v>0</v>
      </c>
      <c r="AG18">
        <f>VLOOKUP($B18,Tabelle1!$A$2:$AG$52,AG$1,FALSE)</f>
        <v>0</v>
      </c>
      <c r="AH18">
        <f>VLOOKUP($B18,Tabelle1!$A$2:$AG$52,AH$1,FALSE)</f>
        <v>0</v>
      </c>
    </row>
    <row r="19" spans="1:34" ht="12.75">
      <c r="A19">
        <f t="shared" si="1"/>
        <v>18</v>
      </c>
      <c r="B19">
        <f>LARGE(Tabelle1!$A$2:$A$52,Tabelle2!A19)</f>
        <v>10084</v>
      </c>
      <c r="C19">
        <f>VLOOKUP($B19,Tabelle1!$A$2:$AG$52,C$1,FALSE)</f>
        <v>0.08390317706397077</v>
      </c>
      <c r="D19">
        <f>VLOOKUP($B19,Tabelle1!$A$2:$AG$52,D$1,FALSE)</f>
        <v>49</v>
      </c>
      <c r="E19">
        <f>VLOOKUP($B19,Tabelle1!$A$2:$AG$52,E$1,FALSE)</f>
        <v>3</v>
      </c>
      <c r="F19">
        <f>VLOOKUP($B19,Tabelle1!$A$2:$AG$52,F$1,FALSE)</f>
        <v>-5</v>
      </c>
      <c r="G19">
        <f>VLOOKUP($B19,Tabelle1!$A$2:$AG$52,G$1,FALSE)</f>
        <v>-4</v>
      </c>
      <c r="H19">
        <f>VLOOKUP($B19,Tabelle1!$A$2:$AG$52,H$1,FALSE)</f>
        <v>5</v>
      </c>
      <c r="I19">
        <f>VLOOKUP($B19,Tabelle1!$A$2:$AG$52,I$1,FALSE)</f>
        <v>1</v>
      </c>
      <c r="J19">
        <f>VLOOKUP($B19,Tabelle1!$A$2:$AG$52,J$1,FALSE)</f>
        <v>0</v>
      </c>
      <c r="K19">
        <f>VLOOKUP($B19,Tabelle1!$A$2:$AG$52,K$1,FALSE)</f>
        <v>-0.6</v>
      </c>
      <c r="L19">
        <f>VLOOKUP($B19,Tabelle1!$A$2:$AG$52,L$1,FALSE)</f>
        <v>-0.6</v>
      </c>
      <c r="M19">
        <f>VLOOKUP($B19,Tabelle1!$A$2:$AG$52,M$1,FALSE)</f>
        <v>1</v>
      </c>
      <c r="N19">
        <f>VLOOKUP($B19,Tabelle1!$A$2:$AG$52,N$1,FALSE)</f>
        <v>1</v>
      </c>
      <c r="O19">
        <f>VLOOKUP($B19,Tabelle1!$A$2:$AG$52,O$1,FALSE)</f>
        <v>5</v>
      </c>
      <c r="P19" t="str">
        <f>VLOOKUP($B19,Tabelle1!$A$2:$AG$52,P$1,FALSE)</f>
        <v>-5x -4</v>
      </c>
      <c r="Q19">
        <f>VLOOKUP($B19,Tabelle1!$A$2:$AG$52,Q$1,FALSE)</f>
        <v>3</v>
      </c>
      <c r="R19" t="str">
        <f>VLOOKUP($B19,Tabelle1!$A$2:$AG$52,R$1,FALSE)</f>
        <v>x</v>
      </c>
      <c r="S19" t="str">
        <f>VLOOKUP($B19,Tabelle1!$A$2:$AG$52,S$1,FALSE)</f>
        <v>| ·(-5x -4)</v>
      </c>
      <c r="T19">
        <f>VLOOKUP($B19,Tabelle1!$A$2:$AG$52,T$1,FALSE)</f>
        <v>5</v>
      </c>
      <c r="U19" t="str">
        <f>VLOOKUP($B19,Tabelle1!$A$2:$AG$52,U$1,FALSE)</f>
        <v>-15x -12</v>
      </c>
      <c r="V19" t="str">
        <f>VLOOKUP($B19,Tabelle1!$A$2:$AG$52,V$1,FALSE)</f>
        <v>x</v>
      </c>
      <c r="W19" t="str">
        <f>VLOOKUP($B19,Tabelle1!$A$2:$AG$52,W$1,FALSE)</f>
        <v>| ·x</v>
      </c>
      <c r="X19" t="str">
        <f>VLOOKUP($B19,Tabelle1!$A$2:$AG$52,X$1,FALSE)</f>
        <v>5x</v>
      </c>
      <c r="Y19" t="str">
        <f>VLOOKUP($B19,Tabelle1!$A$2:$AG$52,Y$1,FALSE)</f>
        <v>-15x -12</v>
      </c>
      <c r="Z19" t="str">
        <f>VLOOKUP($B19,Tabelle1!$A$2:$AG$52,Z$1,FALSE)</f>
        <v>| +15x</v>
      </c>
      <c r="AA19" t="str">
        <f>VLOOKUP($B19,Tabelle1!$A$2:$AG$52,AA$1,FALSE)</f>
        <v>20x</v>
      </c>
      <c r="AB19">
        <f>VLOOKUP($B19,Tabelle1!$A$2:$AG$52,AB$1,FALSE)</f>
        <v>-12</v>
      </c>
      <c r="AC19" t="str">
        <f>VLOOKUP($B19,Tabelle1!$A$2:$AG$52,AC$1,FALSE)</f>
        <v>|: 20</v>
      </c>
      <c r="AD19" t="str">
        <f>VLOOKUP($B19,Tabelle1!$A$2:$AG$52,AD$1,FALSE)</f>
        <v>x</v>
      </c>
      <c r="AE19">
        <f>VLOOKUP($B19,Tabelle1!$A$2:$AG$52,AE$1,FALSE)</f>
        <v>-0.6</v>
      </c>
      <c r="AF19">
        <f>VLOOKUP($B19,Tabelle1!$A$2:$AG$52,AF$1,FALSE)</f>
        <v>0</v>
      </c>
      <c r="AG19">
        <f>VLOOKUP($B19,Tabelle1!$A$2:$AG$52,AG$1,FALSE)</f>
        <v>0</v>
      </c>
      <c r="AH19">
        <f>VLOOKUP($B19,Tabelle1!$A$2:$AG$52,AH$1,FALSE)</f>
        <v>0</v>
      </c>
    </row>
    <row r="20" spans="1:34" ht="12.75">
      <c r="A20">
        <f t="shared" si="1"/>
        <v>19</v>
      </c>
      <c r="B20">
        <f>LARGE(Tabelle1!$A$2:$A$52,Tabelle2!A20)</f>
        <v>980</v>
      </c>
      <c r="C20">
        <f>VLOOKUP($B20,Tabelle1!$A$2:$AG$52,C$1,FALSE)</f>
        <v>0.9804055643279183</v>
      </c>
      <c r="D20">
        <f>VLOOKUP($B20,Tabelle1!$A$2:$AG$52,D$1,FALSE)</f>
        <v>1</v>
      </c>
      <c r="E20">
        <f>VLOOKUP($B20,Tabelle1!$A$2:$AG$52,E$1,FALSE)</f>
        <v>5</v>
      </c>
      <c r="F20">
        <f>VLOOKUP($B20,Tabelle1!$A$2:$AG$52,F$1,FALSE)</f>
        <v>3</v>
      </c>
      <c r="G20">
        <f>VLOOKUP($B20,Tabelle1!$A$2:$AG$52,G$1,FALSE)</f>
        <v>2</v>
      </c>
      <c r="H20">
        <f>VLOOKUP($B20,Tabelle1!$A$2:$AG$52,H$1,FALSE)</f>
        <v>6</v>
      </c>
      <c r="I20">
        <f>VLOOKUP($B20,Tabelle1!$A$2:$AG$52,I$1,FALSE)</f>
        <v>-4</v>
      </c>
      <c r="J20">
        <f>VLOOKUP($B20,Tabelle1!$A$2:$AG$52,J$1,FALSE)</f>
        <v>0</v>
      </c>
      <c r="K20">
        <f>VLOOKUP($B20,Tabelle1!$A$2:$AG$52,K$1,FALSE)</f>
        <v>-0.2564102564102564</v>
      </c>
      <c r="L20">
        <f>VLOOKUP($B20,Tabelle1!$A$2:$AG$52,L$1,FALSE)</f>
        <v>-0.26</v>
      </c>
      <c r="M20">
        <f>VLOOKUP($B20,Tabelle1!$A$2:$AG$52,M$1,FALSE)</f>
        <v>1</v>
      </c>
      <c r="N20">
        <f>VLOOKUP($B20,Tabelle1!$A$2:$AG$52,N$1,FALSE)</f>
        <v>0</v>
      </c>
      <c r="O20" t="str">
        <f>VLOOKUP($B20,Tabelle1!$A$2:$AG$52,O$1,FALSE)</f>
        <v>3x +2</v>
      </c>
      <c r="P20">
        <f>VLOOKUP($B20,Tabelle1!$A$2:$AG$52,P$1,FALSE)</f>
        <v>6</v>
      </c>
      <c r="Q20" t="str">
        <f>VLOOKUP($B20,Tabelle1!$A$2:$AG$52,Q$1,FALSE)</f>
        <v>-4x</v>
      </c>
      <c r="R20">
        <f>VLOOKUP($B20,Tabelle1!$A$2:$AG$52,R$1,FALSE)</f>
        <v>5</v>
      </c>
      <c r="S20" t="str">
        <f>VLOOKUP($B20,Tabelle1!$A$2:$AG$52,S$1,FALSE)</f>
        <v>| ·6</v>
      </c>
      <c r="T20" t="str">
        <f>VLOOKUP($B20,Tabelle1!$A$2:$AG$52,T$1,FALSE)</f>
        <v>3x +2</v>
      </c>
      <c r="U20" t="str">
        <f>VLOOKUP($B20,Tabelle1!$A$2:$AG$52,U$1,FALSE)</f>
        <v>-24x</v>
      </c>
      <c r="V20">
        <f>VLOOKUP($B20,Tabelle1!$A$2:$AG$52,V$1,FALSE)</f>
        <v>5</v>
      </c>
      <c r="W20" t="str">
        <f>VLOOKUP($B20,Tabelle1!$A$2:$AG$52,W$1,FALSE)</f>
        <v>| ·5</v>
      </c>
      <c r="X20" t="str">
        <f>VLOOKUP($B20,Tabelle1!$A$2:$AG$52,X$1,FALSE)</f>
        <v>15x +10</v>
      </c>
      <c r="Y20" t="str">
        <f>VLOOKUP($B20,Tabelle1!$A$2:$AG$52,Y$1,FALSE)</f>
        <v>-24x</v>
      </c>
      <c r="Z20" t="str">
        <f>VLOOKUP($B20,Tabelle1!$A$2:$AG$52,Z$1,FALSE)</f>
        <v>|- 15x</v>
      </c>
      <c r="AA20">
        <f>VLOOKUP($B20,Tabelle1!$A$2:$AG$52,AA$1,FALSE)</f>
        <v>10</v>
      </c>
      <c r="AB20" t="str">
        <f>VLOOKUP($B20,Tabelle1!$A$2:$AG$52,AB$1,FALSE)</f>
        <v>-39x</v>
      </c>
      <c r="AC20" t="str">
        <f>VLOOKUP($B20,Tabelle1!$A$2:$AG$52,AC$1,FALSE)</f>
        <v>| :(-39)</v>
      </c>
      <c r="AD20">
        <f>VLOOKUP($B20,Tabelle1!$A$2:$AG$52,AD$1,FALSE)</f>
        <v>-0.2564102564102564</v>
      </c>
      <c r="AE20" t="str">
        <f>VLOOKUP($B20,Tabelle1!$A$2:$AG$52,AE$1,FALSE)</f>
        <v>x</v>
      </c>
      <c r="AF20">
        <f>VLOOKUP($B20,Tabelle1!$A$2:$AG$52,AF$1,FALSE)</f>
        <v>0</v>
      </c>
      <c r="AG20">
        <f>VLOOKUP($B20,Tabelle1!$A$2:$AG$52,AG$1,FALSE)</f>
        <v>0</v>
      </c>
      <c r="AH20">
        <f>VLOOKUP($B20,Tabelle1!$A$2:$AG$52,AH$1,FALSE)</f>
        <v>0</v>
      </c>
    </row>
    <row r="21" spans="1:34" ht="12.75">
      <c r="A21">
        <f t="shared" si="1"/>
        <v>20</v>
      </c>
      <c r="B21">
        <f>LARGE(Tabelle1!$A$2:$A$52,Tabelle2!A21)</f>
        <v>938</v>
      </c>
      <c r="C21">
        <f>VLOOKUP($B21,Tabelle1!$A$2:$AG$52,C$1,FALSE)</f>
        <v>0.9384937909741934</v>
      </c>
      <c r="D21">
        <f>VLOOKUP($B21,Tabelle1!$A$2:$AG$52,D$1,FALSE)</f>
        <v>2</v>
      </c>
      <c r="E21">
        <f>VLOOKUP($B21,Tabelle1!$A$2:$AG$52,E$1,FALSE)</f>
        <v>5</v>
      </c>
      <c r="F21">
        <f>VLOOKUP($B21,Tabelle1!$A$2:$AG$52,F$1,FALSE)</f>
        <v>5</v>
      </c>
      <c r="G21">
        <f>VLOOKUP($B21,Tabelle1!$A$2:$AG$52,G$1,FALSE)</f>
        <v>2</v>
      </c>
      <c r="H21">
        <f>VLOOKUP($B21,Tabelle1!$A$2:$AG$52,H$1,FALSE)</f>
        <v>-2</v>
      </c>
      <c r="I21">
        <f>VLOOKUP($B21,Tabelle1!$A$2:$AG$52,I$1,FALSE)</f>
        <v>1</v>
      </c>
      <c r="J21">
        <f>VLOOKUP($B21,Tabelle1!$A$2:$AG$52,J$1,FALSE)</f>
        <v>0</v>
      </c>
      <c r="K21">
        <f>VLOOKUP($B21,Tabelle1!$A$2:$AG$52,K$1,FALSE)</f>
        <v>-0.37037037037037035</v>
      </c>
      <c r="L21">
        <f>VLOOKUP($B21,Tabelle1!$A$2:$AG$52,L$1,FALSE)</f>
        <v>-0.37</v>
      </c>
      <c r="M21">
        <f>VLOOKUP($B21,Tabelle1!$A$2:$AG$52,M$1,FALSE)</f>
        <v>1</v>
      </c>
      <c r="N21">
        <f>VLOOKUP($B21,Tabelle1!$A$2:$AG$52,N$1,FALSE)</f>
        <v>0</v>
      </c>
      <c r="O21" t="str">
        <f>VLOOKUP($B21,Tabelle1!$A$2:$AG$52,O$1,FALSE)</f>
        <v>5x +2</v>
      </c>
      <c r="P21">
        <f>VLOOKUP($B21,Tabelle1!$A$2:$AG$52,P$1,FALSE)</f>
        <v>-2</v>
      </c>
      <c r="Q21" t="str">
        <f>VLOOKUP($B21,Tabelle1!$A$2:$AG$52,Q$1,FALSE)</f>
        <v>x</v>
      </c>
      <c r="R21">
        <f>VLOOKUP($B21,Tabelle1!$A$2:$AG$52,R$1,FALSE)</f>
        <v>5</v>
      </c>
      <c r="S21" t="str">
        <f>VLOOKUP($B21,Tabelle1!$A$2:$AG$52,S$1,FALSE)</f>
        <v>| ·(-2)</v>
      </c>
      <c r="T21" t="str">
        <f>VLOOKUP($B21,Tabelle1!$A$2:$AG$52,T$1,FALSE)</f>
        <v>5x +2</v>
      </c>
      <c r="U21" t="str">
        <f>VLOOKUP($B21,Tabelle1!$A$2:$AG$52,U$1,FALSE)</f>
        <v>-2x</v>
      </c>
      <c r="V21">
        <f>VLOOKUP($B21,Tabelle1!$A$2:$AG$52,V$1,FALSE)</f>
        <v>5</v>
      </c>
      <c r="W21" t="str">
        <f>VLOOKUP($B21,Tabelle1!$A$2:$AG$52,W$1,FALSE)</f>
        <v>| ·5</v>
      </c>
      <c r="X21" t="str">
        <f>VLOOKUP($B21,Tabelle1!$A$2:$AG$52,X$1,FALSE)</f>
        <v>25x +10</v>
      </c>
      <c r="Y21" t="str">
        <f>VLOOKUP($B21,Tabelle1!$A$2:$AG$52,Y$1,FALSE)</f>
        <v>-2x</v>
      </c>
      <c r="Z21" t="str">
        <f>VLOOKUP($B21,Tabelle1!$A$2:$AG$52,Z$1,FALSE)</f>
        <v>|- 25x</v>
      </c>
      <c r="AA21">
        <f>VLOOKUP($B21,Tabelle1!$A$2:$AG$52,AA$1,FALSE)</f>
        <v>10</v>
      </c>
      <c r="AB21" t="str">
        <f>VLOOKUP($B21,Tabelle1!$A$2:$AG$52,AB$1,FALSE)</f>
        <v>-27x</v>
      </c>
      <c r="AC21" t="str">
        <f>VLOOKUP($B21,Tabelle1!$A$2:$AG$52,AC$1,FALSE)</f>
        <v>| :(-27)</v>
      </c>
      <c r="AD21">
        <f>VLOOKUP($B21,Tabelle1!$A$2:$AG$52,AD$1,FALSE)</f>
        <v>-0.37037037037037035</v>
      </c>
      <c r="AE21" t="str">
        <f>VLOOKUP($B21,Tabelle1!$A$2:$AG$52,AE$1,FALSE)</f>
        <v>x</v>
      </c>
      <c r="AF21">
        <f>VLOOKUP($B21,Tabelle1!$A$2:$AG$52,AF$1,FALSE)</f>
        <v>0</v>
      </c>
      <c r="AG21">
        <f>VLOOKUP($B21,Tabelle1!$A$2:$AG$52,AG$1,FALSE)</f>
        <v>0</v>
      </c>
      <c r="AH21">
        <f>VLOOKUP($B21,Tabelle1!$A$2:$AG$52,AH$1,FALSE)</f>
        <v>0</v>
      </c>
    </row>
    <row r="22" spans="1:34" ht="12.75">
      <c r="A22">
        <f t="shared" si="1"/>
        <v>21</v>
      </c>
      <c r="B22">
        <f>LARGE(Tabelle1!$A$2:$A$52,Tabelle2!A22)</f>
        <v>929</v>
      </c>
      <c r="C22">
        <f>VLOOKUP($B22,Tabelle1!$A$2:$AG$52,C$1,FALSE)</f>
        <v>0.9287385993567504</v>
      </c>
      <c r="D22">
        <f>VLOOKUP($B22,Tabelle1!$A$2:$AG$52,D$1,FALSE)</f>
        <v>4</v>
      </c>
      <c r="E22">
        <f>VLOOKUP($B22,Tabelle1!$A$2:$AG$52,E$1,FALSE)</f>
        <v>5</v>
      </c>
      <c r="F22">
        <f>VLOOKUP($B22,Tabelle1!$A$2:$AG$52,F$1,FALSE)</f>
        <v>-5</v>
      </c>
      <c r="G22">
        <f>VLOOKUP($B22,Tabelle1!$A$2:$AG$52,G$1,FALSE)</f>
        <v>-2</v>
      </c>
      <c r="H22">
        <f>VLOOKUP($B22,Tabelle1!$A$2:$AG$52,H$1,FALSE)</f>
        <v>3</v>
      </c>
      <c r="I22">
        <f>VLOOKUP($B22,Tabelle1!$A$2:$AG$52,I$1,FALSE)</f>
        <v>5</v>
      </c>
      <c r="J22">
        <f>VLOOKUP($B22,Tabelle1!$A$2:$AG$52,J$1,FALSE)</f>
        <v>3</v>
      </c>
      <c r="K22">
        <f>VLOOKUP($B22,Tabelle1!$A$2:$AG$52,K$1,FALSE)</f>
        <v>-0.475</v>
      </c>
      <c r="L22">
        <f>VLOOKUP($B22,Tabelle1!$A$2:$AG$52,L$1,FALSE)</f>
        <v>-0.48</v>
      </c>
      <c r="M22">
        <f>VLOOKUP($B22,Tabelle1!$A$2:$AG$52,M$1,FALSE)</f>
        <v>1</v>
      </c>
      <c r="N22">
        <f>VLOOKUP($B22,Tabelle1!$A$2:$AG$52,N$1,FALSE)</f>
        <v>0</v>
      </c>
      <c r="O22">
        <f>VLOOKUP($B22,Tabelle1!$A$2:$AG$52,O$1,FALSE)</f>
        <v>3</v>
      </c>
      <c r="P22" t="str">
        <f>VLOOKUP($B22,Tabelle1!$A$2:$AG$52,P$1,FALSE)</f>
        <v>-5x -2</v>
      </c>
      <c r="Q22">
        <f>VLOOKUP($B22,Tabelle1!$A$2:$AG$52,Q$1,FALSE)</f>
        <v>5</v>
      </c>
      <c r="R22" t="str">
        <f>VLOOKUP($B22,Tabelle1!$A$2:$AG$52,R$1,FALSE)</f>
        <v>5x +3</v>
      </c>
      <c r="S22" t="str">
        <f>VLOOKUP($B22,Tabelle1!$A$2:$AG$52,S$1,FALSE)</f>
        <v>| ·(-5x -2)</v>
      </c>
      <c r="T22">
        <f>VLOOKUP($B22,Tabelle1!$A$2:$AG$52,T$1,FALSE)</f>
        <v>3</v>
      </c>
      <c r="U22" t="str">
        <f>VLOOKUP($B22,Tabelle1!$A$2:$AG$52,U$1,FALSE)</f>
        <v>-25x -10</v>
      </c>
      <c r="V22" t="str">
        <f>VLOOKUP($B22,Tabelle1!$A$2:$AG$52,V$1,FALSE)</f>
        <v>5x +3</v>
      </c>
      <c r="W22" t="str">
        <f>VLOOKUP($B22,Tabelle1!$A$2:$AG$52,W$1,FALSE)</f>
        <v>| ·(5x +3)</v>
      </c>
      <c r="X22" t="str">
        <f>VLOOKUP($B22,Tabelle1!$A$2:$AG$52,X$1,FALSE)</f>
        <v>15x +9</v>
      </c>
      <c r="Y22" t="str">
        <f>VLOOKUP($B22,Tabelle1!$A$2:$AG$52,Y$1,FALSE)</f>
        <v>-25x -10</v>
      </c>
      <c r="Z22" t="str">
        <f>VLOOKUP($B22,Tabelle1!$A$2:$AG$52,Z$1,FALSE)</f>
        <v>|- 15x</v>
      </c>
      <c r="AA22">
        <f>VLOOKUP($B22,Tabelle1!$A$2:$AG$52,AA$1,FALSE)</f>
        <v>9</v>
      </c>
      <c r="AB22" t="str">
        <f>VLOOKUP($B22,Tabelle1!$A$2:$AG$52,AB$1,FALSE)</f>
        <v>-40x -10</v>
      </c>
      <c r="AC22" t="str">
        <f>VLOOKUP($B22,Tabelle1!$A$2:$AG$52,AC$1,FALSE)</f>
        <v>| +10</v>
      </c>
      <c r="AD22">
        <f>VLOOKUP($B22,Tabelle1!$A$2:$AG$52,AD$1,FALSE)</f>
        <v>19</v>
      </c>
      <c r="AE22" t="str">
        <f>VLOOKUP($B22,Tabelle1!$A$2:$AG$52,AE$1,FALSE)</f>
        <v>-40x</v>
      </c>
      <c r="AF22" t="str">
        <f>VLOOKUP($B22,Tabelle1!$A$2:$AG$52,AF$1,FALSE)</f>
        <v>| :(-40)</v>
      </c>
      <c r="AG22" t="str">
        <f>VLOOKUP($B22,Tabelle1!$A$2:$AG$52,AG$1,FALSE)</f>
        <v>x</v>
      </c>
      <c r="AH22">
        <f>VLOOKUP($B22,Tabelle1!$A$2:$AG$52,AH$1,FALSE)</f>
        <v>-0.475</v>
      </c>
    </row>
    <row r="23" spans="1:34" ht="12.75">
      <c r="A23">
        <f t="shared" si="1"/>
        <v>22</v>
      </c>
      <c r="B23">
        <f>LARGE(Tabelle1!$A$2:$A$52,Tabelle2!A23)</f>
        <v>924</v>
      </c>
      <c r="C23">
        <f>VLOOKUP($B23,Tabelle1!$A$2:$AG$52,C$1,FALSE)</f>
        <v>0.9238239073108422</v>
      </c>
      <c r="D23">
        <f>VLOOKUP($B23,Tabelle1!$A$2:$AG$52,D$1,FALSE)</f>
        <v>6</v>
      </c>
      <c r="E23">
        <f>VLOOKUP($B23,Tabelle1!$A$2:$AG$52,E$1,FALSE)</f>
        <v>4</v>
      </c>
      <c r="F23">
        <f>VLOOKUP($B23,Tabelle1!$A$2:$AG$52,F$1,FALSE)</f>
        <v>-5</v>
      </c>
      <c r="G23">
        <f>VLOOKUP($B23,Tabelle1!$A$2:$AG$52,G$1,FALSE)</f>
        <v>-3</v>
      </c>
      <c r="H23">
        <f>VLOOKUP($B23,Tabelle1!$A$2:$AG$52,H$1,FALSE)</f>
        <v>3</v>
      </c>
      <c r="I23">
        <f>VLOOKUP($B23,Tabelle1!$A$2:$AG$52,I$1,FALSE)</f>
        <v>3</v>
      </c>
      <c r="J23">
        <f>VLOOKUP($B23,Tabelle1!$A$2:$AG$52,J$1,FALSE)</f>
        <v>0</v>
      </c>
      <c r="K23">
        <f>VLOOKUP($B23,Tabelle1!$A$2:$AG$52,K$1,FALSE)</f>
        <v>-0.41379310344827586</v>
      </c>
      <c r="L23">
        <f>VLOOKUP($B23,Tabelle1!$A$2:$AG$52,L$1,FALSE)</f>
        <v>-0.41</v>
      </c>
      <c r="M23">
        <f>VLOOKUP($B23,Tabelle1!$A$2:$AG$52,M$1,FALSE)</f>
        <v>1</v>
      </c>
      <c r="N23">
        <f>VLOOKUP($B23,Tabelle1!$A$2:$AG$52,N$1,FALSE)</f>
        <v>0</v>
      </c>
      <c r="O23" t="str">
        <f>VLOOKUP($B23,Tabelle1!$A$2:$AG$52,O$1,FALSE)</f>
        <v>-5x -3</v>
      </c>
      <c r="P23">
        <f>VLOOKUP($B23,Tabelle1!$A$2:$AG$52,P$1,FALSE)</f>
        <v>3</v>
      </c>
      <c r="Q23" t="str">
        <f>VLOOKUP($B23,Tabelle1!$A$2:$AG$52,Q$1,FALSE)</f>
        <v>3x</v>
      </c>
      <c r="R23">
        <f>VLOOKUP($B23,Tabelle1!$A$2:$AG$52,R$1,FALSE)</f>
        <v>4</v>
      </c>
      <c r="S23" t="str">
        <f>VLOOKUP($B23,Tabelle1!$A$2:$AG$52,S$1,FALSE)</f>
        <v>| ·3</v>
      </c>
      <c r="T23" t="str">
        <f>VLOOKUP($B23,Tabelle1!$A$2:$AG$52,T$1,FALSE)</f>
        <v>-5x -3</v>
      </c>
      <c r="U23" t="str">
        <f>VLOOKUP($B23,Tabelle1!$A$2:$AG$52,U$1,FALSE)</f>
        <v>9x</v>
      </c>
      <c r="V23">
        <f>VLOOKUP($B23,Tabelle1!$A$2:$AG$52,V$1,FALSE)</f>
        <v>4</v>
      </c>
      <c r="W23" t="str">
        <f>VLOOKUP($B23,Tabelle1!$A$2:$AG$52,W$1,FALSE)</f>
        <v>| ·4</v>
      </c>
      <c r="X23" t="str">
        <f>VLOOKUP($B23,Tabelle1!$A$2:$AG$52,X$1,FALSE)</f>
        <v>-20x -12</v>
      </c>
      <c r="Y23" t="str">
        <f>VLOOKUP($B23,Tabelle1!$A$2:$AG$52,Y$1,FALSE)</f>
        <v>9x</v>
      </c>
      <c r="Z23" t="str">
        <f>VLOOKUP($B23,Tabelle1!$A$2:$AG$52,Z$1,FALSE)</f>
        <v>| +20x</v>
      </c>
      <c r="AA23">
        <f>VLOOKUP($B23,Tabelle1!$A$2:$AG$52,AA$1,FALSE)</f>
        <v>-12</v>
      </c>
      <c r="AB23" t="str">
        <f>VLOOKUP($B23,Tabelle1!$A$2:$AG$52,AB$1,FALSE)</f>
        <v>29x</v>
      </c>
      <c r="AC23" t="str">
        <f>VLOOKUP($B23,Tabelle1!$A$2:$AG$52,AC$1,FALSE)</f>
        <v>| :29</v>
      </c>
      <c r="AD23">
        <f>VLOOKUP($B23,Tabelle1!$A$2:$AG$52,AD$1,FALSE)</f>
        <v>-0.41379310344827586</v>
      </c>
      <c r="AE23" t="str">
        <f>VLOOKUP($B23,Tabelle1!$A$2:$AG$52,AE$1,FALSE)</f>
        <v>x</v>
      </c>
      <c r="AF23">
        <f>VLOOKUP($B23,Tabelle1!$A$2:$AG$52,AF$1,FALSE)</f>
        <v>0</v>
      </c>
      <c r="AG23">
        <f>VLOOKUP($B23,Tabelle1!$A$2:$AG$52,AG$1,FALSE)</f>
        <v>0</v>
      </c>
      <c r="AH23">
        <f>VLOOKUP($B23,Tabelle1!$A$2:$AG$52,AH$1,FALSE)</f>
        <v>0</v>
      </c>
    </row>
    <row r="24" spans="1:34" ht="12.75">
      <c r="A24">
        <f t="shared" si="1"/>
        <v>23</v>
      </c>
      <c r="B24">
        <f>LARGE(Tabelle1!$A$2:$A$52,Tabelle2!A24)</f>
        <v>907</v>
      </c>
      <c r="C24">
        <f>VLOOKUP($B24,Tabelle1!$A$2:$AG$52,C$1,FALSE)</f>
        <v>0.9066781474936264</v>
      </c>
      <c r="D24">
        <f>VLOOKUP($B24,Tabelle1!$A$2:$AG$52,D$1,FALSE)</f>
        <v>7</v>
      </c>
      <c r="E24">
        <f>VLOOKUP($B24,Tabelle1!$A$2:$AG$52,E$1,FALSE)</f>
        <v>-3</v>
      </c>
      <c r="F24">
        <f>VLOOKUP($B24,Tabelle1!$A$2:$AG$52,F$1,FALSE)</f>
        <v>-5</v>
      </c>
      <c r="G24">
        <f>VLOOKUP($B24,Tabelle1!$A$2:$AG$52,G$1,FALSE)</f>
        <v>3</v>
      </c>
      <c r="H24">
        <f>VLOOKUP($B24,Tabelle1!$A$2:$AG$52,H$1,FALSE)</f>
        <v>5</v>
      </c>
      <c r="I24">
        <f>VLOOKUP($B24,Tabelle1!$A$2:$AG$52,I$1,FALSE)</f>
        <v>3</v>
      </c>
      <c r="J24">
        <f>VLOOKUP($B24,Tabelle1!$A$2:$AG$52,J$1,FALSE)</f>
        <v>-4</v>
      </c>
      <c r="K24" t="e">
        <f>VLOOKUP($B24,Tabelle1!$A$2:$AG$52,K$1,FALSE)</f>
        <v>#DIV/0!</v>
      </c>
      <c r="L24" t="e">
        <f>VLOOKUP($B24,Tabelle1!$A$2:$AG$52,L$1,FALSE)</f>
        <v>#DIV/0!</v>
      </c>
      <c r="M24">
        <f>VLOOKUP($B24,Tabelle1!$A$2:$AG$52,M$1,FALSE)</f>
        <v>0</v>
      </c>
      <c r="N24">
        <f>VLOOKUP($B24,Tabelle1!$A$2:$AG$52,N$1,FALSE)</f>
        <v>0</v>
      </c>
      <c r="O24" t="str">
        <f>VLOOKUP($B24,Tabelle1!$A$2:$AG$52,O$1,FALSE)</f>
        <v>-5x +3</v>
      </c>
      <c r="P24">
        <f>VLOOKUP($B24,Tabelle1!$A$2:$AG$52,P$1,FALSE)</f>
        <v>5</v>
      </c>
      <c r="Q24" t="str">
        <f>VLOOKUP($B24,Tabelle1!$A$2:$AG$52,Q$1,FALSE)</f>
        <v>3x -4</v>
      </c>
      <c r="R24">
        <f>VLOOKUP($B24,Tabelle1!$A$2:$AG$52,R$1,FALSE)</f>
        <v>-3</v>
      </c>
      <c r="S24" t="str">
        <f>VLOOKUP($B24,Tabelle1!$A$2:$AG$52,S$1,FALSE)</f>
        <v>| ·5</v>
      </c>
      <c r="T24" t="str">
        <f>VLOOKUP($B24,Tabelle1!$A$2:$AG$52,T$1,FALSE)</f>
        <v>-5x +3</v>
      </c>
      <c r="U24" t="str">
        <f>VLOOKUP($B24,Tabelle1!$A$2:$AG$52,U$1,FALSE)</f>
        <v>15x -20</v>
      </c>
      <c r="V24">
        <f>VLOOKUP($B24,Tabelle1!$A$2:$AG$52,V$1,FALSE)</f>
        <v>-3</v>
      </c>
      <c r="W24" t="str">
        <f>VLOOKUP($B24,Tabelle1!$A$2:$AG$52,W$1,FALSE)</f>
        <v>| ·(-3)</v>
      </c>
      <c r="X24" t="str">
        <f>VLOOKUP($B24,Tabelle1!$A$2:$AG$52,X$1,FALSE)</f>
        <v>15x -9</v>
      </c>
      <c r="Y24" t="str">
        <f>VLOOKUP($B24,Tabelle1!$A$2:$AG$52,Y$1,FALSE)</f>
        <v>15x -20</v>
      </c>
      <c r="Z24" t="str">
        <f>VLOOKUP($B24,Tabelle1!$A$2:$AG$52,Z$1,FALSE)</f>
        <v>|- 15x</v>
      </c>
      <c r="AA24">
        <f>VLOOKUP($B24,Tabelle1!$A$2:$AG$52,AA$1,FALSE)</f>
        <v>-9</v>
      </c>
      <c r="AB24" t="str">
        <f>VLOOKUP($B24,Tabelle1!$A$2:$AG$52,AB$1,FALSE)</f>
        <v>0x -20</v>
      </c>
      <c r="AC24" t="str">
        <f>VLOOKUP($B24,Tabelle1!$A$2:$AG$52,AC$1,FALSE)</f>
        <v>| +20</v>
      </c>
      <c r="AD24">
        <f>VLOOKUP($B24,Tabelle1!$A$2:$AG$52,AD$1,FALSE)</f>
        <v>11</v>
      </c>
      <c r="AE24" t="str">
        <f>VLOOKUP($B24,Tabelle1!$A$2:$AG$52,AE$1,FALSE)</f>
        <v>0x</v>
      </c>
      <c r="AF24" t="str">
        <f>VLOOKUP($B24,Tabelle1!$A$2:$AG$52,AF$1,FALSE)</f>
        <v>| :(0)</v>
      </c>
      <c r="AG24" t="str">
        <f>VLOOKUP($B24,Tabelle1!$A$2:$AG$52,AG$1,FALSE)</f>
        <v>x</v>
      </c>
      <c r="AH24" t="e">
        <f>VLOOKUP($B24,Tabelle1!$A$2:$AG$52,AH$1,FALSE)</f>
        <v>#DIV/0!</v>
      </c>
    </row>
    <row r="25" spans="1:34" ht="12.75">
      <c r="A25">
        <f t="shared" si="1"/>
        <v>24</v>
      </c>
      <c r="B25">
        <f>LARGE(Tabelle1!$A$2:$A$52,Tabelle2!A25)</f>
        <v>891</v>
      </c>
      <c r="C25">
        <f>VLOOKUP($B25,Tabelle1!$A$2:$AG$52,C$1,FALSE)</f>
        <v>0.8907646045801187</v>
      </c>
      <c r="D25">
        <f>VLOOKUP($B25,Tabelle1!$A$2:$AG$52,D$1,FALSE)</f>
        <v>8</v>
      </c>
      <c r="E25">
        <f>VLOOKUP($B25,Tabelle1!$A$2:$AG$52,E$1,FALSE)</f>
        <v>-3</v>
      </c>
      <c r="F25">
        <f>VLOOKUP($B25,Tabelle1!$A$2:$AG$52,F$1,FALSE)</f>
        <v>4</v>
      </c>
      <c r="G25">
        <f>VLOOKUP($B25,Tabelle1!$A$2:$AG$52,G$1,FALSE)</f>
        <v>4</v>
      </c>
      <c r="H25">
        <f>VLOOKUP($B25,Tabelle1!$A$2:$AG$52,H$1,FALSE)</f>
        <v>-5</v>
      </c>
      <c r="I25">
        <f>VLOOKUP($B25,Tabelle1!$A$2:$AG$52,I$1,FALSE)</f>
        <v>1</v>
      </c>
      <c r="J25">
        <f>VLOOKUP($B25,Tabelle1!$A$2:$AG$52,J$1,FALSE)</f>
        <v>0</v>
      </c>
      <c r="K25">
        <f>VLOOKUP($B25,Tabelle1!$A$2:$AG$52,K$1,FALSE)</f>
        <v>-1.7142857142857142</v>
      </c>
      <c r="L25">
        <f>VLOOKUP($B25,Tabelle1!$A$2:$AG$52,L$1,FALSE)</f>
        <v>-1.71</v>
      </c>
      <c r="M25">
        <f>VLOOKUP($B25,Tabelle1!$A$2:$AG$52,M$1,FALSE)</f>
        <v>1</v>
      </c>
      <c r="N25">
        <f>VLOOKUP($B25,Tabelle1!$A$2:$AG$52,N$1,FALSE)</f>
        <v>0</v>
      </c>
      <c r="O25">
        <f>VLOOKUP($B25,Tabelle1!$A$2:$AG$52,O$1,FALSE)</f>
        <v>-5</v>
      </c>
      <c r="P25" t="str">
        <f>VLOOKUP($B25,Tabelle1!$A$2:$AG$52,P$1,FALSE)</f>
        <v>4x +4</v>
      </c>
      <c r="Q25">
        <f>VLOOKUP($B25,Tabelle1!$A$2:$AG$52,Q$1,FALSE)</f>
        <v>-3</v>
      </c>
      <c r="R25" t="str">
        <f>VLOOKUP($B25,Tabelle1!$A$2:$AG$52,R$1,FALSE)</f>
        <v>x</v>
      </c>
      <c r="S25" t="str">
        <f>VLOOKUP($B25,Tabelle1!$A$2:$AG$52,S$1,FALSE)</f>
        <v>| ·(4x +4)</v>
      </c>
      <c r="T25">
        <f>VLOOKUP($B25,Tabelle1!$A$2:$AG$52,T$1,FALSE)</f>
        <v>-5</v>
      </c>
      <c r="U25" t="str">
        <f>VLOOKUP($B25,Tabelle1!$A$2:$AG$52,U$1,FALSE)</f>
        <v>-12x -12</v>
      </c>
      <c r="V25" t="str">
        <f>VLOOKUP($B25,Tabelle1!$A$2:$AG$52,V$1,FALSE)</f>
        <v>x</v>
      </c>
      <c r="W25" t="str">
        <f>VLOOKUP($B25,Tabelle1!$A$2:$AG$52,W$1,FALSE)</f>
        <v>| ·x</v>
      </c>
      <c r="X25" t="str">
        <f>VLOOKUP($B25,Tabelle1!$A$2:$AG$52,X$1,FALSE)</f>
        <v>-5x</v>
      </c>
      <c r="Y25" t="str">
        <f>VLOOKUP($B25,Tabelle1!$A$2:$AG$52,Y$1,FALSE)</f>
        <v>-12x -12</v>
      </c>
      <c r="Z25" t="str">
        <f>VLOOKUP($B25,Tabelle1!$A$2:$AG$52,Z$1,FALSE)</f>
        <v>| +12x</v>
      </c>
      <c r="AA25" t="str">
        <f>VLOOKUP($B25,Tabelle1!$A$2:$AG$52,AA$1,FALSE)</f>
        <v>7x</v>
      </c>
      <c r="AB25">
        <f>VLOOKUP($B25,Tabelle1!$A$2:$AG$52,AB$1,FALSE)</f>
        <v>-12</v>
      </c>
      <c r="AC25" t="str">
        <f>VLOOKUP($B25,Tabelle1!$A$2:$AG$52,AC$1,FALSE)</f>
        <v>|: 7</v>
      </c>
      <c r="AD25" t="str">
        <f>VLOOKUP($B25,Tabelle1!$A$2:$AG$52,AD$1,FALSE)</f>
        <v>x</v>
      </c>
      <c r="AE25">
        <f>VLOOKUP($B25,Tabelle1!$A$2:$AG$52,AE$1,FALSE)</f>
        <v>-1.7142857142857142</v>
      </c>
      <c r="AF25">
        <f>VLOOKUP($B25,Tabelle1!$A$2:$AG$52,AF$1,FALSE)</f>
        <v>0</v>
      </c>
      <c r="AG25">
        <f>VLOOKUP($B25,Tabelle1!$A$2:$AG$52,AG$1,FALSE)</f>
        <v>0</v>
      </c>
      <c r="AH25">
        <f>VLOOKUP($B25,Tabelle1!$A$2:$AG$52,AH$1,FALSE)</f>
        <v>0</v>
      </c>
    </row>
    <row r="26" spans="1:34" ht="12.75">
      <c r="A26">
        <f t="shared" si="1"/>
        <v>25</v>
      </c>
      <c r="B26">
        <f>LARGE(Tabelle1!$A$2:$A$52,Tabelle2!A26)</f>
        <v>889</v>
      </c>
      <c r="C26">
        <f>VLOOKUP($B26,Tabelle1!$A$2:$AG$52,C$1,FALSE)</f>
        <v>0.8890234193314159</v>
      </c>
      <c r="D26">
        <f>VLOOKUP($B26,Tabelle1!$A$2:$AG$52,D$1,FALSE)</f>
        <v>9</v>
      </c>
      <c r="E26">
        <f>VLOOKUP($B26,Tabelle1!$A$2:$AG$52,E$1,FALSE)</f>
        <v>4</v>
      </c>
      <c r="F26">
        <f>VLOOKUP($B26,Tabelle1!$A$2:$AG$52,F$1,FALSE)</f>
        <v>5</v>
      </c>
      <c r="G26">
        <f>VLOOKUP($B26,Tabelle1!$A$2:$AG$52,G$1,FALSE)</f>
        <v>2</v>
      </c>
      <c r="H26">
        <f>VLOOKUP($B26,Tabelle1!$A$2:$AG$52,H$1,FALSE)</f>
        <v>3</v>
      </c>
      <c r="I26">
        <f>VLOOKUP($B26,Tabelle1!$A$2:$AG$52,I$1,FALSE)</f>
        <v>1</v>
      </c>
      <c r="J26">
        <f>VLOOKUP($B26,Tabelle1!$A$2:$AG$52,J$1,FALSE)</f>
        <v>0</v>
      </c>
      <c r="K26">
        <f>VLOOKUP($B26,Tabelle1!$A$2:$AG$52,K$1,FALSE)</f>
        <v>-0.47058823529411764</v>
      </c>
      <c r="L26">
        <f>VLOOKUP($B26,Tabelle1!$A$2:$AG$52,L$1,FALSE)</f>
        <v>-0.47</v>
      </c>
      <c r="M26">
        <f>VLOOKUP($B26,Tabelle1!$A$2:$AG$52,M$1,FALSE)</f>
        <v>1</v>
      </c>
      <c r="N26">
        <f>VLOOKUP($B26,Tabelle1!$A$2:$AG$52,N$1,FALSE)</f>
        <v>0</v>
      </c>
      <c r="O26" t="str">
        <f>VLOOKUP($B26,Tabelle1!$A$2:$AG$52,O$1,FALSE)</f>
        <v>5x +2</v>
      </c>
      <c r="P26">
        <f>VLOOKUP($B26,Tabelle1!$A$2:$AG$52,P$1,FALSE)</f>
        <v>3</v>
      </c>
      <c r="Q26" t="str">
        <f>VLOOKUP($B26,Tabelle1!$A$2:$AG$52,Q$1,FALSE)</f>
        <v>x</v>
      </c>
      <c r="R26">
        <f>VLOOKUP($B26,Tabelle1!$A$2:$AG$52,R$1,FALSE)</f>
        <v>4</v>
      </c>
      <c r="S26" t="str">
        <f>VLOOKUP($B26,Tabelle1!$A$2:$AG$52,S$1,FALSE)</f>
        <v>| ·3</v>
      </c>
      <c r="T26" t="str">
        <f>VLOOKUP($B26,Tabelle1!$A$2:$AG$52,T$1,FALSE)</f>
        <v>5x +2</v>
      </c>
      <c r="U26" t="str">
        <f>VLOOKUP($B26,Tabelle1!$A$2:$AG$52,U$1,FALSE)</f>
        <v>3x</v>
      </c>
      <c r="V26">
        <f>VLOOKUP($B26,Tabelle1!$A$2:$AG$52,V$1,FALSE)</f>
        <v>4</v>
      </c>
      <c r="W26" t="str">
        <f>VLOOKUP($B26,Tabelle1!$A$2:$AG$52,W$1,FALSE)</f>
        <v>| ·4</v>
      </c>
      <c r="X26" t="str">
        <f>VLOOKUP($B26,Tabelle1!$A$2:$AG$52,X$1,FALSE)</f>
        <v>20x +8</v>
      </c>
      <c r="Y26" t="str">
        <f>VLOOKUP($B26,Tabelle1!$A$2:$AG$52,Y$1,FALSE)</f>
        <v>3x</v>
      </c>
      <c r="Z26" t="str">
        <f>VLOOKUP($B26,Tabelle1!$A$2:$AG$52,Z$1,FALSE)</f>
        <v>|- 20x</v>
      </c>
      <c r="AA26">
        <f>VLOOKUP($B26,Tabelle1!$A$2:$AG$52,AA$1,FALSE)</f>
        <v>8</v>
      </c>
      <c r="AB26" t="str">
        <f>VLOOKUP($B26,Tabelle1!$A$2:$AG$52,AB$1,FALSE)</f>
        <v>-17x</v>
      </c>
      <c r="AC26" t="str">
        <f>VLOOKUP($B26,Tabelle1!$A$2:$AG$52,AC$1,FALSE)</f>
        <v>| :(-17)</v>
      </c>
      <c r="AD26">
        <f>VLOOKUP($B26,Tabelle1!$A$2:$AG$52,AD$1,FALSE)</f>
        <v>-0.47058823529411764</v>
      </c>
      <c r="AE26" t="str">
        <f>VLOOKUP($B26,Tabelle1!$A$2:$AG$52,AE$1,FALSE)</f>
        <v>x</v>
      </c>
      <c r="AF26">
        <f>VLOOKUP($B26,Tabelle1!$A$2:$AG$52,AF$1,FALSE)</f>
        <v>0</v>
      </c>
      <c r="AG26">
        <f>VLOOKUP($B26,Tabelle1!$A$2:$AG$52,AG$1,FALSE)</f>
        <v>0</v>
      </c>
      <c r="AH26">
        <f>VLOOKUP($B26,Tabelle1!$A$2:$AG$52,AH$1,FALSE)</f>
        <v>0</v>
      </c>
    </row>
    <row r="27" spans="1:34" ht="12.75">
      <c r="A27">
        <f t="shared" si="1"/>
        <v>26</v>
      </c>
      <c r="B27">
        <f>LARGE(Tabelle1!$A$2:$A$52,Tabelle2!A27)</f>
        <v>881</v>
      </c>
      <c r="C27">
        <f>VLOOKUP($B27,Tabelle1!$A$2:$AG$52,C$1,FALSE)</f>
        <v>0.8806914285877611</v>
      </c>
      <c r="D27">
        <f>VLOOKUP($B27,Tabelle1!$A$2:$AG$52,D$1,FALSE)</f>
        <v>10</v>
      </c>
      <c r="E27">
        <f>VLOOKUP($B27,Tabelle1!$A$2:$AG$52,E$1,FALSE)</f>
        <v>4</v>
      </c>
      <c r="F27">
        <f>VLOOKUP($B27,Tabelle1!$A$2:$AG$52,F$1,FALSE)</f>
        <v>3</v>
      </c>
      <c r="G27">
        <f>VLOOKUP($B27,Tabelle1!$A$2:$AG$52,G$1,FALSE)</f>
        <v>-2</v>
      </c>
      <c r="H27">
        <f>VLOOKUP($B27,Tabelle1!$A$2:$AG$52,H$1,FALSE)</f>
        <v>-3</v>
      </c>
      <c r="I27">
        <f>VLOOKUP($B27,Tabelle1!$A$2:$AG$52,I$1,FALSE)</f>
        <v>-3</v>
      </c>
      <c r="J27">
        <f>VLOOKUP($B27,Tabelle1!$A$2:$AG$52,J$1,FALSE)</f>
        <v>-3</v>
      </c>
      <c r="K27">
        <f>VLOOKUP($B27,Tabelle1!$A$2:$AG$52,K$1,FALSE)</f>
        <v>5.666666666666667</v>
      </c>
      <c r="L27">
        <f>VLOOKUP($B27,Tabelle1!$A$2:$AG$52,L$1,FALSE)</f>
        <v>5.67</v>
      </c>
      <c r="M27">
        <f>VLOOKUP($B27,Tabelle1!$A$2:$AG$52,M$1,FALSE)</f>
        <v>1</v>
      </c>
      <c r="N27">
        <f>VLOOKUP($B27,Tabelle1!$A$2:$AG$52,N$1,FALSE)</f>
        <v>0</v>
      </c>
      <c r="O27" t="str">
        <f>VLOOKUP($B27,Tabelle1!$A$2:$AG$52,O$1,FALSE)</f>
        <v>3x -2</v>
      </c>
      <c r="P27">
        <f>VLOOKUP($B27,Tabelle1!$A$2:$AG$52,P$1,FALSE)</f>
        <v>-3</v>
      </c>
      <c r="Q27" t="str">
        <f>VLOOKUP($B27,Tabelle1!$A$2:$AG$52,Q$1,FALSE)</f>
        <v>-3x -3</v>
      </c>
      <c r="R27">
        <f>VLOOKUP($B27,Tabelle1!$A$2:$AG$52,R$1,FALSE)</f>
        <v>4</v>
      </c>
      <c r="S27" t="str">
        <f>VLOOKUP($B27,Tabelle1!$A$2:$AG$52,S$1,FALSE)</f>
        <v>| ·(-3)</v>
      </c>
      <c r="T27" t="str">
        <f>VLOOKUP($B27,Tabelle1!$A$2:$AG$52,T$1,FALSE)</f>
        <v>3x -2</v>
      </c>
      <c r="U27" t="str">
        <f>VLOOKUP($B27,Tabelle1!$A$2:$AG$52,U$1,FALSE)</f>
        <v>9x +9</v>
      </c>
      <c r="V27">
        <f>VLOOKUP($B27,Tabelle1!$A$2:$AG$52,V$1,FALSE)</f>
        <v>4</v>
      </c>
      <c r="W27" t="str">
        <f>VLOOKUP($B27,Tabelle1!$A$2:$AG$52,W$1,FALSE)</f>
        <v>| ·4</v>
      </c>
      <c r="X27" t="str">
        <f>VLOOKUP($B27,Tabelle1!$A$2:$AG$52,X$1,FALSE)</f>
        <v>12x -8</v>
      </c>
      <c r="Y27" t="str">
        <f>VLOOKUP($B27,Tabelle1!$A$2:$AG$52,Y$1,FALSE)</f>
        <v>9x +9</v>
      </c>
      <c r="Z27" t="str">
        <f>VLOOKUP($B27,Tabelle1!$A$2:$AG$52,Z$1,FALSE)</f>
        <v>|- 12x</v>
      </c>
      <c r="AA27">
        <f>VLOOKUP($B27,Tabelle1!$A$2:$AG$52,AA$1,FALSE)</f>
        <v>-8</v>
      </c>
      <c r="AB27" t="str">
        <f>VLOOKUP($B27,Tabelle1!$A$2:$AG$52,AB$1,FALSE)</f>
        <v>-3x +9</v>
      </c>
      <c r="AC27" t="str">
        <f>VLOOKUP($B27,Tabelle1!$A$2:$AG$52,AC$1,FALSE)</f>
        <v>|- 9</v>
      </c>
      <c r="AD27">
        <f>VLOOKUP($B27,Tabelle1!$A$2:$AG$52,AD$1,FALSE)</f>
        <v>-17</v>
      </c>
      <c r="AE27" t="str">
        <f>VLOOKUP($B27,Tabelle1!$A$2:$AG$52,AE$1,FALSE)</f>
        <v>-3x</v>
      </c>
      <c r="AF27" t="str">
        <f>VLOOKUP($B27,Tabelle1!$A$2:$AG$52,AF$1,FALSE)</f>
        <v>| :(-3)</v>
      </c>
      <c r="AG27" t="str">
        <f>VLOOKUP($B27,Tabelle1!$A$2:$AG$52,AG$1,FALSE)</f>
        <v>x</v>
      </c>
      <c r="AH27">
        <f>VLOOKUP($B27,Tabelle1!$A$2:$AG$52,AH$1,FALSE)</f>
        <v>5.666666666666667</v>
      </c>
    </row>
    <row r="28" spans="1:34" ht="12.75">
      <c r="A28">
        <f t="shared" si="1"/>
        <v>27</v>
      </c>
      <c r="B28">
        <f>LARGE(Tabelle1!$A$2:$A$52,Tabelle2!A28)</f>
        <v>848</v>
      </c>
      <c r="C28">
        <f>VLOOKUP($B28,Tabelle1!$A$2:$AG$52,C$1,FALSE)</f>
        <v>0.8481209304788806</v>
      </c>
      <c r="D28">
        <f>VLOOKUP($B28,Tabelle1!$A$2:$AG$52,D$1,FALSE)</f>
        <v>11</v>
      </c>
      <c r="E28">
        <f>VLOOKUP($B28,Tabelle1!$A$2:$AG$52,E$1,FALSE)</f>
        <v>3</v>
      </c>
      <c r="F28">
        <f>VLOOKUP($B28,Tabelle1!$A$2:$AG$52,F$1,FALSE)</f>
        <v>-2</v>
      </c>
      <c r="G28">
        <f>VLOOKUP($B28,Tabelle1!$A$2:$AG$52,G$1,FALSE)</f>
        <v>3</v>
      </c>
      <c r="H28">
        <f>VLOOKUP($B28,Tabelle1!$A$2:$AG$52,H$1,FALSE)</f>
        <v>5</v>
      </c>
      <c r="I28">
        <f>VLOOKUP($B28,Tabelle1!$A$2:$AG$52,I$1,FALSE)</f>
        <v>1</v>
      </c>
      <c r="J28">
        <f>VLOOKUP($B28,Tabelle1!$A$2:$AG$52,J$1,FALSE)</f>
        <v>0</v>
      </c>
      <c r="K28">
        <f>VLOOKUP($B28,Tabelle1!$A$2:$AG$52,K$1,FALSE)</f>
        <v>0.8181818181818182</v>
      </c>
      <c r="L28">
        <f>VLOOKUP($B28,Tabelle1!$A$2:$AG$52,L$1,FALSE)</f>
        <v>0.82</v>
      </c>
      <c r="M28">
        <f>VLOOKUP($B28,Tabelle1!$A$2:$AG$52,M$1,FALSE)</f>
        <v>1</v>
      </c>
      <c r="N28">
        <f>VLOOKUP($B28,Tabelle1!$A$2:$AG$52,N$1,FALSE)</f>
        <v>0</v>
      </c>
      <c r="O28">
        <f>VLOOKUP($B28,Tabelle1!$A$2:$AG$52,O$1,FALSE)</f>
        <v>5</v>
      </c>
      <c r="P28" t="str">
        <f>VLOOKUP($B28,Tabelle1!$A$2:$AG$52,P$1,FALSE)</f>
        <v>-2x +3</v>
      </c>
      <c r="Q28">
        <f>VLOOKUP($B28,Tabelle1!$A$2:$AG$52,Q$1,FALSE)</f>
        <v>3</v>
      </c>
      <c r="R28" t="str">
        <f>VLOOKUP($B28,Tabelle1!$A$2:$AG$52,R$1,FALSE)</f>
        <v>x</v>
      </c>
      <c r="S28" t="str">
        <f>VLOOKUP($B28,Tabelle1!$A$2:$AG$52,S$1,FALSE)</f>
        <v>| ·(-2x +3)</v>
      </c>
      <c r="T28">
        <f>VLOOKUP($B28,Tabelle1!$A$2:$AG$52,T$1,FALSE)</f>
        <v>5</v>
      </c>
      <c r="U28" t="str">
        <f>VLOOKUP($B28,Tabelle1!$A$2:$AG$52,U$1,FALSE)</f>
        <v>-6x +9</v>
      </c>
      <c r="V28" t="str">
        <f>VLOOKUP($B28,Tabelle1!$A$2:$AG$52,V$1,FALSE)</f>
        <v>x</v>
      </c>
      <c r="W28" t="str">
        <f>VLOOKUP($B28,Tabelle1!$A$2:$AG$52,W$1,FALSE)</f>
        <v>| ·x</v>
      </c>
      <c r="X28" t="str">
        <f>VLOOKUP($B28,Tabelle1!$A$2:$AG$52,X$1,FALSE)</f>
        <v>5x</v>
      </c>
      <c r="Y28" t="str">
        <f>VLOOKUP($B28,Tabelle1!$A$2:$AG$52,Y$1,FALSE)</f>
        <v>-6x +9</v>
      </c>
      <c r="Z28" t="str">
        <f>VLOOKUP($B28,Tabelle1!$A$2:$AG$52,Z$1,FALSE)</f>
        <v>| +6x</v>
      </c>
      <c r="AA28" t="str">
        <f>VLOOKUP($B28,Tabelle1!$A$2:$AG$52,AA$1,FALSE)</f>
        <v>11x</v>
      </c>
      <c r="AB28">
        <f>VLOOKUP($B28,Tabelle1!$A$2:$AG$52,AB$1,FALSE)</f>
        <v>9</v>
      </c>
      <c r="AC28" t="str">
        <f>VLOOKUP($B28,Tabelle1!$A$2:$AG$52,AC$1,FALSE)</f>
        <v>|: 11</v>
      </c>
      <c r="AD28" t="str">
        <f>VLOOKUP($B28,Tabelle1!$A$2:$AG$52,AD$1,FALSE)</f>
        <v>x</v>
      </c>
      <c r="AE28">
        <f>VLOOKUP($B28,Tabelle1!$A$2:$AG$52,AE$1,FALSE)</f>
        <v>0.8181818181818182</v>
      </c>
      <c r="AF28">
        <f>VLOOKUP($B28,Tabelle1!$A$2:$AG$52,AF$1,FALSE)</f>
        <v>0</v>
      </c>
      <c r="AG28">
        <f>VLOOKUP($B28,Tabelle1!$A$2:$AG$52,AG$1,FALSE)</f>
        <v>0</v>
      </c>
      <c r="AH28">
        <f>VLOOKUP($B28,Tabelle1!$A$2:$AG$52,AH$1,FALSE)</f>
        <v>0</v>
      </c>
    </row>
    <row r="29" spans="1:34" ht="12.75">
      <c r="A29">
        <f t="shared" si="1"/>
        <v>28</v>
      </c>
      <c r="B29">
        <f>LARGE(Tabelle1!$A$2:$A$52,Tabelle2!A29)</f>
        <v>827</v>
      </c>
      <c r="C29">
        <f>VLOOKUP($B29,Tabelle1!$A$2:$AG$52,C$1,FALSE)</f>
        <v>0.826849159812462</v>
      </c>
      <c r="D29">
        <f>VLOOKUP($B29,Tabelle1!$A$2:$AG$52,D$1,FALSE)</f>
        <v>13</v>
      </c>
      <c r="E29">
        <f>VLOOKUP($B29,Tabelle1!$A$2:$AG$52,E$1,FALSE)</f>
        <v>-5</v>
      </c>
      <c r="F29">
        <f>VLOOKUP($B29,Tabelle1!$A$2:$AG$52,F$1,FALSE)</f>
        <v>-2</v>
      </c>
      <c r="G29">
        <f>VLOOKUP($B29,Tabelle1!$A$2:$AG$52,G$1,FALSE)</f>
        <v>-3</v>
      </c>
      <c r="H29">
        <f>VLOOKUP($B29,Tabelle1!$A$2:$AG$52,H$1,FALSE)</f>
        <v>-3</v>
      </c>
      <c r="I29">
        <f>VLOOKUP($B29,Tabelle1!$A$2:$AG$52,I$1,FALSE)</f>
        <v>3</v>
      </c>
      <c r="J29">
        <f>VLOOKUP($B29,Tabelle1!$A$2:$AG$52,J$1,FALSE)</f>
        <v>-4</v>
      </c>
      <c r="K29">
        <f>VLOOKUP($B29,Tabelle1!$A$2:$AG$52,K$1,FALSE)</f>
        <v>-0.15789473684210525</v>
      </c>
      <c r="L29">
        <f>VLOOKUP($B29,Tabelle1!$A$2:$AG$52,L$1,FALSE)</f>
        <v>-0.16</v>
      </c>
      <c r="M29">
        <f>VLOOKUP($B29,Tabelle1!$A$2:$AG$52,M$1,FALSE)</f>
        <v>1</v>
      </c>
      <c r="N29">
        <f>VLOOKUP($B29,Tabelle1!$A$2:$AG$52,N$1,FALSE)</f>
        <v>0</v>
      </c>
      <c r="O29" t="str">
        <f>VLOOKUP($B29,Tabelle1!$A$2:$AG$52,O$1,FALSE)</f>
        <v>-2x -3</v>
      </c>
      <c r="P29">
        <f>VLOOKUP($B29,Tabelle1!$A$2:$AG$52,P$1,FALSE)</f>
        <v>-3</v>
      </c>
      <c r="Q29" t="str">
        <f>VLOOKUP($B29,Tabelle1!$A$2:$AG$52,Q$1,FALSE)</f>
        <v>3x -4</v>
      </c>
      <c r="R29">
        <f>VLOOKUP($B29,Tabelle1!$A$2:$AG$52,R$1,FALSE)</f>
        <v>-5</v>
      </c>
      <c r="S29" t="str">
        <f>VLOOKUP($B29,Tabelle1!$A$2:$AG$52,S$1,FALSE)</f>
        <v>| ·(-3)</v>
      </c>
      <c r="T29" t="str">
        <f>VLOOKUP($B29,Tabelle1!$A$2:$AG$52,T$1,FALSE)</f>
        <v>-2x -3</v>
      </c>
      <c r="U29" t="str">
        <f>VLOOKUP($B29,Tabelle1!$A$2:$AG$52,U$1,FALSE)</f>
        <v>-9x +12</v>
      </c>
      <c r="V29">
        <f>VLOOKUP($B29,Tabelle1!$A$2:$AG$52,V$1,FALSE)</f>
        <v>-5</v>
      </c>
      <c r="W29" t="str">
        <f>VLOOKUP($B29,Tabelle1!$A$2:$AG$52,W$1,FALSE)</f>
        <v>| ·(-5)</v>
      </c>
      <c r="X29" t="str">
        <f>VLOOKUP($B29,Tabelle1!$A$2:$AG$52,X$1,FALSE)</f>
        <v>10x +15</v>
      </c>
      <c r="Y29" t="str">
        <f>VLOOKUP($B29,Tabelle1!$A$2:$AG$52,Y$1,FALSE)</f>
        <v>-9x +12</v>
      </c>
      <c r="Z29" t="str">
        <f>VLOOKUP($B29,Tabelle1!$A$2:$AG$52,Z$1,FALSE)</f>
        <v>|- 10x</v>
      </c>
      <c r="AA29">
        <f>VLOOKUP($B29,Tabelle1!$A$2:$AG$52,AA$1,FALSE)</f>
        <v>15</v>
      </c>
      <c r="AB29" t="str">
        <f>VLOOKUP($B29,Tabelle1!$A$2:$AG$52,AB$1,FALSE)</f>
        <v>-19x +12</v>
      </c>
      <c r="AC29" t="str">
        <f>VLOOKUP($B29,Tabelle1!$A$2:$AG$52,AC$1,FALSE)</f>
        <v>|- 12</v>
      </c>
      <c r="AD29">
        <f>VLOOKUP($B29,Tabelle1!$A$2:$AG$52,AD$1,FALSE)</f>
        <v>3</v>
      </c>
      <c r="AE29" t="str">
        <f>VLOOKUP($B29,Tabelle1!$A$2:$AG$52,AE$1,FALSE)</f>
        <v>-19x</v>
      </c>
      <c r="AF29" t="str">
        <f>VLOOKUP($B29,Tabelle1!$A$2:$AG$52,AF$1,FALSE)</f>
        <v>| :(-19)</v>
      </c>
      <c r="AG29" t="str">
        <f>VLOOKUP($B29,Tabelle1!$A$2:$AG$52,AG$1,FALSE)</f>
        <v>x</v>
      </c>
      <c r="AH29">
        <f>VLOOKUP($B29,Tabelle1!$A$2:$AG$52,AH$1,FALSE)</f>
        <v>-0.15789473684210525</v>
      </c>
    </row>
    <row r="30" spans="1:34" ht="12.75">
      <c r="A30">
        <f t="shared" si="1"/>
        <v>29</v>
      </c>
      <c r="B30">
        <f>LARGE(Tabelle1!$A$2:$A$52,Tabelle2!A30)</f>
        <v>788</v>
      </c>
      <c r="C30">
        <f>VLOOKUP($B30,Tabelle1!$A$2:$AG$52,C$1,FALSE)</f>
        <v>0.7877031965329164</v>
      </c>
      <c r="D30">
        <f>VLOOKUP($B30,Tabelle1!$A$2:$AG$52,D$1,FALSE)</f>
        <v>14</v>
      </c>
      <c r="E30">
        <f>VLOOKUP($B30,Tabelle1!$A$2:$AG$52,E$1,FALSE)</f>
        <v>-3</v>
      </c>
      <c r="F30">
        <f>VLOOKUP($B30,Tabelle1!$A$2:$AG$52,F$1,FALSE)</f>
        <v>2</v>
      </c>
      <c r="G30">
        <f>VLOOKUP($B30,Tabelle1!$A$2:$AG$52,G$1,FALSE)</f>
        <v>4</v>
      </c>
      <c r="H30">
        <f>VLOOKUP($B30,Tabelle1!$A$2:$AG$52,H$1,FALSE)</f>
        <v>4</v>
      </c>
      <c r="I30">
        <f>VLOOKUP($B30,Tabelle1!$A$2:$AG$52,I$1,FALSE)</f>
        <v>3</v>
      </c>
      <c r="J30">
        <f>VLOOKUP($B30,Tabelle1!$A$2:$AG$52,J$1,FALSE)</f>
        <v>4</v>
      </c>
      <c r="K30">
        <f>VLOOKUP($B30,Tabelle1!$A$2:$AG$52,K$1,FALSE)</f>
        <v>-1.5555555555555556</v>
      </c>
      <c r="L30">
        <f>VLOOKUP($B30,Tabelle1!$A$2:$AG$52,L$1,FALSE)</f>
        <v>-1.56</v>
      </c>
      <c r="M30">
        <f>VLOOKUP($B30,Tabelle1!$A$2:$AG$52,M$1,FALSE)</f>
        <v>1</v>
      </c>
      <c r="N30">
        <f>VLOOKUP($B30,Tabelle1!$A$2:$AG$52,N$1,FALSE)</f>
        <v>0</v>
      </c>
      <c r="O30">
        <f>VLOOKUP($B30,Tabelle1!$A$2:$AG$52,O$1,FALSE)</f>
        <v>4</v>
      </c>
      <c r="P30" t="str">
        <f>VLOOKUP($B30,Tabelle1!$A$2:$AG$52,P$1,FALSE)</f>
        <v>2x +4</v>
      </c>
      <c r="Q30">
        <f>VLOOKUP($B30,Tabelle1!$A$2:$AG$52,Q$1,FALSE)</f>
        <v>-3</v>
      </c>
      <c r="R30" t="str">
        <f>VLOOKUP($B30,Tabelle1!$A$2:$AG$52,R$1,FALSE)</f>
        <v>3x +4</v>
      </c>
      <c r="S30" t="str">
        <f>VLOOKUP($B30,Tabelle1!$A$2:$AG$52,S$1,FALSE)</f>
        <v>| ·(2x +4)</v>
      </c>
      <c r="T30">
        <f>VLOOKUP($B30,Tabelle1!$A$2:$AG$52,T$1,FALSE)</f>
        <v>4</v>
      </c>
      <c r="U30" t="str">
        <f>VLOOKUP($B30,Tabelle1!$A$2:$AG$52,U$1,FALSE)</f>
        <v>-6x -12</v>
      </c>
      <c r="V30" t="str">
        <f>VLOOKUP($B30,Tabelle1!$A$2:$AG$52,V$1,FALSE)</f>
        <v>3x +4</v>
      </c>
      <c r="W30" t="str">
        <f>VLOOKUP($B30,Tabelle1!$A$2:$AG$52,W$1,FALSE)</f>
        <v>| ·(3x +4)</v>
      </c>
      <c r="X30" t="str">
        <f>VLOOKUP($B30,Tabelle1!$A$2:$AG$52,X$1,FALSE)</f>
        <v>12x +16</v>
      </c>
      <c r="Y30" t="str">
        <f>VLOOKUP($B30,Tabelle1!$A$2:$AG$52,Y$1,FALSE)</f>
        <v>-6x -12</v>
      </c>
      <c r="Z30" t="str">
        <f>VLOOKUP($B30,Tabelle1!$A$2:$AG$52,Z$1,FALSE)</f>
        <v>|- 12x</v>
      </c>
      <c r="AA30">
        <f>VLOOKUP($B30,Tabelle1!$A$2:$AG$52,AA$1,FALSE)</f>
        <v>16</v>
      </c>
      <c r="AB30" t="str">
        <f>VLOOKUP($B30,Tabelle1!$A$2:$AG$52,AB$1,FALSE)</f>
        <v>-18x -12</v>
      </c>
      <c r="AC30" t="str">
        <f>VLOOKUP($B30,Tabelle1!$A$2:$AG$52,AC$1,FALSE)</f>
        <v>| +12</v>
      </c>
      <c r="AD30">
        <f>VLOOKUP($B30,Tabelle1!$A$2:$AG$52,AD$1,FALSE)</f>
        <v>28</v>
      </c>
      <c r="AE30" t="str">
        <f>VLOOKUP($B30,Tabelle1!$A$2:$AG$52,AE$1,FALSE)</f>
        <v>-18x</v>
      </c>
      <c r="AF30" t="str">
        <f>VLOOKUP($B30,Tabelle1!$A$2:$AG$52,AF$1,FALSE)</f>
        <v>| :(-18)</v>
      </c>
      <c r="AG30" t="str">
        <f>VLOOKUP($B30,Tabelle1!$A$2:$AG$52,AG$1,FALSE)</f>
        <v>x</v>
      </c>
      <c r="AH30">
        <f>VLOOKUP($B30,Tabelle1!$A$2:$AG$52,AH$1,FALSE)</f>
        <v>-1.5555555555555556</v>
      </c>
    </row>
    <row r="31" spans="1:34" ht="12.75">
      <c r="A31">
        <f t="shared" si="1"/>
        <v>30</v>
      </c>
      <c r="B31">
        <f>LARGE(Tabelle1!$A$2:$A$52,Tabelle2!A31)</f>
        <v>765</v>
      </c>
      <c r="C31">
        <f>VLOOKUP($B31,Tabelle1!$A$2:$AG$52,C$1,FALSE)</f>
        <v>0.7652457332960347</v>
      </c>
      <c r="D31">
        <f>VLOOKUP($B31,Tabelle1!$A$2:$AG$52,D$1,FALSE)</f>
        <v>15</v>
      </c>
      <c r="E31">
        <f>VLOOKUP($B31,Tabelle1!$A$2:$AG$52,E$1,FALSE)</f>
        <v>5</v>
      </c>
      <c r="F31">
        <f>VLOOKUP($B31,Tabelle1!$A$2:$AG$52,F$1,FALSE)</f>
        <v>2</v>
      </c>
      <c r="G31">
        <f>VLOOKUP($B31,Tabelle1!$A$2:$AG$52,G$1,FALSE)</f>
        <v>3</v>
      </c>
      <c r="H31">
        <f>VLOOKUP($B31,Tabelle1!$A$2:$AG$52,H$1,FALSE)</f>
        <v>6</v>
      </c>
      <c r="I31">
        <f>VLOOKUP($B31,Tabelle1!$A$2:$AG$52,I$1,FALSE)</f>
        <v>-3</v>
      </c>
      <c r="J31">
        <f>VLOOKUP($B31,Tabelle1!$A$2:$AG$52,J$1,FALSE)</f>
        <v>3</v>
      </c>
      <c r="K31">
        <f>VLOOKUP($B31,Tabelle1!$A$2:$AG$52,K$1,FALSE)</f>
        <v>0.10714285714285714</v>
      </c>
      <c r="L31">
        <f>VLOOKUP($B31,Tabelle1!$A$2:$AG$52,L$1,FALSE)</f>
        <v>0.11</v>
      </c>
      <c r="M31">
        <f>VLOOKUP($B31,Tabelle1!$A$2:$AG$52,M$1,FALSE)</f>
        <v>1</v>
      </c>
      <c r="N31">
        <f>VLOOKUP($B31,Tabelle1!$A$2:$AG$52,N$1,FALSE)</f>
        <v>0</v>
      </c>
      <c r="O31">
        <f>VLOOKUP($B31,Tabelle1!$A$2:$AG$52,O$1,FALSE)</f>
        <v>6</v>
      </c>
      <c r="P31" t="str">
        <f>VLOOKUP($B31,Tabelle1!$A$2:$AG$52,P$1,FALSE)</f>
        <v>2x +3</v>
      </c>
      <c r="Q31">
        <f>VLOOKUP($B31,Tabelle1!$A$2:$AG$52,Q$1,FALSE)</f>
        <v>5</v>
      </c>
      <c r="R31" t="str">
        <f>VLOOKUP($B31,Tabelle1!$A$2:$AG$52,R$1,FALSE)</f>
        <v>-3x +3</v>
      </c>
      <c r="S31" t="str">
        <f>VLOOKUP($B31,Tabelle1!$A$2:$AG$52,S$1,FALSE)</f>
        <v>| ·(2x +3)</v>
      </c>
      <c r="T31">
        <f>VLOOKUP($B31,Tabelle1!$A$2:$AG$52,T$1,FALSE)</f>
        <v>6</v>
      </c>
      <c r="U31" t="str">
        <f>VLOOKUP($B31,Tabelle1!$A$2:$AG$52,U$1,FALSE)</f>
        <v>10x +15</v>
      </c>
      <c r="V31" t="str">
        <f>VLOOKUP($B31,Tabelle1!$A$2:$AG$52,V$1,FALSE)</f>
        <v>-3x +3</v>
      </c>
      <c r="W31" t="str">
        <f>VLOOKUP($B31,Tabelle1!$A$2:$AG$52,W$1,FALSE)</f>
        <v>| ·(-3x +3)</v>
      </c>
      <c r="X31" t="str">
        <f>VLOOKUP($B31,Tabelle1!$A$2:$AG$52,X$1,FALSE)</f>
        <v>-18x +18</v>
      </c>
      <c r="Y31" t="str">
        <f>VLOOKUP($B31,Tabelle1!$A$2:$AG$52,Y$1,FALSE)</f>
        <v>10x +15</v>
      </c>
      <c r="Z31" t="str">
        <f>VLOOKUP($B31,Tabelle1!$A$2:$AG$52,Z$1,FALSE)</f>
        <v>| +18x</v>
      </c>
      <c r="AA31">
        <f>VLOOKUP($B31,Tabelle1!$A$2:$AG$52,AA$1,FALSE)</f>
        <v>18</v>
      </c>
      <c r="AB31" t="str">
        <f>VLOOKUP($B31,Tabelle1!$A$2:$AG$52,AB$1,FALSE)</f>
        <v>28x +15</v>
      </c>
      <c r="AC31" t="str">
        <f>VLOOKUP($B31,Tabelle1!$A$2:$AG$52,AC$1,FALSE)</f>
        <v>|- 15</v>
      </c>
      <c r="AD31">
        <f>VLOOKUP($B31,Tabelle1!$A$2:$AG$52,AD$1,FALSE)</f>
        <v>3</v>
      </c>
      <c r="AE31" t="str">
        <f>VLOOKUP($B31,Tabelle1!$A$2:$AG$52,AE$1,FALSE)</f>
        <v>28x</v>
      </c>
      <c r="AF31" t="str">
        <f>VLOOKUP($B31,Tabelle1!$A$2:$AG$52,AF$1,FALSE)</f>
        <v>| :28</v>
      </c>
      <c r="AG31" t="str">
        <f>VLOOKUP($B31,Tabelle1!$A$2:$AG$52,AG$1,FALSE)</f>
        <v>x</v>
      </c>
      <c r="AH31">
        <f>VLOOKUP($B31,Tabelle1!$A$2:$AG$52,AH$1,FALSE)</f>
        <v>0.10714285714285714</v>
      </c>
    </row>
    <row r="32" spans="1:34" ht="12.75">
      <c r="A32">
        <f t="shared" si="1"/>
        <v>31</v>
      </c>
      <c r="B32">
        <f>LARGE(Tabelle1!$A$2:$A$52,Tabelle2!A32)</f>
        <v>732</v>
      </c>
      <c r="C32">
        <f>VLOOKUP($B32,Tabelle1!$A$2:$AG$52,C$1,FALSE)</f>
        <v>0.7323507510620946</v>
      </c>
      <c r="D32">
        <f>VLOOKUP($B32,Tabelle1!$A$2:$AG$52,D$1,FALSE)</f>
        <v>17</v>
      </c>
      <c r="E32">
        <f>VLOOKUP($B32,Tabelle1!$A$2:$AG$52,E$1,FALSE)</f>
        <v>-5</v>
      </c>
      <c r="F32">
        <f>VLOOKUP($B32,Tabelle1!$A$2:$AG$52,F$1,FALSE)</f>
        <v>4</v>
      </c>
      <c r="G32">
        <f>VLOOKUP($B32,Tabelle1!$A$2:$AG$52,G$1,FALSE)</f>
        <v>5</v>
      </c>
      <c r="H32">
        <f>VLOOKUP($B32,Tabelle1!$A$2:$AG$52,H$1,FALSE)</f>
        <v>-4</v>
      </c>
      <c r="I32">
        <f>VLOOKUP($B32,Tabelle1!$A$2:$AG$52,I$1,FALSE)</f>
        <v>-3</v>
      </c>
      <c r="J32">
        <f>VLOOKUP($B32,Tabelle1!$A$2:$AG$52,J$1,FALSE)</f>
        <v>-4</v>
      </c>
      <c r="K32">
        <f>VLOOKUP($B32,Tabelle1!$A$2:$AG$52,K$1,FALSE)</f>
        <v>-1.28125</v>
      </c>
      <c r="L32">
        <f>VLOOKUP($B32,Tabelle1!$A$2:$AG$52,L$1,FALSE)</f>
        <v>-1.28</v>
      </c>
      <c r="M32">
        <f>VLOOKUP($B32,Tabelle1!$A$2:$AG$52,M$1,FALSE)</f>
        <v>1</v>
      </c>
      <c r="N32">
        <f>VLOOKUP($B32,Tabelle1!$A$2:$AG$52,N$1,FALSE)</f>
        <v>0</v>
      </c>
      <c r="O32" t="str">
        <f>VLOOKUP($B32,Tabelle1!$A$2:$AG$52,O$1,FALSE)</f>
        <v>4x +5</v>
      </c>
      <c r="P32">
        <f>VLOOKUP($B32,Tabelle1!$A$2:$AG$52,P$1,FALSE)</f>
        <v>-4</v>
      </c>
      <c r="Q32" t="str">
        <f>VLOOKUP($B32,Tabelle1!$A$2:$AG$52,Q$1,FALSE)</f>
        <v>-3x -4</v>
      </c>
      <c r="R32">
        <f>VLOOKUP($B32,Tabelle1!$A$2:$AG$52,R$1,FALSE)</f>
        <v>-5</v>
      </c>
      <c r="S32" t="str">
        <f>VLOOKUP($B32,Tabelle1!$A$2:$AG$52,S$1,FALSE)</f>
        <v>| ·(-4)</v>
      </c>
      <c r="T32" t="str">
        <f>VLOOKUP($B32,Tabelle1!$A$2:$AG$52,T$1,FALSE)</f>
        <v>4x +5</v>
      </c>
      <c r="U32" t="str">
        <f>VLOOKUP($B32,Tabelle1!$A$2:$AG$52,U$1,FALSE)</f>
        <v>12x +16</v>
      </c>
      <c r="V32">
        <f>VLOOKUP($B32,Tabelle1!$A$2:$AG$52,V$1,FALSE)</f>
        <v>-5</v>
      </c>
      <c r="W32" t="str">
        <f>VLOOKUP($B32,Tabelle1!$A$2:$AG$52,W$1,FALSE)</f>
        <v>| ·(-5)</v>
      </c>
      <c r="X32" t="str">
        <f>VLOOKUP($B32,Tabelle1!$A$2:$AG$52,X$1,FALSE)</f>
        <v>-20x -25</v>
      </c>
      <c r="Y32" t="str">
        <f>VLOOKUP($B32,Tabelle1!$A$2:$AG$52,Y$1,FALSE)</f>
        <v>12x +16</v>
      </c>
      <c r="Z32" t="str">
        <f>VLOOKUP($B32,Tabelle1!$A$2:$AG$52,Z$1,FALSE)</f>
        <v>| +20x</v>
      </c>
      <c r="AA32">
        <f>VLOOKUP($B32,Tabelle1!$A$2:$AG$52,AA$1,FALSE)</f>
        <v>-25</v>
      </c>
      <c r="AB32" t="str">
        <f>VLOOKUP($B32,Tabelle1!$A$2:$AG$52,AB$1,FALSE)</f>
        <v>32x +16</v>
      </c>
      <c r="AC32" t="str">
        <f>VLOOKUP($B32,Tabelle1!$A$2:$AG$52,AC$1,FALSE)</f>
        <v>|- 16</v>
      </c>
      <c r="AD32">
        <f>VLOOKUP($B32,Tabelle1!$A$2:$AG$52,AD$1,FALSE)</f>
        <v>-41</v>
      </c>
      <c r="AE32" t="str">
        <f>VLOOKUP($B32,Tabelle1!$A$2:$AG$52,AE$1,FALSE)</f>
        <v>32x</v>
      </c>
      <c r="AF32" t="str">
        <f>VLOOKUP($B32,Tabelle1!$A$2:$AG$52,AF$1,FALSE)</f>
        <v>| :32</v>
      </c>
      <c r="AG32" t="str">
        <f>VLOOKUP($B32,Tabelle1!$A$2:$AG$52,AG$1,FALSE)</f>
        <v>x</v>
      </c>
      <c r="AH32">
        <f>VLOOKUP($B32,Tabelle1!$A$2:$AG$52,AH$1,FALSE)</f>
        <v>-1.28125</v>
      </c>
    </row>
    <row r="33" spans="1:34" ht="12.75">
      <c r="A33">
        <f t="shared" si="1"/>
        <v>32</v>
      </c>
      <c r="B33">
        <f>LARGE(Tabelle1!$A$2:$A$52,Tabelle2!A33)</f>
        <v>729</v>
      </c>
      <c r="C33">
        <f>VLOOKUP($B33,Tabelle1!$A$2:$AG$52,C$1,FALSE)</f>
        <v>0.7292369159810842</v>
      </c>
      <c r="D33">
        <f>VLOOKUP($B33,Tabelle1!$A$2:$AG$52,D$1,FALSE)</f>
        <v>18</v>
      </c>
      <c r="E33">
        <f>VLOOKUP($B33,Tabelle1!$A$2:$AG$52,E$1,FALSE)</f>
        <v>-4</v>
      </c>
      <c r="F33">
        <f>VLOOKUP($B33,Tabelle1!$A$2:$AG$52,F$1,FALSE)</f>
        <v>-5</v>
      </c>
      <c r="G33">
        <f>VLOOKUP($B33,Tabelle1!$A$2:$AG$52,G$1,FALSE)</f>
        <v>3</v>
      </c>
      <c r="H33">
        <f>VLOOKUP($B33,Tabelle1!$A$2:$AG$52,H$1,FALSE)</f>
        <v>5</v>
      </c>
      <c r="I33">
        <f>VLOOKUP($B33,Tabelle1!$A$2:$AG$52,I$1,FALSE)</f>
        <v>4</v>
      </c>
      <c r="J33">
        <f>VLOOKUP($B33,Tabelle1!$A$2:$AG$52,J$1,FALSE)</f>
        <v>0</v>
      </c>
      <c r="K33" t="e">
        <f>VLOOKUP($B33,Tabelle1!$A$2:$AG$52,K$1,FALSE)</f>
        <v>#DIV/0!</v>
      </c>
      <c r="L33" t="e">
        <f>VLOOKUP($B33,Tabelle1!$A$2:$AG$52,L$1,FALSE)</f>
        <v>#DIV/0!</v>
      </c>
      <c r="M33">
        <f>VLOOKUP($B33,Tabelle1!$A$2:$AG$52,M$1,FALSE)</f>
        <v>0</v>
      </c>
      <c r="N33">
        <f>VLOOKUP($B33,Tabelle1!$A$2:$AG$52,N$1,FALSE)</f>
        <v>0</v>
      </c>
      <c r="O33">
        <f>VLOOKUP($B33,Tabelle1!$A$2:$AG$52,O$1,FALSE)</f>
        <v>5</v>
      </c>
      <c r="P33" t="str">
        <f>VLOOKUP($B33,Tabelle1!$A$2:$AG$52,P$1,FALSE)</f>
        <v>-5x +3</v>
      </c>
      <c r="Q33">
        <f>VLOOKUP($B33,Tabelle1!$A$2:$AG$52,Q$1,FALSE)</f>
        <v>-4</v>
      </c>
      <c r="R33" t="str">
        <f>VLOOKUP($B33,Tabelle1!$A$2:$AG$52,R$1,FALSE)</f>
        <v>4x</v>
      </c>
      <c r="S33" t="str">
        <f>VLOOKUP($B33,Tabelle1!$A$2:$AG$52,S$1,FALSE)</f>
        <v>| ·(-5x +3)</v>
      </c>
      <c r="T33">
        <f>VLOOKUP($B33,Tabelle1!$A$2:$AG$52,T$1,FALSE)</f>
        <v>5</v>
      </c>
      <c r="U33" t="str">
        <f>VLOOKUP($B33,Tabelle1!$A$2:$AG$52,U$1,FALSE)</f>
        <v>20x -12</v>
      </c>
      <c r="V33" t="str">
        <f>VLOOKUP($B33,Tabelle1!$A$2:$AG$52,V$1,FALSE)</f>
        <v>4x</v>
      </c>
      <c r="W33" t="str">
        <f>VLOOKUP($B33,Tabelle1!$A$2:$AG$52,W$1,FALSE)</f>
        <v>| ·4x</v>
      </c>
      <c r="X33" t="str">
        <f>VLOOKUP($B33,Tabelle1!$A$2:$AG$52,X$1,FALSE)</f>
        <v>20x</v>
      </c>
      <c r="Y33" t="str">
        <f>VLOOKUP($B33,Tabelle1!$A$2:$AG$52,Y$1,FALSE)</f>
        <v>20x -12</v>
      </c>
      <c r="Z33" t="str">
        <f>VLOOKUP($B33,Tabelle1!$A$2:$AG$52,Z$1,FALSE)</f>
        <v>|- 20x</v>
      </c>
      <c r="AA33" t="str">
        <f>VLOOKUP($B33,Tabelle1!$A$2:$AG$52,AA$1,FALSE)</f>
        <v>0x</v>
      </c>
      <c r="AB33">
        <f>VLOOKUP($B33,Tabelle1!$A$2:$AG$52,AB$1,FALSE)</f>
        <v>-12</v>
      </c>
      <c r="AC33" t="str">
        <f>VLOOKUP($B33,Tabelle1!$A$2:$AG$52,AC$1,FALSE)</f>
        <v>| :(-0)</v>
      </c>
      <c r="AD33" t="str">
        <f>VLOOKUP($B33,Tabelle1!$A$2:$AG$52,AD$1,FALSE)</f>
        <v>x</v>
      </c>
      <c r="AE33" t="e">
        <f>VLOOKUP($B33,Tabelle1!$A$2:$AG$52,AE$1,FALSE)</f>
        <v>#DIV/0!</v>
      </c>
      <c r="AF33">
        <f>VLOOKUP($B33,Tabelle1!$A$2:$AG$52,AF$1,FALSE)</f>
        <v>0</v>
      </c>
      <c r="AG33">
        <f>VLOOKUP($B33,Tabelle1!$A$2:$AG$52,AG$1,FALSE)</f>
        <v>0</v>
      </c>
      <c r="AH33">
        <f>VLOOKUP($B33,Tabelle1!$A$2:$AG$52,AH$1,FALSE)</f>
        <v>0</v>
      </c>
    </row>
    <row r="34" spans="1:34" ht="12.75">
      <c r="A34">
        <f t="shared" si="1"/>
        <v>33</v>
      </c>
      <c r="B34">
        <f>LARGE(Tabelle1!$A$2:$A$52,Tabelle2!A34)</f>
        <v>664</v>
      </c>
      <c r="C34">
        <f>VLOOKUP($B34,Tabelle1!$A$2:$AG$52,C$1,FALSE)</f>
        <v>0.6640599074520918</v>
      </c>
      <c r="D34">
        <f>VLOOKUP($B34,Tabelle1!$A$2:$AG$52,D$1,FALSE)</f>
        <v>19</v>
      </c>
      <c r="E34">
        <f>VLOOKUP($B34,Tabelle1!$A$2:$AG$52,E$1,FALSE)</f>
        <v>-4</v>
      </c>
      <c r="F34">
        <f>VLOOKUP($B34,Tabelle1!$A$2:$AG$52,F$1,FALSE)</f>
        <v>3</v>
      </c>
      <c r="G34">
        <f>VLOOKUP($B34,Tabelle1!$A$2:$AG$52,G$1,FALSE)</f>
        <v>-3</v>
      </c>
      <c r="H34">
        <f>VLOOKUP($B34,Tabelle1!$A$2:$AG$52,H$1,FALSE)</f>
        <v>5</v>
      </c>
      <c r="I34">
        <f>VLOOKUP($B34,Tabelle1!$A$2:$AG$52,I$1,FALSE)</f>
        <v>-5</v>
      </c>
      <c r="J34">
        <f>VLOOKUP($B34,Tabelle1!$A$2:$AG$52,J$1,FALSE)</f>
        <v>0</v>
      </c>
      <c r="K34">
        <f>VLOOKUP($B34,Tabelle1!$A$2:$AG$52,K$1,FALSE)</f>
        <v>-0.9230769230769231</v>
      </c>
      <c r="L34">
        <f>VLOOKUP($B34,Tabelle1!$A$2:$AG$52,L$1,FALSE)</f>
        <v>-0.92</v>
      </c>
      <c r="M34">
        <f>VLOOKUP($B34,Tabelle1!$A$2:$AG$52,M$1,FALSE)</f>
        <v>1</v>
      </c>
      <c r="N34">
        <f>VLOOKUP($B34,Tabelle1!$A$2:$AG$52,N$1,FALSE)</f>
        <v>0</v>
      </c>
      <c r="O34" t="str">
        <f>VLOOKUP($B34,Tabelle1!$A$2:$AG$52,O$1,FALSE)</f>
        <v>3x -3</v>
      </c>
      <c r="P34">
        <f>VLOOKUP($B34,Tabelle1!$A$2:$AG$52,P$1,FALSE)</f>
        <v>5</v>
      </c>
      <c r="Q34" t="str">
        <f>VLOOKUP($B34,Tabelle1!$A$2:$AG$52,Q$1,FALSE)</f>
        <v>-5x</v>
      </c>
      <c r="R34">
        <f>VLOOKUP($B34,Tabelle1!$A$2:$AG$52,R$1,FALSE)</f>
        <v>-4</v>
      </c>
      <c r="S34" t="str">
        <f>VLOOKUP($B34,Tabelle1!$A$2:$AG$52,S$1,FALSE)</f>
        <v>| ·5</v>
      </c>
      <c r="T34" t="str">
        <f>VLOOKUP($B34,Tabelle1!$A$2:$AG$52,T$1,FALSE)</f>
        <v>3x -3</v>
      </c>
      <c r="U34" t="str">
        <f>VLOOKUP($B34,Tabelle1!$A$2:$AG$52,U$1,FALSE)</f>
        <v>-25x</v>
      </c>
      <c r="V34">
        <f>VLOOKUP($B34,Tabelle1!$A$2:$AG$52,V$1,FALSE)</f>
        <v>-4</v>
      </c>
      <c r="W34" t="str">
        <f>VLOOKUP($B34,Tabelle1!$A$2:$AG$52,W$1,FALSE)</f>
        <v>| ·(-4)</v>
      </c>
      <c r="X34" t="str">
        <f>VLOOKUP($B34,Tabelle1!$A$2:$AG$52,X$1,FALSE)</f>
        <v>-12x +12</v>
      </c>
      <c r="Y34" t="str">
        <f>VLOOKUP($B34,Tabelle1!$A$2:$AG$52,Y$1,FALSE)</f>
        <v>-25x</v>
      </c>
      <c r="Z34" t="str">
        <f>VLOOKUP($B34,Tabelle1!$A$2:$AG$52,Z$1,FALSE)</f>
        <v>| +12x</v>
      </c>
      <c r="AA34">
        <f>VLOOKUP($B34,Tabelle1!$A$2:$AG$52,AA$1,FALSE)</f>
        <v>12</v>
      </c>
      <c r="AB34" t="str">
        <f>VLOOKUP($B34,Tabelle1!$A$2:$AG$52,AB$1,FALSE)</f>
        <v>-13x</v>
      </c>
      <c r="AC34" t="str">
        <f>VLOOKUP($B34,Tabelle1!$A$2:$AG$52,AC$1,FALSE)</f>
        <v>| :(-13)</v>
      </c>
      <c r="AD34">
        <f>VLOOKUP($B34,Tabelle1!$A$2:$AG$52,AD$1,FALSE)</f>
        <v>-0.9230769230769231</v>
      </c>
      <c r="AE34" t="str">
        <f>VLOOKUP($B34,Tabelle1!$A$2:$AG$52,AE$1,FALSE)</f>
        <v>x</v>
      </c>
      <c r="AF34">
        <f>VLOOKUP($B34,Tabelle1!$A$2:$AG$52,AF$1,FALSE)</f>
        <v>0</v>
      </c>
      <c r="AG34">
        <f>VLOOKUP($B34,Tabelle1!$A$2:$AG$52,AG$1,FALSE)</f>
        <v>0</v>
      </c>
      <c r="AH34">
        <f>VLOOKUP($B34,Tabelle1!$A$2:$AG$52,AH$1,FALSE)</f>
        <v>0</v>
      </c>
    </row>
    <row r="35" spans="1:34" ht="12.75">
      <c r="A35">
        <f t="shared" si="1"/>
        <v>34</v>
      </c>
      <c r="B35">
        <f>LARGE(Tabelle1!$A$2:$A$52,Tabelle2!A35)</f>
        <v>559</v>
      </c>
      <c r="C35">
        <f>VLOOKUP($B35,Tabelle1!$A$2:$AG$52,C$1,FALSE)</f>
        <v>0.5592467536312014</v>
      </c>
      <c r="D35">
        <f>VLOOKUP($B35,Tabelle1!$A$2:$AG$52,D$1,FALSE)</f>
        <v>23</v>
      </c>
      <c r="E35">
        <f>VLOOKUP($B35,Tabelle1!$A$2:$AG$52,E$1,FALSE)</f>
        <v>5</v>
      </c>
      <c r="F35">
        <f>VLOOKUP($B35,Tabelle1!$A$2:$AG$52,F$1,FALSE)</f>
        <v>-4</v>
      </c>
      <c r="G35">
        <f>VLOOKUP($B35,Tabelle1!$A$2:$AG$52,G$1,FALSE)</f>
        <v>5</v>
      </c>
      <c r="H35">
        <f>VLOOKUP($B35,Tabelle1!$A$2:$AG$52,H$1,FALSE)</f>
        <v>4</v>
      </c>
      <c r="I35">
        <f>VLOOKUP($B35,Tabelle1!$A$2:$AG$52,I$1,FALSE)</f>
        <v>3</v>
      </c>
      <c r="J35">
        <f>VLOOKUP($B35,Tabelle1!$A$2:$AG$52,J$1,FALSE)</f>
        <v>3</v>
      </c>
      <c r="K35">
        <f>VLOOKUP($B35,Tabelle1!$A$2:$AG$52,K$1,FALSE)</f>
        <v>0.40625</v>
      </c>
      <c r="L35">
        <f>VLOOKUP($B35,Tabelle1!$A$2:$AG$52,L$1,FALSE)</f>
        <v>0.41</v>
      </c>
      <c r="M35">
        <f>VLOOKUP($B35,Tabelle1!$A$2:$AG$52,M$1,FALSE)</f>
        <v>1</v>
      </c>
      <c r="N35">
        <f>VLOOKUP($B35,Tabelle1!$A$2:$AG$52,N$1,FALSE)</f>
        <v>0</v>
      </c>
      <c r="O35">
        <f>VLOOKUP($B35,Tabelle1!$A$2:$AG$52,O$1,FALSE)</f>
        <v>4</v>
      </c>
      <c r="P35" t="str">
        <f>VLOOKUP($B35,Tabelle1!$A$2:$AG$52,P$1,FALSE)</f>
        <v>-4x +5</v>
      </c>
      <c r="Q35">
        <f>VLOOKUP($B35,Tabelle1!$A$2:$AG$52,Q$1,FALSE)</f>
        <v>5</v>
      </c>
      <c r="R35" t="str">
        <f>VLOOKUP($B35,Tabelle1!$A$2:$AG$52,R$1,FALSE)</f>
        <v>3x +3</v>
      </c>
      <c r="S35" t="str">
        <f>VLOOKUP($B35,Tabelle1!$A$2:$AG$52,S$1,FALSE)</f>
        <v>| ·(-4x +5)</v>
      </c>
      <c r="T35">
        <f>VLOOKUP($B35,Tabelle1!$A$2:$AG$52,T$1,FALSE)</f>
        <v>4</v>
      </c>
      <c r="U35" t="str">
        <f>VLOOKUP($B35,Tabelle1!$A$2:$AG$52,U$1,FALSE)</f>
        <v>-20x +25</v>
      </c>
      <c r="V35" t="str">
        <f>VLOOKUP($B35,Tabelle1!$A$2:$AG$52,V$1,FALSE)</f>
        <v>3x +3</v>
      </c>
      <c r="W35" t="str">
        <f>VLOOKUP($B35,Tabelle1!$A$2:$AG$52,W$1,FALSE)</f>
        <v>| ·(3x +3)</v>
      </c>
      <c r="X35" t="str">
        <f>VLOOKUP($B35,Tabelle1!$A$2:$AG$52,X$1,FALSE)</f>
        <v>12x +12</v>
      </c>
      <c r="Y35" t="str">
        <f>VLOOKUP($B35,Tabelle1!$A$2:$AG$52,Y$1,FALSE)</f>
        <v>-20x +25</v>
      </c>
      <c r="Z35" t="str">
        <f>VLOOKUP($B35,Tabelle1!$A$2:$AG$52,Z$1,FALSE)</f>
        <v>|- 12x</v>
      </c>
      <c r="AA35">
        <f>VLOOKUP($B35,Tabelle1!$A$2:$AG$52,AA$1,FALSE)</f>
        <v>12</v>
      </c>
      <c r="AB35" t="str">
        <f>VLOOKUP($B35,Tabelle1!$A$2:$AG$52,AB$1,FALSE)</f>
        <v>-32x +25</v>
      </c>
      <c r="AC35" t="str">
        <f>VLOOKUP($B35,Tabelle1!$A$2:$AG$52,AC$1,FALSE)</f>
        <v>|- 25</v>
      </c>
      <c r="AD35">
        <f>VLOOKUP($B35,Tabelle1!$A$2:$AG$52,AD$1,FALSE)</f>
        <v>-13</v>
      </c>
      <c r="AE35" t="str">
        <f>VLOOKUP($B35,Tabelle1!$A$2:$AG$52,AE$1,FALSE)</f>
        <v>-32x</v>
      </c>
      <c r="AF35" t="str">
        <f>VLOOKUP($B35,Tabelle1!$A$2:$AG$52,AF$1,FALSE)</f>
        <v>| :(-32)</v>
      </c>
      <c r="AG35" t="str">
        <f>VLOOKUP($B35,Tabelle1!$A$2:$AG$52,AG$1,FALSE)</f>
        <v>x</v>
      </c>
      <c r="AH35">
        <f>VLOOKUP($B35,Tabelle1!$A$2:$AG$52,AH$1,FALSE)</f>
        <v>0.40625</v>
      </c>
    </row>
    <row r="36" spans="1:34" ht="12.75">
      <c r="A36">
        <f t="shared" si="1"/>
        <v>35</v>
      </c>
      <c r="B36">
        <f>LARGE(Tabelle1!$A$2:$A$52,Tabelle2!A36)</f>
        <v>537</v>
      </c>
      <c r="C36">
        <f>VLOOKUP($B36,Tabelle1!$A$2:$AG$52,C$1,FALSE)</f>
        <v>0.5372662919279139</v>
      </c>
      <c r="D36">
        <f>VLOOKUP($B36,Tabelle1!$A$2:$AG$52,D$1,FALSE)</f>
        <v>25</v>
      </c>
      <c r="E36">
        <f>VLOOKUP($B36,Tabelle1!$A$2:$AG$52,E$1,FALSE)</f>
        <v>5</v>
      </c>
      <c r="F36">
        <f>VLOOKUP($B36,Tabelle1!$A$2:$AG$52,F$1,FALSE)</f>
        <v>4</v>
      </c>
      <c r="G36">
        <f>VLOOKUP($B36,Tabelle1!$A$2:$AG$52,G$1,FALSE)</f>
        <v>-4</v>
      </c>
      <c r="H36">
        <f>VLOOKUP($B36,Tabelle1!$A$2:$AG$52,H$1,FALSE)</f>
        <v>2</v>
      </c>
      <c r="I36">
        <f>VLOOKUP($B36,Tabelle1!$A$2:$AG$52,I$1,FALSE)</f>
        <v>-4</v>
      </c>
      <c r="J36">
        <f>VLOOKUP($B36,Tabelle1!$A$2:$AG$52,J$1,FALSE)</f>
        <v>0</v>
      </c>
      <c r="K36">
        <f>VLOOKUP($B36,Tabelle1!$A$2:$AG$52,K$1,FALSE)</f>
        <v>0.7142857142857143</v>
      </c>
      <c r="L36">
        <f>VLOOKUP($B36,Tabelle1!$A$2:$AG$52,L$1,FALSE)</f>
        <v>0.71</v>
      </c>
      <c r="M36">
        <f>VLOOKUP($B36,Tabelle1!$A$2:$AG$52,M$1,FALSE)</f>
        <v>1</v>
      </c>
      <c r="N36">
        <f>VLOOKUP($B36,Tabelle1!$A$2:$AG$52,N$1,FALSE)</f>
        <v>0</v>
      </c>
      <c r="O36">
        <f>VLOOKUP($B36,Tabelle1!$A$2:$AG$52,O$1,FALSE)</f>
        <v>2</v>
      </c>
      <c r="P36" t="str">
        <f>VLOOKUP($B36,Tabelle1!$A$2:$AG$52,P$1,FALSE)</f>
        <v>4x -4</v>
      </c>
      <c r="Q36">
        <f>VLOOKUP($B36,Tabelle1!$A$2:$AG$52,Q$1,FALSE)</f>
        <v>5</v>
      </c>
      <c r="R36" t="str">
        <f>VLOOKUP($B36,Tabelle1!$A$2:$AG$52,R$1,FALSE)</f>
        <v>-4x</v>
      </c>
      <c r="S36" t="str">
        <f>VLOOKUP($B36,Tabelle1!$A$2:$AG$52,S$1,FALSE)</f>
        <v>| ·(4x -4)</v>
      </c>
      <c r="T36">
        <f>VLOOKUP($B36,Tabelle1!$A$2:$AG$52,T$1,FALSE)</f>
        <v>2</v>
      </c>
      <c r="U36" t="str">
        <f>VLOOKUP($B36,Tabelle1!$A$2:$AG$52,U$1,FALSE)</f>
        <v>20x -20</v>
      </c>
      <c r="V36" t="str">
        <f>VLOOKUP($B36,Tabelle1!$A$2:$AG$52,V$1,FALSE)</f>
        <v>-4x</v>
      </c>
      <c r="W36" t="str">
        <f>VLOOKUP($B36,Tabelle1!$A$2:$AG$52,W$1,FALSE)</f>
        <v>| ·(-4x)</v>
      </c>
      <c r="X36" t="str">
        <f>VLOOKUP($B36,Tabelle1!$A$2:$AG$52,X$1,FALSE)</f>
        <v>-8x</v>
      </c>
      <c r="Y36" t="str">
        <f>VLOOKUP($B36,Tabelle1!$A$2:$AG$52,Y$1,FALSE)</f>
        <v>20x -20</v>
      </c>
      <c r="Z36" t="str">
        <f>VLOOKUP($B36,Tabelle1!$A$2:$AG$52,Z$1,FALSE)</f>
        <v>|- 20x</v>
      </c>
      <c r="AA36" t="str">
        <f>VLOOKUP($B36,Tabelle1!$A$2:$AG$52,AA$1,FALSE)</f>
        <v>-28x</v>
      </c>
      <c r="AB36">
        <f>VLOOKUP($B36,Tabelle1!$A$2:$AG$52,AB$1,FALSE)</f>
        <v>-20</v>
      </c>
      <c r="AC36" t="str">
        <f>VLOOKUP($B36,Tabelle1!$A$2:$AG$52,AC$1,FALSE)</f>
        <v>| :(-28)</v>
      </c>
      <c r="AD36" t="str">
        <f>VLOOKUP($B36,Tabelle1!$A$2:$AG$52,AD$1,FALSE)</f>
        <v>x</v>
      </c>
      <c r="AE36">
        <f>VLOOKUP($B36,Tabelle1!$A$2:$AG$52,AE$1,FALSE)</f>
        <v>0.7142857142857143</v>
      </c>
      <c r="AF36">
        <f>VLOOKUP($B36,Tabelle1!$A$2:$AG$52,AF$1,FALSE)</f>
        <v>0</v>
      </c>
      <c r="AG36">
        <f>VLOOKUP($B36,Tabelle1!$A$2:$AG$52,AG$1,FALSE)</f>
        <v>0</v>
      </c>
      <c r="AH36">
        <f>VLOOKUP($B36,Tabelle1!$A$2:$AG$52,AH$1,FALSE)</f>
        <v>0</v>
      </c>
    </row>
    <row r="37" spans="1:34" ht="12.75">
      <c r="A37">
        <f t="shared" si="1"/>
        <v>36</v>
      </c>
      <c r="B37">
        <f>LARGE(Tabelle1!$A$2:$A$52,Tabelle2!A37)</f>
        <v>483</v>
      </c>
      <c r="C37">
        <f>VLOOKUP($B37,Tabelle1!$A$2:$AG$52,C$1,FALSE)</f>
        <v>0.48328991532973453</v>
      </c>
      <c r="D37">
        <f>VLOOKUP($B37,Tabelle1!$A$2:$AG$52,D$1,FALSE)</f>
        <v>27</v>
      </c>
      <c r="E37">
        <f>VLOOKUP($B37,Tabelle1!$A$2:$AG$52,E$1,FALSE)</f>
        <v>5</v>
      </c>
      <c r="F37">
        <f>VLOOKUP($B37,Tabelle1!$A$2:$AG$52,F$1,FALSE)</f>
        <v>5</v>
      </c>
      <c r="G37">
        <f>VLOOKUP($B37,Tabelle1!$A$2:$AG$52,G$1,FALSE)</f>
        <v>-3</v>
      </c>
      <c r="H37">
        <f>VLOOKUP($B37,Tabelle1!$A$2:$AG$52,H$1,FALSE)</f>
        <v>-3</v>
      </c>
      <c r="I37">
        <f>VLOOKUP($B37,Tabelle1!$A$2:$AG$52,I$1,FALSE)</f>
        <v>3</v>
      </c>
      <c r="J37">
        <f>VLOOKUP($B37,Tabelle1!$A$2:$AG$52,J$1,FALSE)</f>
        <v>0</v>
      </c>
      <c r="K37">
        <f>VLOOKUP($B37,Tabelle1!$A$2:$AG$52,K$1,FALSE)</f>
        <v>0.4411764705882353</v>
      </c>
      <c r="L37">
        <f>VLOOKUP($B37,Tabelle1!$A$2:$AG$52,L$1,FALSE)</f>
        <v>0.44</v>
      </c>
      <c r="M37">
        <f>VLOOKUP($B37,Tabelle1!$A$2:$AG$52,M$1,FALSE)</f>
        <v>1</v>
      </c>
      <c r="N37">
        <f>VLOOKUP($B37,Tabelle1!$A$2:$AG$52,N$1,FALSE)</f>
        <v>0</v>
      </c>
      <c r="O37">
        <f>VLOOKUP($B37,Tabelle1!$A$2:$AG$52,O$1,FALSE)</f>
        <v>-3</v>
      </c>
      <c r="P37" t="str">
        <f>VLOOKUP($B37,Tabelle1!$A$2:$AG$52,P$1,FALSE)</f>
        <v>5x -3</v>
      </c>
      <c r="Q37">
        <f>VLOOKUP($B37,Tabelle1!$A$2:$AG$52,Q$1,FALSE)</f>
        <v>5</v>
      </c>
      <c r="R37" t="str">
        <f>VLOOKUP($B37,Tabelle1!$A$2:$AG$52,R$1,FALSE)</f>
        <v>3x</v>
      </c>
      <c r="S37" t="str">
        <f>VLOOKUP($B37,Tabelle1!$A$2:$AG$52,S$1,FALSE)</f>
        <v>| ·(5x -3)</v>
      </c>
      <c r="T37">
        <f>VLOOKUP($B37,Tabelle1!$A$2:$AG$52,T$1,FALSE)</f>
        <v>-3</v>
      </c>
      <c r="U37" t="str">
        <f>VLOOKUP($B37,Tabelle1!$A$2:$AG$52,U$1,FALSE)</f>
        <v>25x -15</v>
      </c>
      <c r="V37" t="str">
        <f>VLOOKUP($B37,Tabelle1!$A$2:$AG$52,V$1,FALSE)</f>
        <v>3x</v>
      </c>
      <c r="W37" t="str">
        <f>VLOOKUP($B37,Tabelle1!$A$2:$AG$52,W$1,FALSE)</f>
        <v>| ·3x</v>
      </c>
      <c r="X37" t="str">
        <f>VLOOKUP($B37,Tabelle1!$A$2:$AG$52,X$1,FALSE)</f>
        <v>-9x</v>
      </c>
      <c r="Y37" t="str">
        <f>VLOOKUP($B37,Tabelle1!$A$2:$AG$52,Y$1,FALSE)</f>
        <v>25x -15</v>
      </c>
      <c r="Z37" t="str">
        <f>VLOOKUP($B37,Tabelle1!$A$2:$AG$52,Z$1,FALSE)</f>
        <v>|- 25x</v>
      </c>
      <c r="AA37" t="str">
        <f>VLOOKUP($B37,Tabelle1!$A$2:$AG$52,AA$1,FALSE)</f>
        <v>-34x</v>
      </c>
      <c r="AB37">
        <f>VLOOKUP($B37,Tabelle1!$A$2:$AG$52,AB$1,FALSE)</f>
        <v>-15</v>
      </c>
      <c r="AC37" t="str">
        <f>VLOOKUP($B37,Tabelle1!$A$2:$AG$52,AC$1,FALSE)</f>
        <v>| :(-34)</v>
      </c>
      <c r="AD37" t="str">
        <f>VLOOKUP($B37,Tabelle1!$A$2:$AG$52,AD$1,FALSE)</f>
        <v>x</v>
      </c>
      <c r="AE37">
        <f>VLOOKUP($B37,Tabelle1!$A$2:$AG$52,AE$1,FALSE)</f>
        <v>0.4411764705882353</v>
      </c>
      <c r="AF37">
        <f>VLOOKUP($B37,Tabelle1!$A$2:$AG$52,AF$1,FALSE)</f>
        <v>0</v>
      </c>
      <c r="AG37">
        <f>VLOOKUP($B37,Tabelle1!$A$2:$AG$52,AG$1,FALSE)</f>
        <v>0</v>
      </c>
      <c r="AH37">
        <f>VLOOKUP($B37,Tabelle1!$A$2:$AG$52,AH$1,FALSE)</f>
        <v>0</v>
      </c>
    </row>
    <row r="38" spans="1:34" ht="12.75">
      <c r="A38">
        <f t="shared" si="1"/>
        <v>37</v>
      </c>
      <c r="B38">
        <f>LARGE(Tabelle1!$A$2:$A$52,Tabelle2!A38)</f>
        <v>479</v>
      </c>
      <c r="C38">
        <f>VLOOKUP($B38,Tabelle1!$A$2:$AG$52,C$1,FALSE)</f>
        <v>0.47911743885014735</v>
      </c>
      <c r="D38">
        <f>VLOOKUP($B38,Tabelle1!$A$2:$AG$52,D$1,FALSE)</f>
        <v>29</v>
      </c>
      <c r="E38">
        <f>VLOOKUP($B38,Tabelle1!$A$2:$AG$52,E$1,FALSE)</f>
        <v>2</v>
      </c>
      <c r="F38">
        <f>VLOOKUP($B38,Tabelle1!$A$2:$AG$52,F$1,FALSE)</f>
        <v>-5</v>
      </c>
      <c r="G38">
        <f>VLOOKUP($B38,Tabelle1!$A$2:$AG$52,G$1,FALSE)</f>
        <v>4</v>
      </c>
      <c r="H38">
        <f>VLOOKUP($B38,Tabelle1!$A$2:$AG$52,H$1,FALSE)</f>
        <v>5</v>
      </c>
      <c r="I38">
        <f>VLOOKUP($B38,Tabelle1!$A$2:$AG$52,I$1,FALSE)</f>
        <v>4</v>
      </c>
      <c r="J38">
        <f>VLOOKUP($B38,Tabelle1!$A$2:$AG$52,J$1,FALSE)</f>
        <v>-4</v>
      </c>
      <c r="K38">
        <f>VLOOKUP($B38,Tabelle1!$A$2:$AG$52,K$1,FALSE)</f>
        <v>0.9333333333333333</v>
      </c>
      <c r="L38">
        <f>VLOOKUP($B38,Tabelle1!$A$2:$AG$52,L$1,FALSE)</f>
        <v>0.93</v>
      </c>
      <c r="M38">
        <f>VLOOKUP($B38,Tabelle1!$A$2:$AG$52,M$1,FALSE)</f>
        <v>1</v>
      </c>
      <c r="N38">
        <f>VLOOKUP($B38,Tabelle1!$A$2:$AG$52,N$1,FALSE)</f>
        <v>0</v>
      </c>
      <c r="O38" t="str">
        <f>VLOOKUP($B38,Tabelle1!$A$2:$AG$52,O$1,FALSE)</f>
        <v>-5x +4</v>
      </c>
      <c r="P38">
        <f>VLOOKUP($B38,Tabelle1!$A$2:$AG$52,P$1,FALSE)</f>
        <v>5</v>
      </c>
      <c r="Q38" t="str">
        <f>VLOOKUP($B38,Tabelle1!$A$2:$AG$52,Q$1,FALSE)</f>
        <v>4x -4</v>
      </c>
      <c r="R38">
        <f>VLOOKUP($B38,Tabelle1!$A$2:$AG$52,R$1,FALSE)</f>
        <v>2</v>
      </c>
      <c r="S38" t="str">
        <f>VLOOKUP($B38,Tabelle1!$A$2:$AG$52,S$1,FALSE)</f>
        <v>| ·5</v>
      </c>
      <c r="T38" t="str">
        <f>VLOOKUP($B38,Tabelle1!$A$2:$AG$52,T$1,FALSE)</f>
        <v>-5x +4</v>
      </c>
      <c r="U38" t="str">
        <f>VLOOKUP($B38,Tabelle1!$A$2:$AG$52,U$1,FALSE)</f>
        <v>20x -20</v>
      </c>
      <c r="V38">
        <f>VLOOKUP($B38,Tabelle1!$A$2:$AG$52,V$1,FALSE)</f>
        <v>2</v>
      </c>
      <c r="W38" t="str">
        <f>VLOOKUP($B38,Tabelle1!$A$2:$AG$52,W$1,FALSE)</f>
        <v>| ·2</v>
      </c>
      <c r="X38" t="str">
        <f>VLOOKUP($B38,Tabelle1!$A$2:$AG$52,X$1,FALSE)</f>
        <v>-10x +8</v>
      </c>
      <c r="Y38" t="str">
        <f>VLOOKUP($B38,Tabelle1!$A$2:$AG$52,Y$1,FALSE)</f>
        <v>20x -20</v>
      </c>
      <c r="Z38" t="str">
        <f>VLOOKUP($B38,Tabelle1!$A$2:$AG$52,Z$1,FALSE)</f>
        <v>| +10x</v>
      </c>
      <c r="AA38">
        <f>VLOOKUP($B38,Tabelle1!$A$2:$AG$52,AA$1,FALSE)</f>
        <v>8</v>
      </c>
      <c r="AB38" t="str">
        <f>VLOOKUP($B38,Tabelle1!$A$2:$AG$52,AB$1,FALSE)</f>
        <v>30x -20</v>
      </c>
      <c r="AC38" t="str">
        <f>VLOOKUP($B38,Tabelle1!$A$2:$AG$52,AC$1,FALSE)</f>
        <v>| +20</v>
      </c>
      <c r="AD38">
        <f>VLOOKUP($B38,Tabelle1!$A$2:$AG$52,AD$1,FALSE)</f>
        <v>28</v>
      </c>
      <c r="AE38" t="str">
        <f>VLOOKUP($B38,Tabelle1!$A$2:$AG$52,AE$1,FALSE)</f>
        <v>30x</v>
      </c>
      <c r="AF38" t="str">
        <f>VLOOKUP($B38,Tabelle1!$A$2:$AG$52,AF$1,FALSE)</f>
        <v>| :30</v>
      </c>
      <c r="AG38" t="str">
        <f>VLOOKUP($B38,Tabelle1!$A$2:$AG$52,AG$1,FALSE)</f>
        <v>x</v>
      </c>
      <c r="AH38">
        <f>VLOOKUP($B38,Tabelle1!$A$2:$AG$52,AH$1,FALSE)</f>
        <v>0.9333333333333333</v>
      </c>
    </row>
    <row r="39" spans="1:34" ht="12.75">
      <c r="A39">
        <f t="shared" si="1"/>
        <v>38</v>
      </c>
      <c r="B39">
        <f>LARGE(Tabelle1!$A$2:$A$52,Tabelle2!A39)</f>
        <v>473</v>
      </c>
      <c r="C39">
        <f>VLOOKUP($B39,Tabelle1!$A$2:$AG$52,C$1,FALSE)</f>
        <v>0.47251803543185067</v>
      </c>
      <c r="D39">
        <f>VLOOKUP($B39,Tabelle1!$A$2:$AG$52,D$1,FALSE)</f>
        <v>30</v>
      </c>
      <c r="E39">
        <f>VLOOKUP($B39,Tabelle1!$A$2:$AG$52,E$1,FALSE)</f>
        <v>2</v>
      </c>
      <c r="F39">
        <f>VLOOKUP($B39,Tabelle1!$A$2:$AG$52,F$1,FALSE)</f>
        <v>-3</v>
      </c>
      <c r="G39">
        <f>VLOOKUP($B39,Tabelle1!$A$2:$AG$52,G$1,FALSE)</f>
        <v>3</v>
      </c>
      <c r="H39">
        <f>VLOOKUP($B39,Tabelle1!$A$2:$AG$52,H$1,FALSE)</f>
        <v>3</v>
      </c>
      <c r="I39">
        <f>VLOOKUP($B39,Tabelle1!$A$2:$AG$52,I$1,FALSE)</f>
        <v>-5</v>
      </c>
      <c r="J39">
        <f>VLOOKUP($B39,Tabelle1!$A$2:$AG$52,J$1,FALSE)</f>
        <v>0</v>
      </c>
      <c r="K39">
        <f>VLOOKUP($B39,Tabelle1!$A$2:$AG$52,K$1,FALSE)</f>
        <v>-0.6666666666666666</v>
      </c>
      <c r="L39">
        <f>VLOOKUP($B39,Tabelle1!$A$2:$AG$52,L$1,FALSE)</f>
        <v>-0.67</v>
      </c>
      <c r="M39">
        <f>VLOOKUP($B39,Tabelle1!$A$2:$AG$52,M$1,FALSE)</f>
        <v>1</v>
      </c>
      <c r="N39">
        <f>VLOOKUP($B39,Tabelle1!$A$2:$AG$52,N$1,FALSE)</f>
        <v>0</v>
      </c>
      <c r="O39" t="str">
        <f>VLOOKUP($B39,Tabelle1!$A$2:$AG$52,O$1,FALSE)</f>
        <v>-3x +3</v>
      </c>
      <c r="P39">
        <f>VLOOKUP($B39,Tabelle1!$A$2:$AG$52,P$1,FALSE)</f>
        <v>3</v>
      </c>
      <c r="Q39" t="str">
        <f>VLOOKUP($B39,Tabelle1!$A$2:$AG$52,Q$1,FALSE)</f>
        <v>-5x</v>
      </c>
      <c r="R39">
        <f>VLOOKUP($B39,Tabelle1!$A$2:$AG$52,R$1,FALSE)</f>
        <v>2</v>
      </c>
      <c r="S39" t="str">
        <f>VLOOKUP($B39,Tabelle1!$A$2:$AG$52,S$1,FALSE)</f>
        <v>| ·3</v>
      </c>
      <c r="T39" t="str">
        <f>VLOOKUP($B39,Tabelle1!$A$2:$AG$52,T$1,FALSE)</f>
        <v>-3x +3</v>
      </c>
      <c r="U39" t="str">
        <f>VLOOKUP($B39,Tabelle1!$A$2:$AG$52,U$1,FALSE)</f>
        <v>-15x</v>
      </c>
      <c r="V39">
        <f>VLOOKUP($B39,Tabelle1!$A$2:$AG$52,V$1,FALSE)</f>
        <v>2</v>
      </c>
      <c r="W39" t="str">
        <f>VLOOKUP($B39,Tabelle1!$A$2:$AG$52,W$1,FALSE)</f>
        <v>| ·2</v>
      </c>
      <c r="X39" t="str">
        <f>VLOOKUP($B39,Tabelle1!$A$2:$AG$52,X$1,FALSE)</f>
        <v>-6x +6</v>
      </c>
      <c r="Y39" t="str">
        <f>VLOOKUP($B39,Tabelle1!$A$2:$AG$52,Y$1,FALSE)</f>
        <v>-15x</v>
      </c>
      <c r="Z39" t="str">
        <f>VLOOKUP($B39,Tabelle1!$A$2:$AG$52,Z$1,FALSE)</f>
        <v>| +6x</v>
      </c>
      <c r="AA39">
        <f>VLOOKUP($B39,Tabelle1!$A$2:$AG$52,AA$1,FALSE)</f>
        <v>6</v>
      </c>
      <c r="AB39" t="str">
        <f>VLOOKUP($B39,Tabelle1!$A$2:$AG$52,AB$1,FALSE)</f>
        <v>-9x</v>
      </c>
      <c r="AC39" t="str">
        <f>VLOOKUP($B39,Tabelle1!$A$2:$AG$52,AC$1,FALSE)</f>
        <v>| :(-9)</v>
      </c>
      <c r="AD39">
        <f>VLOOKUP($B39,Tabelle1!$A$2:$AG$52,AD$1,FALSE)</f>
        <v>-0.6666666666666666</v>
      </c>
      <c r="AE39" t="str">
        <f>VLOOKUP($B39,Tabelle1!$A$2:$AG$52,AE$1,FALSE)</f>
        <v>x</v>
      </c>
      <c r="AF39">
        <f>VLOOKUP($B39,Tabelle1!$A$2:$AG$52,AF$1,FALSE)</f>
        <v>0</v>
      </c>
      <c r="AG39">
        <f>VLOOKUP($B39,Tabelle1!$A$2:$AG$52,AG$1,FALSE)</f>
        <v>0</v>
      </c>
      <c r="AH39">
        <f>VLOOKUP($B39,Tabelle1!$A$2:$AG$52,AH$1,FALSE)</f>
        <v>0</v>
      </c>
    </row>
    <row r="40" spans="1:34" ht="12.75">
      <c r="A40">
        <f t="shared" si="1"/>
        <v>39</v>
      </c>
      <c r="B40">
        <f>LARGE(Tabelle1!$A$2:$A$52,Tabelle2!A40)</f>
        <v>386</v>
      </c>
      <c r="C40">
        <f>VLOOKUP($B40,Tabelle1!$A$2:$AG$52,C$1,FALSE)</f>
        <v>0.38599003071244053</v>
      </c>
      <c r="D40">
        <f>VLOOKUP($B40,Tabelle1!$A$2:$AG$52,D$1,FALSE)</f>
        <v>33</v>
      </c>
      <c r="E40">
        <f>VLOOKUP($B40,Tabelle1!$A$2:$AG$52,E$1,FALSE)</f>
        <v>4</v>
      </c>
      <c r="F40">
        <f>VLOOKUP($B40,Tabelle1!$A$2:$AG$52,F$1,FALSE)</f>
        <v>2</v>
      </c>
      <c r="G40">
        <f>VLOOKUP($B40,Tabelle1!$A$2:$AG$52,G$1,FALSE)</f>
        <v>2</v>
      </c>
      <c r="H40">
        <f>VLOOKUP($B40,Tabelle1!$A$2:$AG$52,H$1,FALSE)</f>
        <v>5</v>
      </c>
      <c r="I40">
        <f>VLOOKUP($B40,Tabelle1!$A$2:$AG$52,I$1,FALSE)</f>
        <v>4</v>
      </c>
      <c r="J40">
        <f>VLOOKUP($B40,Tabelle1!$A$2:$AG$52,J$1,FALSE)</f>
        <v>0</v>
      </c>
      <c r="K40">
        <f>VLOOKUP($B40,Tabelle1!$A$2:$AG$52,K$1,FALSE)</f>
        <v>0.6666666666666666</v>
      </c>
      <c r="L40">
        <f>VLOOKUP($B40,Tabelle1!$A$2:$AG$52,L$1,FALSE)</f>
        <v>0.67</v>
      </c>
      <c r="M40">
        <f>VLOOKUP($B40,Tabelle1!$A$2:$AG$52,M$1,FALSE)</f>
        <v>1</v>
      </c>
      <c r="N40">
        <f>VLOOKUP($B40,Tabelle1!$A$2:$AG$52,N$1,FALSE)</f>
        <v>0</v>
      </c>
      <c r="O40">
        <f>VLOOKUP($B40,Tabelle1!$A$2:$AG$52,O$1,FALSE)</f>
        <v>5</v>
      </c>
      <c r="P40" t="str">
        <f>VLOOKUP($B40,Tabelle1!$A$2:$AG$52,P$1,FALSE)</f>
        <v>2x +2</v>
      </c>
      <c r="Q40">
        <f>VLOOKUP($B40,Tabelle1!$A$2:$AG$52,Q$1,FALSE)</f>
        <v>4</v>
      </c>
      <c r="R40" t="str">
        <f>VLOOKUP($B40,Tabelle1!$A$2:$AG$52,R$1,FALSE)</f>
        <v>4x</v>
      </c>
      <c r="S40" t="str">
        <f>VLOOKUP($B40,Tabelle1!$A$2:$AG$52,S$1,FALSE)</f>
        <v>| ·(2x +2)</v>
      </c>
      <c r="T40">
        <f>VLOOKUP($B40,Tabelle1!$A$2:$AG$52,T$1,FALSE)</f>
        <v>5</v>
      </c>
      <c r="U40" t="str">
        <f>VLOOKUP($B40,Tabelle1!$A$2:$AG$52,U$1,FALSE)</f>
        <v>8x +8</v>
      </c>
      <c r="V40" t="str">
        <f>VLOOKUP($B40,Tabelle1!$A$2:$AG$52,V$1,FALSE)</f>
        <v>4x</v>
      </c>
      <c r="W40" t="str">
        <f>VLOOKUP($B40,Tabelle1!$A$2:$AG$52,W$1,FALSE)</f>
        <v>| ·4x</v>
      </c>
      <c r="X40" t="str">
        <f>VLOOKUP($B40,Tabelle1!$A$2:$AG$52,X$1,FALSE)</f>
        <v>20x</v>
      </c>
      <c r="Y40" t="str">
        <f>VLOOKUP($B40,Tabelle1!$A$2:$AG$52,Y$1,FALSE)</f>
        <v>8x +8</v>
      </c>
      <c r="Z40" t="str">
        <f>VLOOKUP($B40,Tabelle1!$A$2:$AG$52,Z$1,FALSE)</f>
        <v>|- 8x</v>
      </c>
      <c r="AA40" t="str">
        <f>VLOOKUP($B40,Tabelle1!$A$2:$AG$52,AA$1,FALSE)</f>
        <v>12x</v>
      </c>
      <c r="AB40">
        <f>VLOOKUP($B40,Tabelle1!$A$2:$AG$52,AB$1,FALSE)</f>
        <v>8</v>
      </c>
      <c r="AC40" t="str">
        <f>VLOOKUP($B40,Tabelle1!$A$2:$AG$52,AC$1,FALSE)</f>
        <v>|: 12</v>
      </c>
      <c r="AD40" t="str">
        <f>VLOOKUP($B40,Tabelle1!$A$2:$AG$52,AD$1,FALSE)</f>
        <v>x</v>
      </c>
      <c r="AE40">
        <f>VLOOKUP($B40,Tabelle1!$A$2:$AG$52,AE$1,FALSE)</f>
        <v>0.6666666666666666</v>
      </c>
      <c r="AF40">
        <f>VLOOKUP($B40,Tabelle1!$A$2:$AG$52,AF$1,FALSE)</f>
        <v>0</v>
      </c>
      <c r="AG40">
        <f>VLOOKUP($B40,Tabelle1!$A$2:$AG$52,AG$1,FALSE)</f>
        <v>0</v>
      </c>
      <c r="AH40">
        <f>VLOOKUP($B40,Tabelle1!$A$2:$AG$52,AH$1,FALSE)</f>
        <v>0</v>
      </c>
    </row>
    <row r="41" spans="1:34" ht="12.75">
      <c r="A41">
        <f t="shared" si="1"/>
        <v>40</v>
      </c>
      <c r="B41">
        <f>LARGE(Tabelle1!$A$2:$A$52,Tabelle2!A41)</f>
        <v>335</v>
      </c>
      <c r="C41">
        <f>VLOOKUP($B41,Tabelle1!$A$2:$AG$52,C$1,FALSE)</f>
        <v>0.33454382922034254</v>
      </c>
      <c r="D41">
        <f>VLOOKUP($B41,Tabelle1!$A$2:$AG$52,D$1,FALSE)</f>
        <v>35</v>
      </c>
      <c r="E41">
        <f>VLOOKUP($B41,Tabelle1!$A$2:$AG$52,E$1,FALSE)</f>
        <v>-2</v>
      </c>
      <c r="F41">
        <f>VLOOKUP($B41,Tabelle1!$A$2:$AG$52,F$1,FALSE)</f>
        <v>5</v>
      </c>
      <c r="G41">
        <f>VLOOKUP($B41,Tabelle1!$A$2:$AG$52,G$1,FALSE)</f>
        <v>-3</v>
      </c>
      <c r="H41">
        <f>VLOOKUP($B41,Tabelle1!$A$2:$AG$52,H$1,FALSE)</f>
        <v>5</v>
      </c>
      <c r="I41">
        <f>VLOOKUP($B41,Tabelle1!$A$2:$AG$52,I$1,FALSE)</f>
        <v>-5</v>
      </c>
      <c r="J41">
        <f>VLOOKUP($B41,Tabelle1!$A$2:$AG$52,J$1,FALSE)</f>
        <v>-4</v>
      </c>
      <c r="K41">
        <f>VLOOKUP($B41,Tabelle1!$A$2:$AG$52,K$1,FALSE)</f>
        <v>-1.7333333333333334</v>
      </c>
      <c r="L41">
        <f>VLOOKUP($B41,Tabelle1!$A$2:$AG$52,L$1,FALSE)</f>
        <v>-1.73</v>
      </c>
      <c r="M41">
        <f>VLOOKUP($B41,Tabelle1!$A$2:$AG$52,M$1,FALSE)</f>
        <v>1</v>
      </c>
      <c r="N41">
        <f>VLOOKUP($B41,Tabelle1!$A$2:$AG$52,N$1,FALSE)</f>
        <v>0</v>
      </c>
      <c r="O41" t="str">
        <f>VLOOKUP($B41,Tabelle1!$A$2:$AG$52,O$1,FALSE)</f>
        <v>5x -3</v>
      </c>
      <c r="P41">
        <f>VLOOKUP($B41,Tabelle1!$A$2:$AG$52,P$1,FALSE)</f>
        <v>5</v>
      </c>
      <c r="Q41" t="str">
        <f>VLOOKUP($B41,Tabelle1!$A$2:$AG$52,Q$1,FALSE)</f>
        <v>-5x -4</v>
      </c>
      <c r="R41">
        <f>VLOOKUP($B41,Tabelle1!$A$2:$AG$52,R$1,FALSE)</f>
        <v>-2</v>
      </c>
      <c r="S41" t="str">
        <f>VLOOKUP($B41,Tabelle1!$A$2:$AG$52,S$1,FALSE)</f>
        <v>| ·5</v>
      </c>
      <c r="T41" t="str">
        <f>VLOOKUP($B41,Tabelle1!$A$2:$AG$52,T$1,FALSE)</f>
        <v>5x -3</v>
      </c>
      <c r="U41" t="str">
        <f>VLOOKUP($B41,Tabelle1!$A$2:$AG$52,U$1,FALSE)</f>
        <v>-25x -20</v>
      </c>
      <c r="V41">
        <f>VLOOKUP($B41,Tabelle1!$A$2:$AG$52,V$1,FALSE)</f>
        <v>-2</v>
      </c>
      <c r="W41" t="str">
        <f>VLOOKUP($B41,Tabelle1!$A$2:$AG$52,W$1,FALSE)</f>
        <v>| ·(-2)</v>
      </c>
      <c r="X41" t="str">
        <f>VLOOKUP($B41,Tabelle1!$A$2:$AG$52,X$1,FALSE)</f>
        <v>-10x +6</v>
      </c>
      <c r="Y41" t="str">
        <f>VLOOKUP($B41,Tabelle1!$A$2:$AG$52,Y$1,FALSE)</f>
        <v>-25x -20</v>
      </c>
      <c r="Z41" t="str">
        <f>VLOOKUP($B41,Tabelle1!$A$2:$AG$52,Z$1,FALSE)</f>
        <v>| +10x</v>
      </c>
      <c r="AA41">
        <f>VLOOKUP($B41,Tabelle1!$A$2:$AG$52,AA$1,FALSE)</f>
        <v>6</v>
      </c>
      <c r="AB41" t="str">
        <f>VLOOKUP($B41,Tabelle1!$A$2:$AG$52,AB$1,FALSE)</f>
        <v>-15x -20</v>
      </c>
      <c r="AC41" t="str">
        <f>VLOOKUP($B41,Tabelle1!$A$2:$AG$52,AC$1,FALSE)</f>
        <v>| +20</v>
      </c>
      <c r="AD41">
        <f>VLOOKUP($B41,Tabelle1!$A$2:$AG$52,AD$1,FALSE)</f>
        <v>26</v>
      </c>
      <c r="AE41" t="str">
        <f>VLOOKUP($B41,Tabelle1!$A$2:$AG$52,AE$1,FALSE)</f>
        <v>-15x</v>
      </c>
      <c r="AF41" t="str">
        <f>VLOOKUP($B41,Tabelle1!$A$2:$AG$52,AF$1,FALSE)</f>
        <v>| :(-15)</v>
      </c>
      <c r="AG41" t="str">
        <f>VLOOKUP($B41,Tabelle1!$A$2:$AG$52,AG$1,FALSE)</f>
        <v>x</v>
      </c>
      <c r="AH41">
        <f>VLOOKUP($B41,Tabelle1!$A$2:$AG$52,AH$1,FALSE)</f>
        <v>-1.7333333333333334</v>
      </c>
    </row>
    <row r="42" spans="1:34" ht="12.75">
      <c r="A42">
        <f t="shared" si="1"/>
        <v>41</v>
      </c>
      <c r="B42">
        <f>LARGE(Tabelle1!$A$2:$A$52,Tabelle2!A42)</f>
        <v>322</v>
      </c>
      <c r="C42">
        <f>VLOOKUP($B42,Tabelle1!$A$2:$AG$52,C$1,FALSE)</f>
        <v>0.32152995338368096</v>
      </c>
      <c r="D42">
        <f>VLOOKUP($B42,Tabelle1!$A$2:$AG$52,D$1,FALSE)</f>
        <v>36</v>
      </c>
      <c r="E42">
        <f>VLOOKUP($B42,Tabelle1!$A$2:$AG$52,E$1,FALSE)</f>
        <v>5</v>
      </c>
      <c r="F42">
        <f>VLOOKUP($B42,Tabelle1!$A$2:$AG$52,F$1,FALSE)</f>
        <v>2</v>
      </c>
      <c r="G42">
        <f>VLOOKUP($B42,Tabelle1!$A$2:$AG$52,G$1,FALSE)</f>
        <v>-4</v>
      </c>
      <c r="H42">
        <f>VLOOKUP($B42,Tabelle1!$A$2:$AG$52,H$1,FALSE)</f>
        <v>4</v>
      </c>
      <c r="I42">
        <f>VLOOKUP($B42,Tabelle1!$A$2:$AG$52,I$1,FALSE)</f>
        <v>-3</v>
      </c>
      <c r="J42">
        <f>VLOOKUP($B42,Tabelle1!$A$2:$AG$52,J$1,FALSE)</f>
        <v>0</v>
      </c>
      <c r="K42">
        <f>VLOOKUP($B42,Tabelle1!$A$2:$AG$52,K$1,FALSE)</f>
        <v>0.9090909090909091</v>
      </c>
      <c r="L42">
        <f>VLOOKUP($B42,Tabelle1!$A$2:$AG$52,L$1,FALSE)</f>
        <v>0.91</v>
      </c>
      <c r="M42">
        <f>VLOOKUP($B42,Tabelle1!$A$2:$AG$52,M$1,FALSE)</f>
        <v>1</v>
      </c>
      <c r="N42">
        <f>VLOOKUP($B42,Tabelle1!$A$2:$AG$52,N$1,FALSE)</f>
        <v>0</v>
      </c>
      <c r="O42">
        <f>VLOOKUP($B42,Tabelle1!$A$2:$AG$52,O$1,FALSE)</f>
        <v>4</v>
      </c>
      <c r="P42" t="str">
        <f>VLOOKUP($B42,Tabelle1!$A$2:$AG$52,P$1,FALSE)</f>
        <v>2x -4</v>
      </c>
      <c r="Q42">
        <f>VLOOKUP($B42,Tabelle1!$A$2:$AG$52,Q$1,FALSE)</f>
        <v>5</v>
      </c>
      <c r="R42" t="str">
        <f>VLOOKUP($B42,Tabelle1!$A$2:$AG$52,R$1,FALSE)</f>
        <v>-3x</v>
      </c>
      <c r="S42" t="str">
        <f>VLOOKUP($B42,Tabelle1!$A$2:$AG$52,S$1,FALSE)</f>
        <v>| ·(2x -4)</v>
      </c>
      <c r="T42">
        <f>VLOOKUP($B42,Tabelle1!$A$2:$AG$52,T$1,FALSE)</f>
        <v>4</v>
      </c>
      <c r="U42" t="str">
        <f>VLOOKUP($B42,Tabelle1!$A$2:$AG$52,U$1,FALSE)</f>
        <v>10x -20</v>
      </c>
      <c r="V42" t="str">
        <f>VLOOKUP($B42,Tabelle1!$A$2:$AG$52,V$1,FALSE)</f>
        <v>-3x</v>
      </c>
      <c r="W42" t="str">
        <f>VLOOKUP($B42,Tabelle1!$A$2:$AG$52,W$1,FALSE)</f>
        <v>| ·(-3x)</v>
      </c>
      <c r="X42" t="str">
        <f>VLOOKUP($B42,Tabelle1!$A$2:$AG$52,X$1,FALSE)</f>
        <v>-12x</v>
      </c>
      <c r="Y42" t="str">
        <f>VLOOKUP($B42,Tabelle1!$A$2:$AG$52,Y$1,FALSE)</f>
        <v>10x -20</v>
      </c>
      <c r="Z42" t="str">
        <f>VLOOKUP($B42,Tabelle1!$A$2:$AG$52,Z$1,FALSE)</f>
        <v>|- 10x</v>
      </c>
      <c r="AA42" t="str">
        <f>VLOOKUP($B42,Tabelle1!$A$2:$AG$52,AA$1,FALSE)</f>
        <v>-22x</v>
      </c>
      <c r="AB42">
        <f>VLOOKUP($B42,Tabelle1!$A$2:$AG$52,AB$1,FALSE)</f>
        <v>-20</v>
      </c>
      <c r="AC42" t="str">
        <f>VLOOKUP($B42,Tabelle1!$A$2:$AG$52,AC$1,FALSE)</f>
        <v>| :(-22)</v>
      </c>
      <c r="AD42" t="str">
        <f>VLOOKUP($B42,Tabelle1!$A$2:$AG$52,AD$1,FALSE)</f>
        <v>x</v>
      </c>
      <c r="AE42">
        <f>VLOOKUP($B42,Tabelle1!$A$2:$AG$52,AE$1,FALSE)</f>
        <v>0.9090909090909091</v>
      </c>
      <c r="AF42">
        <f>VLOOKUP($B42,Tabelle1!$A$2:$AG$52,AF$1,FALSE)</f>
        <v>0</v>
      </c>
      <c r="AG42">
        <f>VLOOKUP($B42,Tabelle1!$A$2:$AG$52,AG$1,FALSE)</f>
        <v>0</v>
      </c>
      <c r="AH42">
        <f>VLOOKUP($B42,Tabelle1!$A$2:$AG$52,AH$1,FALSE)</f>
        <v>0</v>
      </c>
    </row>
    <row r="43" spans="1:34" ht="12.75">
      <c r="A43">
        <f t="shared" si="1"/>
        <v>42</v>
      </c>
      <c r="B43">
        <f>LARGE(Tabelle1!$A$2:$A$52,Tabelle2!A43)</f>
        <v>309</v>
      </c>
      <c r="C43">
        <f>VLOOKUP($B43,Tabelle1!$A$2:$AG$52,C$1,FALSE)</f>
        <v>0.3089872369445821</v>
      </c>
      <c r="D43">
        <f>VLOOKUP($B43,Tabelle1!$A$2:$AG$52,D$1,FALSE)</f>
        <v>37</v>
      </c>
      <c r="E43">
        <f>VLOOKUP($B43,Tabelle1!$A$2:$AG$52,E$1,FALSE)</f>
        <v>2</v>
      </c>
      <c r="F43">
        <f>VLOOKUP($B43,Tabelle1!$A$2:$AG$52,F$1,FALSE)</f>
        <v>3</v>
      </c>
      <c r="G43">
        <f>VLOOKUP($B43,Tabelle1!$A$2:$AG$52,G$1,FALSE)</f>
        <v>-4</v>
      </c>
      <c r="H43">
        <f>VLOOKUP($B43,Tabelle1!$A$2:$AG$52,H$1,FALSE)</f>
        <v>3</v>
      </c>
      <c r="I43">
        <f>VLOOKUP($B43,Tabelle1!$A$2:$AG$52,I$1,FALSE)</f>
        <v>-4</v>
      </c>
      <c r="J43">
        <f>VLOOKUP($B43,Tabelle1!$A$2:$AG$52,J$1,FALSE)</f>
        <v>-4</v>
      </c>
      <c r="K43">
        <f>VLOOKUP($B43,Tabelle1!$A$2:$AG$52,K$1,FALSE)</f>
        <v>-0.2222222222222222</v>
      </c>
      <c r="L43">
        <f>VLOOKUP($B43,Tabelle1!$A$2:$AG$52,L$1,FALSE)</f>
        <v>-0.22</v>
      </c>
      <c r="M43">
        <f>VLOOKUP($B43,Tabelle1!$A$2:$AG$52,M$1,FALSE)</f>
        <v>1</v>
      </c>
      <c r="N43">
        <f>VLOOKUP($B43,Tabelle1!$A$2:$AG$52,N$1,FALSE)</f>
        <v>0</v>
      </c>
      <c r="O43">
        <f>VLOOKUP($B43,Tabelle1!$A$2:$AG$52,O$1,FALSE)</f>
        <v>3</v>
      </c>
      <c r="P43" t="str">
        <f>VLOOKUP($B43,Tabelle1!$A$2:$AG$52,P$1,FALSE)</f>
        <v>3x -4</v>
      </c>
      <c r="Q43">
        <f>VLOOKUP($B43,Tabelle1!$A$2:$AG$52,Q$1,FALSE)</f>
        <v>2</v>
      </c>
      <c r="R43" t="str">
        <f>VLOOKUP($B43,Tabelle1!$A$2:$AG$52,R$1,FALSE)</f>
        <v>-4x -4</v>
      </c>
      <c r="S43" t="str">
        <f>VLOOKUP($B43,Tabelle1!$A$2:$AG$52,S$1,FALSE)</f>
        <v>| ·(3x -4)</v>
      </c>
      <c r="T43">
        <f>VLOOKUP($B43,Tabelle1!$A$2:$AG$52,T$1,FALSE)</f>
        <v>3</v>
      </c>
      <c r="U43" t="str">
        <f>VLOOKUP($B43,Tabelle1!$A$2:$AG$52,U$1,FALSE)</f>
        <v>6x -8</v>
      </c>
      <c r="V43" t="str">
        <f>VLOOKUP($B43,Tabelle1!$A$2:$AG$52,V$1,FALSE)</f>
        <v>-4x -4</v>
      </c>
      <c r="W43" t="str">
        <f>VLOOKUP($B43,Tabelle1!$A$2:$AG$52,W$1,FALSE)</f>
        <v>| ·(-4x -4)</v>
      </c>
      <c r="X43" t="str">
        <f>VLOOKUP($B43,Tabelle1!$A$2:$AG$52,X$1,FALSE)</f>
        <v>-12x -12</v>
      </c>
      <c r="Y43" t="str">
        <f>VLOOKUP($B43,Tabelle1!$A$2:$AG$52,Y$1,FALSE)</f>
        <v>6x -8</v>
      </c>
      <c r="Z43" t="str">
        <f>VLOOKUP($B43,Tabelle1!$A$2:$AG$52,Z$1,FALSE)</f>
        <v>| +12x</v>
      </c>
      <c r="AA43">
        <f>VLOOKUP($B43,Tabelle1!$A$2:$AG$52,AA$1,FALSE)</f>
        <v>-12</v>
      </c>
      <c r="AB43" t="str">
        <f>VLOOKUP($B43,Tabelle1!$A$2:$AG$52,AB$1,FALSE)</f>
        <v>18x -8</v>
      </c>
      <c r="AC43" t="str">
        <f>VLOOKUP($B43,Tabelle1!$A$2:$AG$52,AC$1,FALSE)</f>
        <v>| +8</v>
      </c>
      <c r="AD43">
        <f>VLOOKUP($B43,Tabelle1!$A$2:$AG$52,AD$1,FALSE)</f>
        <v>-4</v>
      </c>
      <c r="AE43" t="str">
        <f>VLOOKUP($B43,Tabelle1!$A$2:$AG$52,AE$1,FALSE)</f>
        <v>18x</v>
      </c>
      <c r="AF43" t="str">
        <f>VLOOKUP($B43,Tabelle1!$A$2:$AG$52,AF$1,FALSE)</f>
        <v>| :18</v>
      </c>
      <c r="AG43" t="str">
        <f>VLOOKUP($B43,Tabelle1!$A$2:$AG$52,AG$1,FALSE)</f>
        <v>x</v>
      </c>
      <c r="AH43">
        <f>VLOOKUP($B43,Tabelle1!$A$2:$AG$52,AH$1,FALSE)</f>
        <v>-0.2222222222222222</v>
      </c>
    </row>
    <row r="44" spans="1:34" ht="12.75">
      <c r="A44">
        <f t="shared" si="1"/>
        <v>43</v>
      </c>
      <c r="B44">
        <f>LARGE(Tabelle1!$A$2:$A$52,Tabelle2!A44)</f>
        <v>285</v>
      </c>
      <c r="C44">
        <f>VLOOKUP($B44,Tabelle1!$A$2:$AG$52,C$1,FALSE)</f>
        <v>0.2845885113732176</v>
      </c>
      <c r="D44">
        <f>VLOOKUP($B44,Tabelle1!$A$2:$AG$52,D$1,FALSE)</f>
        <v>39</v>
      </c>
      <c r="E44">
        <f>VLOOKUP($B44,Tabelle1!$A$2:$AG$52,E$1,FALSE)</f>
        <v>5</v>
      </c>
      <c r="F44">
        <f>VLOOKUP($B44,Tabelle1!$A$2:$AG$52,F$1,FALSE)</f>
        <v>2</v>
      </c>
      <c r="G44">
        <f>VLOOKUP($B44,Tabelle1!$A$2:$AG$52,G$1,FALSE)</f>
        <v>4</v>
      </c>
      <c r="H44">
        <f>VLOOKUP($B44,Tabelle1!$A$2:$AG$52,H$1,FALSE)</f>
        <v>3</v>
      </c>
      <c r="I44">
        <f>VLOOKUP($B44,Tabelle1!$A$2:$AG$52,I$1,FALSE)</f>
        <v>1</v>
      </c>
      <c r="J44">
        <f>VLOOKUP($B44,Tabelle1!$A$2:$AG$52,J$1,FALSE)</f>
        <v>0</v>
      </c>
      <c r="K44">
        <f>VLOOKUP($B44,Tabelle1!$A$2:$AG$52,K$1,FALSE)</f>
        <v>-2.857142857142857</v>
      </c>
      <c r="L44">
        <f>VLOOKUP($B44,Tabelle1!$A$2:$AG$52,L$1,FALSE)</f>
        <v>-2.86</v>
      </c>
      <c r="M44">
        <f>VLOOKUP($B44,Tabelle1!$A$2:$AG$52,M$1,FALSE)</f>
        <v>1</v>
      </c>
      <c r="N44">
        <f>VLOOKUP($B44,Tabelle1!$A$2:$AG$52,N$1,FALSE)</f>
        <v>0</v>
      </c>
      <c r="O44">
        <f>VLOOKUP($B44,Tabelle1!$A$2:$AG$52,O$1,FALSE)</f>
        <v>3</v>
      </c>
      <c r="P44" t="str">
        <f>VLOOKUP($B44,Tabelle1!$A$2:$AG$52,P$1,FALSE)</f>
        <v>2x +4</v>
      </c>
      <c r="Q44">
        <f>VLOOKUP($B44,Tabelle1!$A$2:$AG$52,Q$1,FALSE)</f>
        <v>5</v>
      </c>
      <c r="R44" t="str">
        <f>VLOOKUP($B44,Tabelle1!$A$2:$AG$52,R$1,FALSE)</f>
        <v>x</v>
      </c>
      <c r="S44" t="str">
        <f>VLOOKUP($B44,Tabelle1!$A$2:$AG$52,S$1,FALSE)</f>
        <v>| ·(2x +4)</v>
      </c>
      <c r="T44">
        <f>VLOOKUP($B44,Tabelle1!$A$2:$AG$52,T$1,FALSE)</f>
        <v>3</v>
      </c>
      <c r="U44" t="str">
        <f>VLOOKUP($B44,Tabelle1!$A$2:$AG$52,U$1,FALSE)</f>
        <v>10x +20</v>
      </c>
      <c r="V44" t="str">
        <f>VLOOKUP($B44,Tabelle1!$A$2:$AG$52,V$1,FALSE)</f>
        <v>x</v>
      </c>
      <c r="W44" t="str">
        <f>VLOOKUP($B44,Tabelle1!$A$2:$AG$52,W$1,FALSE)</f>
        <v>| ·x</v>
      </c>
      <c r="X44" t="str">
        <f>VLOOKUP($B44,Tabelle1!$A$2:$AG$52,X$1,FALSE)</f>
        <v>3x</v>
      </c>
      <c r="Y44" t="str">
        <f>VLOOKUP($B44,Tabelle1!$A$2:$AG$52,Y$1,FALSE)</f>
        <v>10x +20</v>
      </c>
      <c r="Z44" t="str">
        <f>VLOOKUP($B44,Tabelle1!$A$2:$AG$52,Z$1,FALSE)</f>
        <v>|- 10x</v>
      </c>
      <c r="AA44" t="str">
        <f>VLOOKUP($B44,Tabelle1!$A$2:$AG$52,AA$1,FALSE)</f>
        <v>-7x</v>
      </c>
      <c r="AB44">
        <f>VLOOKUP($B44,Tabelle1!$A$2:$AG$52,AB$1,FALSE)</f>
        <v>20</v>
      </c>
      <c r="AC44" t="str">
        <f>VLOOKUP($B44,Tabelle1!$A$2:$AG$52,AC$1,FALSE)</f>
        <v>| :(-7)</v>
      </c>
      <c r="AD44" t="str">
        <f>VLOOKUP($B44,Tabelle1!$A$2:$AG$52,AD$1,FALSE)</f>
        <v>x</v>
      </c>
      <c r="AE44">
        <f>VLOOKUP($B44,Tabelle1!$A$2:$AG$52,AE$1,FALSE)</f>
        <v>-2.857142857142857</v>
      </c>
      <c r="AF44">
        <f>VLOOKUP($B44,Tabelle1!$A$2:$AG$52,AF$1,FALSE)</f>
        <v>0</v>
      </c>
      <c r="AG44">
        <f>VLOOKUP($B44,Tabelle1!$A$2:$AG$52,AG$1,FALSE)</f>
        <v>0</v>
      </c>
      <c r="AH44">
        <f>VLOOKUP($B44,Tabelle1!$A$2:$AG$52,AH$1,FALSE)</f>
        <v>0</v>
      </c>
    </row>
    <row r="45" spans="1:34" ht="12.75">
      <c r="A45">
        <f t="shared" si="1"/>
        <v>44</v>
      </c>
      <c r="B45">
        <f>LARGE(Tabelle1!$A$2:$A$52,Tabelle2!A45)</f>
        <v>234</v>
      </c>
      <c r="C45">
        <f>VLOOKUP($B45,Tabelle1!$A$2:$AG$52,C$1,FALSE)</f>
        <v>0.2339004007829384</v>
      </c>
      <c r="D45">
        <f>VLOOKUP($B45,Tabelle1!$A$2:$AG$52,D$1,FALSE)</f>
        <v>41</v>
      </c>
      <c r="E45">
        <f>VLOOKUP($B45,Tabelle1!$A$2:$AG$52,E$1,FALSE)</f>
        <v>5</v>
      </c>
      <c r="F45">
        <f>VLOOKUP($B45,Tabelle1!$A$2:$AG$52,F$1,FALSE)</f>
        <v>-2</v>
      </c>
      <c r="G45">
        <f>VLOOKUP($B45,Tabelle1!$A$2:$AG$52,G$1,FALSE)</f>
        <v>5</v>
      </c>
      <c r="H45">
        <f>VLOOKUP($B45,Tabelle1!$A$2:$AG$52,H$1,FALSE)</f>
        <v>-2</v>
      </c>
      <c r="I45">
        <f>VLOOKUP($B45,Tabelle1!$A$2:$AG$52,I$1,FALSE)</f>
        <v>1</v>
      </c>
      <c r="J45">
        <f>VLOOKUP($B45,Tabelle1!$A$2:$AG$52,J$1,FALSE)</f>
        <v>0</v>
      </c>
      <c r="K45">
        <f>VLOOKUP($B45,Tabelle1!$A$2:$AG$52,K$1,FALSE)</f>
        <v>3.125</v>
      </c>
      <c r="L45">
        <f>VLOOKUP($B45,Tabelle1!$A$2:$AG$52,L$1,FALSE)</f>
        <v>3.13</v>
      </c>
      <c r="M45">
        <f>VLOOKUP($B45,Tabelle1!$A$2:$AG$52,M$1,FALSE)</f>
        <v>1</v>
      </c>
      <c r="N45">
        <f>VLOOKUP($B45,Tabelle1!$A$2:$AG$52,N$1,FALSE)</f>
        <v>0</v>
      </c>
      <c r="O45" t="str">
        <f>VLOOKUP($B45,Tabelle1!$A$2:$AG$52,O$1,FALSE)</f>
        <v>-2x +5</v>
      </c>
      <c r="P45">
        <f>VLOOKUP($B45,Tabelle1!$A$2:$AG$52,P$1,FALSE)</f>
        <v>-2</v>
      </c>
      <c r="Q45" t="str">
        <f>VLOOKUP($B45,Tabelle1!$A$2:$AG$52,Q$1,FALSE)</f>
        <v>x</v>
      </c>
      <c r="R45">
        <f>VLOOKUP($B45,Tabelle1!$A$2:$AG$52,R$1,FALSE)</f>
        <v>5</v>
      </c>
      <c r="S45" t="str">
        <f>VLOOKUP($B45,Tabelle1!$A$2:$AG$52,S$1,FALSE)</f>
        <v>| ·(-2)</v>
      </c>
      <c r="T45" t="str">
        <f>VLOOKUP($B45,Tabelle1!$A$2:$AG$52,T$1,FALSE)</f>
        <v>-2x +5</v>
      </c>
      <c r="U45" t="str">
        <f>VLOOKUP($B45,Tabelle1!$A$2:$AG$52,U$1,FALSE)</f>
        <v>-2x</v>
      </c>
      <c r="V45">
        <f>VLOOKUP($B45,Tabelle1!$A$2:$AG$52,V$1,FALSE)</f>
        <v>5</v>
      </c>
      <c r="W45" t="str">
        <f>VLOOKUP($B45,Tabelle1!$A$2:$AG$52,W$1,FALSE)</f>
        <v>| ·5</v>
      </c>
      <c r="X45" t="str">
        <f>VLOOKUP($B45,Tabelle1!$A$2:$AG$52,X$1,FALSE)</f>
        <v>-10x +25</v>
      </c>
      <c r="Y45" t="str">
        <f>VLOOKUP($B45,Tabelle1!$A$2:$AG$52,Y$1,FALSE)</f>
        <v>-2x</v>
      </c>
      <c r="Z45" t="str">
        <f>VLOOKUP($B45,Tabelle1!$A$2:$AG$52,Z$1,FALSE)</f>
        <v>| +10x</v>
      </c>
      <c r="AA45">
        <f>VLOOKUP($B45,Tabelle1!$A$2:$AG$52,AA$1,FALSE)</f>
        <v>25</v>
      </c>
      <c r="AB45" t="str">
        <f>VLOOKUP($B45,Tabelle1!$A$2:$AG$52,AB$1,FALSE)</f>
        <v>8x</v>
      </c>
      <c r="AC45" t="str">
        <f>VLOOKUP($B45,Tabelle1!$A$2:$AG$52,AC$1,FALSE)</f>
        <v>| :8</v>
      </c>
      <c r="AD45">
        <f>VLOOKUP($B45,Tabelle1!$A$2:$AG$52,AD$1,FALSE)</f>
        <v>3.125</v>
      </c>
      <c r="AE45" t="str">
        <f>VLOOKUP($B45,Tabelle1!$A$2:$AG$52,AE$1,FALSE)</f>
        <v>x</v>
      </c>
      <c r="AF45">
        <f>VLOOKUP($B45,Tabelle1!$A$2:$AG$52,AF$1,FALSE)</f>
        <v>0</v>
      </c>
      <c r="AG45">
        <f>VLOOKUP($B45,Tabelle1!$A$2:$AG$52,AG$1,FALSE)</f>
        <v>0</v>
      </c>
      <c r="AH45">
        <f>VLOOKUP($B45,Tabelle1!$A$2:$AG$52,AH$1,FALSE)</f>
        <v>0</v>
      </c>
    </row>
    <row r="46" spans="1:34" ht="12.75">
      <c r="A46">
        <f t="shared" si="1"/>
        <v>45</v>
      </c>
      <c r="B46">
        <f>LARGE(Tabelle1!$A$2:$A$52,Tabelle2!A46)</f>
        <v>203</v>
      </c>
      <c r="C46">
        <f>VLOOKUP($B46,Tabelle1!$A$2:$AG$52,C$1,FALSE)</f>
        <v>0.20343111171158335</v>
      </c>
      <c r="D46">
        <f>VLOOKUP($B46,Tabelle1!$A$2:$AG$52,D$1,FALSE)</f>
        <v>43</v>
      </c>
      <c r="E46">
        <f>VLOOKUP($B46,Tabelle1!$A$2:$AG$52,E$1,FALSE)</f>
        <v>-2</v>
      </c>
      <c r="F46">
        <f>VLOOKUP($B46,Tabelle1!$A$2:$AG$52,F$1,FALSE)</f>
        <v>-3</v>
      </c>
      <c r="G46">
        <f>VLOOKUP($B46,Tabelle1!$A$2:$AG$52,G$1,FALSE)</f>
        <v>3</v>
      </c>
      <c r="H46">
        <f>VLOOKUP($B46,Tabelle1!$A$2:$AG$52,H$1,FALSE)</f>
        <v>3</v>
      </c>
      <c r="I46">
        <f>VLOOKUP($B46,Tabelle1!$A$2:$AG$52,I$1,FALSE)</f>
        <v>-4</v>
      </c>
      <c r="J46">
        <f>VLOOKUP($B46,Tabelle1!$A$2:$AG$52,J$1,FALSE)</f>
        <v>5</v>
      </c>
      <c r="K46">
        <f>VLOOKUP($B46,Tabelle1!$A$2:$AG$52,K$1,FALSE)</f>
        <v>1.1666666666666667</v>
      </c>
      <c r="L46">
        <f>VLOOKUP($B46,Tabelle1!$A$2:$AG$52,L$1,FALSE)</f>
        <v>1.17</v>
      </c>
      <c r="M46">
        <f>VLOOKUP($B46,Tabelle1!$A$2:$AG$52,M$1,FALSE)</f>
        <v>1</v>
      </c>
      <c r="N46">
        <f>VLOOKUP($B46,Tabelle1!$A$2:$AG$52,N$1,FALSE)</f>
        <v>0</v>
      </c>
      <c r="O46">
        <f>VLOOKUP($B46,Tabelle1!$A$2:$AG$52,O$1,FALSE)</f>
        <v>3</v>
      </c>
      <c r="P46" t="str">
        <f>VLOOKUP($B46,Tabelle1!$A$2:$AG$52,P$1,FALSE)</f>
        <v>-3x +3</v>
      </c>
      <c r="Q46">
        <f>VLOOKUP($B46,Tabelle1!$A$2:$AG$52,Q$1,FALSE)</f>
        <v>-2</v>
      </c>
      <c r="R46" t="str">
        <f>VLOOKUP($B46,Tabelle1!$A$2:$AG$52,R$1,FALSE)</f>
        <v>-4x +5</v>
      </c>
      <c r="S46" t="str">
        <f>VLOOKUP($B46,Tabelle1!$A$2:$AG$52,S$1,FALSE)</f>
        <v>| ·(-3x +3)</v>
      </c>
      <c r="T46">
        <f>VLOOKUP($B46,Tabelle1!$A$2:$AG$52,T$1,FALSE)</f>
        <v>3</v>
      </c>
      <c r="U46" t="str">
        <f>VLOOKUP($B46,Tabelle1!$A$2:$AG$52,U$1,FALSE)</f>
        <v>6x -6</v>
      </c>
      <c r="V46" t="str">
        <f>VLOOKUP($B46,Tabelle1!$A$2:$AG$52,V$1,FALSE)</f>
        <v>-4x +5</v>
      </c>
      <c r="W46" t="str">
        <f>VLOOKUP($B46,Tabelle1!$A$2:$AG$52,W$1,FALSE)</f>
        <v>| ·(-4x +5)</v>
      </c>
      <c r="X46" t="str">
        <f>VLOOKUP($B46,Tabelle1!$A$2:$AG$52,X$1,FALSE)</f>
        <v>-12x +15</v>
      </c>
      <c r="Y46" t="str">
        <f>VLOOKUP($B46,Tabelle1!$A$2:$AG$52,Y$1,FALSE)</f>
        <v>6x -6</v>
      </c>
      <c r="Z46" t="str">
        <f>VLOOKUP($B46,Tabelle1!$A$2:$AG$52,Z$1,FALSE)</f>
        <v>| +12x</v>
      </c>
      <c r="AA46">
        <f>VLOOKUP($B46,Tabelle1!$A$2:$AG$52,AA$1,FALSE)</f>
        <v>15</v>
      </c>
      <c r="AB46" t="str">
        <f>VLOOKUP($B46,Tabelle1!$A$2:$AG$52,AB$1,FALSE)</f>
        <v>18x -6</v>
      </c>
      <c r="AC46" t="str">
        <f>VLOOKUP($B46,Tabelle1!$A$2:$AG$52,AC$1,FALSE)</f>
        <v>| +6</v>
      </c>
      <c r="AD46">
        <f>VLOOKUP($B46,Tabelle1!$A$2:$AG$52,AD$1,FALSE)</f>
        <v>21</v>
      </c>
      <c r="AE46" t="str">
        <f>VLOOKUP($B46,Tabelle1!$A$2:$AG$52,AE$1,FALSE)</f>
        <v>18x</v>
      </c>
      <c r="AF46" t="str">
        <f>VLOOKUP($B46,Tabelle1!$A$2:$AG$52,AF$1,FALSE)</f>
        <v>| :18</v>
      </c>
      <c r="AG46" t="str">
        <f>VLOOKUP($B46,Tabelle1!$A$2:$AG$52,AG$1,FALSE)</f>
        <v>x</v>
      </c>
      <c r="AH46">
        <f>VLOOKUP($B46,Tabelle1!$A$2:$AG$52,AH$1,FALSE)</f>
        <v>1.1666666666666667</v>
      </c>
    </row>
    <row r="47" spans="1:34" ht="12.75">
      <c r="A47">
        <f t="shared" si="1"/>
        <v>46</v>
      </c>
      <c r="B47">
        <f>LARGE(Tabelle1!$A$2:$A$52,Tabelle2!A47)</f>
        <v>169</v>
      </c>
      <c r="C47">
        <f>VLOOKUP($B47,Tabelle1!$A$2:$AG$52,C$1,FALSE)</f>
        <v>0.1693281180794226</v>
      </c>
      <c r="D47">
        <f>VLOOKUP($B47,Tabelle1!$A$2:$AG$52,D$1,FALSE)</f>
        <v>44</v>
      </c>
      <c r="E47">
        <f>VLOOKUP($B47,Tabelle1!$A$2:$AG$52,E$1,FALSE)</f>
        <v>-4</v>
      </c>
      <c r="F47">
        <f>VLOOKUP($B47,Tabelle1!$A$2:$AG$52,F$1,FALSE)</f>
        <v>2</v>
      </c>
      <c r="G47">
        <f>VLOOKUP($B47,Tabelle1!$A$2:$AG$52,G$1,FALSE)</f>
        <v>-3</v>
      </c>
      <c r="H47">
        <f>VLOOKUP($B47,Tabelle1!$A$2:$AG$52,H$1,FALSE)</f>
        <v>5</v>
      </c>
      <c r="I47">
        <f>VLOOKUP($B47,Tabelle1!$A$2:$AG$52,I$1,FALSE)</f>
        <v>5</v>
      </c>
      <c r="J47">
        <f>VLOOKUP($B47,Tabelle1!$A$2:$AG$52,J$1,FALSE)</f>
        <v>5</v>
      </c>
      <c r="K47">
        <f>VLOOKUP($B47,Tabelle1!$A$2:$AG$52,K$1,FALSE)</f>
        <v>-0.3939393939393939</v>
      </c>
      <c r="L47">
        <f>VLOOKUP($B47,Tabelle1!$A$2:$AG$52,L$1,FALSE)</f>
        <v>-0.39</v>
      </c>
      <c r="M47">
        <f>VLOOKUP($B47,Tabelle1!$A$2:$AG$52,M$1,FALSE)</f>
        <v>1</v>
      </c>
      <c r="N47">
        <f>VLOOKUP($B47,Tabelle1!$A$2:$AG$52,N$1,FALSE)</f>
        <v>0</v>
      </c>
      <c r="O47" t="str">
        <f>VLOOKUP($B47,Tabelle1!$A$2:$AG$52,O$1,FALSE)</f>
        <v>2x -3</v>
      </c>
      <c r="P47">
        <f>VLOOKUP($B47,Tabelle1!$A$2:$AG$52,P$1,FALSE)</f>
        <v>5</v>
      </c>
      <c r="Q47" t="str">
        <f>VLOOKUP($B47,Tabelle1!$A$2:$AG$52,Q$1,FALSE)</f>
        <v>5x +5</v>
      </c>
      <c r="R47">
        <f>VLOOKUP($B47,Tabelle1!$A$2:$AG$52,R$1,FALSE)</f>
        <v>-4</v>
      </c>
      <c r="S47" t="str">
        <f>VLOOKUP($B47,Tabelle1!$A$2:$AG$52,S$1,FALSE)</f>
        <v>| ·5</v>
      </c>
      <c r="T47" t="str">
        <f>VLOOKUP($B47,Tabelle1!$A$2:$AG$52,T$1,FALSE)</f>
        <v>2x -3</v>
      </c>
      <c r="U47" t="str">
        <f>VLOOKUP($B47,Tabelle1!$A$2:$AG$52,U$1,FALSE)</f>
        <v>25x +25</v>
      </c>
      <c r="V47">
        <f>VLOOKUP($B47,Tabelle1!$A$2:$AG$52,V$1,FALSE)</f>
        <v>-4</v>
      </c>
      <c r="W47" t="str">
        <f>VLOOKUP($B47,Tabelle1!$A$2:$AG$52,W$1,FALSE)</f>
        <v>| ·(-4)</v>
      </c>
      <c r="X47" t="str">
        <f>VLOOKUP($B47,Tabelle1!$A$2:$AG$52,X$1,FALSE)</f>
        <v>-8x +12</v>
      </c>
      <c r="Y47" t="str">
        <f>VLOOKUP($B47,Tabelle1!$A$2:$AG$52,Y$1,FALSE)</f>
        <v>25x +25</v>
      </c>
      <c r="Z47" t="str">
        <f>VLOOKUP($B47,Tabelle1!$A$2:$AG$52,Z$1,FALSE)</f>
        <v>| +8x</v>
      </c>
      <c r="AA47">
        <f>VLOOKUP($B47,Tabelle1!$A$2:$AG$52,AA$1,FALSE)</f>
        <v>12</v>
      </c>
      <c r="AB47" t="str">
        <f>VLOOKUP($B47,Tabelle1!$A$2:$AG$52,AB$1,FALSE)</f>
        <v>33x +25</v>
      </c>
      <c r="AC47" t="str">
        <f>VLOOKUP($B47,Tabelle1!$A$2:$AG$52,AC$1,FALSE)</f>
        <v>|- 25</v>
      </c>
      <c r="AD47">
        <f>VLOOKUP($B47,Tabelle1!$A$2:$AG$52,AD$1,FALSE)</f>
        <v>-13</v>
      </c>
      <c r="AE47" t="str">
        <f>VLOOKUP($B47,Tabelle1!$A$2:$AG$52,AE$1,FALSE)</f>
        <v>33x</v>
      </c>
      <c r="AF47" t="str">
        <f>VLOOKUP($B47,Tabelle1!$A$2:$AG$52,AF$1,FALSE)</f>
        <v>| :33</v>
      </c>
      <c r="AG47" t="str">
        <f>VLOOKUP($B47,Tabelle1!$A$2:$AG$52,AG$1,FALSE)</f>
        <v>x</v>
      </c>
      <c r="AH47">
        <f>VLOOKUP($B47,Tabelle1!$A$2:$AG$52,AH$1,FALSE)</f>
        <v>-0.3939393939393939</v>
      </c>
    </row>
    <row r="48" spans="1:34" ht="12.75">
      <c r="A48">
        <f t="shared" si="1"/>
        <v>47</v>
      </c>
      <c r="B48">
        <f>LARGE(Tabelle1!$A$2:$A$52,Tabelle2!A48)</f>
        <v>168</v>
      </c>
      <c r="C48">
        <f>VLOOKUP($B48,Tabelle1!$A$2:$AG$52,C$1,FALSE)</f>
        <v>0.1676281791178954</v>
      </c>
      <c r="D48">
        <f>VLOOKUP($B48,Tabelle1!$A$2:$AG$52,D$1,FALSE)</f>
        <v>45</v>
      </c>
      <c r="E48">
        <f>VLOOKUP($B48,Tabelle1!$A$2:$AG$52,E$1,FALSE)</f>
        <v>5</v>
      </c>
      <c r="F48">
        <f>VLOOKUP($B48,Tabelle1!$A$2:$AG$52,F$1,FALSE)</f>
        <v>-4</v>
      </c>
      <c r="G48">
        <f>VLOOKUP($B48,Tabelle1!$A$2:$AG$52,G$1,FALSE)</f>
        <v>5</v>
      </c>
      <c r="H48">
        <f>VLOOKUP($B48,Tabelle1!$A$2:$AG$52,H$1,FALSE)</f>
        <v>-3</v>
      </c>
      <c r="I48">
        <f>VLOOKUP($B48,Tabelle1!$A$2:$AG$52,I$1,FALSE)</f>
        <v>3</v>
      </c>
      <c r="J48">
        <f>VLOOKUP($B48,Tabelle1!$A$2:$AG$52,J$1,FALSE)</f>
        <v>2</v>
      </c>
      <c r="K48">
        <f>VLOOKUP($B48,Tabelle1!$A$2:$AG$52,K$1,FALSE)</f>
        <v>2.8181818181818183</v>
      </c>
      <c r="L48">
        <f>VLOOKUP($B48,Tabelle1!$A$2:$AG$52,L$1,FALSE)</f>
        <v>2.82</v>
      </c>
      <c r="M48">
        <f>VLOOKUP($B48,Tabelle1!$A$2:$AG$52,M$1,FALSE)</f>
        <v>1</v>
      </c>
      <c r="N48">
        <f>VLOOKUP($B48,Tabelle1!$A$2:$AG$52,N$1,FALSE)</f>
        <v>0</v>
      </c>
      <c r="O48">
        <f>VLOOKUP($B48,Tabelle1!$A$2:$AG$52,O$1,FALSE)</f>
        <v>-3</v>
      </c>
      <c r="P48" t="str">
        <f>VLOOKUP($B48,Tabelle1!$A$2:$AG$52,P$1,FALSE)</f>
        <v>-4x +5</v>
      </c>
      <c r="Q48">
        <f>VLOOKUP($B48,Tabelle1!$A$2:$AG$52,Q$1,FALSE)</f>
        <v>5</v>
      </c>
      <c r="R48" t="str">
        <f>VLOOKUP($B48,Tabelle1!$A$2:$AG$52,R$1,FALSE)</f>
        <v>3x +2</v>
      </c>
      <c r="S48" t="str">
        <f>VLOOKUP($B48,Tabelle1!$A$2:$AG$52,S$1,FALSE)</f>
        <v>| ·(-4x +5)</v>
      </c>
      <c r="T48">
        <f>VLOOKUP($B48,Tabelle1!$A$2:$AG$52,T$1,FALSE)</f>
        <v>-3</v>
      </c>
      <c r="U48" t="str">
        <f>VLOOKUP($B48,Tabelle1!$A$2:$AG$52,U$1,FALSE)</f>
        <v>-20x +25</v>
      </c>
      <c r="V48" t="str">
        <f>VLOOKUP($B48,Tabelle1!$A$2:$AG$52,V$1,FALSE)</f>
        <v>3x +2</v>
      </c>
      <c r="W48" t="str">
        <f>VLOOKUP($B48,Tabelle1!$A$2:$AG$52,W$1,FALSE)</f>
        <v>| ·(3x +2)</v>
      </c>
      <c r="X48" t="str">
        <f>VLOOKUP($B48,Tabelle1!$A$2:$AG$52,X$1,FALSE)</f>
        <v>-9x -6</v>
      </c>
      <c r="Y48" t="str">
        <f>VLOOKUP($B48,Tabelle1!$A$2:$AG$52,Y$1,FALSE)</f>
        <v>-20x +25</v>
      </c>
      <c r="Z48" t="str">
        <f>VLOOKUP($B48,Tabelle1!$A$2:$AG$52,Z$1,FALSE)</f>
        <v>| +9x</v>
      </c>
      <c r="AA48">
        <f>VLOOKUP($B48,Tabelle1!$A$2:$AG$52,AA$1,FALSE)</f>
        <v>-6</v>
      </c>
      <c r="AB48" t="str">
        <f>VLOOKUP($B48,Tabelle1!$A$2:$AG$52,AB$1,FALSE)</f>
        <v>-11x +25</v>
      </c>
      <c r="AC48" t="str">
        <f>VLOOKUP($B48,Tabelle1!$A$2:$AG$52,AC$1,FALSE)</f>
        <v>|- 25</v>
      </c>
      <c r="AD48">
        <f>VLOOKUP($B48,Tabelle1!$A$2:$AG$52,AD$1,FALSE)</f>
        <v>-31</v>
      </c>
      <c r="AE48" t="str">
        <f>VLOOKUP($B48,Tabelle1!$A$2:$AG$52,AE$1,FALSE)</f>
        <v>-11x</v>
      </c>
      <c r="AF48" t="str">
        <f>VLOOKUP($B48,Tabelle1!$A$2:$AG$52,AF$1,FALSE)</f>
        <v>| :(-11)</v>
      </c>
      <c r="AG48" t="str">
        <f>VLOOKUP($B48,Tabelle1!$A$2:$AG$52,AG$1,FALSE)</f>
        <v>x</v>
      </c>
      <c r="AH48">
        <f>VLOOKUP($B48,Tabelle1!$A$2:$AG$52,AH$1,FALSE)</f>
        <v>2.8181818181818183</v>
      </c>
    </row>
    <row r="49" spans="1:34" ht="12.75">
      <c r="A49">
        <f t="shared" si="1"/>
        <v>48</v>
      </c>
      <c r="B49">
        <f>LARGE(Tabelle1!$A$2:$A$52,Tabelle2!A49)</f>
        <v>156</v>
      </c>
      <c r="C49">
        <f>VLOOKUP($B49,Tabelle1!$A$2:$AG$52,C$1,FALSE)</f>
        <v>0.15590323793883742</v>
      </c>
      <c r="D49">
        <f>VLOOKUP($B49,Tabelle1!$A$2:$AG$52,D$1,FALSE)</f>
        <v>46</v>
      </c>
      <c r="E49">
        <f>VLOOKUP($B49,Tabelle1!$A$2:$AG$52,E$1,FALSE)</f>
        <v>4</v>
      </c>
      <c r="F49">
        <f>VLOOKUP($B49,Tabelle1!$A$2:$AG$52,F$1,FALSE)</f>
        <v>3</v>
      </c>
      <c r="G49">
        <f>VLOOKUP($B49,Tabelle1!$A$2:$AG$52,G$1,FALSE)</f>
        <v>-5</v>
      </c>
      <c r="H49">
        <f>VLOOKUP($B49,Tabelle1!$A$2:$AG$52,H$1,FALSE)</f>
        <v>-3</v>
      </c>
      <c r="I49">
        <f>VLOOKUP($B49,Tabelle1!$A$2:$AG$52,I$1,FALSE)</f>
        <v>3</v>
      </c>
      <c r="J49">
        <f>VLOOKUP($B49,Tabelle1!$A$2:$AG$52,J$1,FALSE)</f>
        <v>0</v>
      </c>
      <c r="K49">
        <f>VLOOKUP($B49,Tabelle1!$A$2:$AG$52,K$1,FALSE)</f>
        <v>0.9523809523809523</v>
      </c>
      <c r="L49">
        <f>VLOOKUP($B49,Tabelle1!$A$2:$AG$52,L$1,FALSE)</f>
        <v>0.95</v>
      </c>
      <c r="M49">
        <f>VLOOKUP($B49,Tabelle1!$A$2:$AG$52,M$1,FALSE)</f>
        <v>1</v>
      </c>
      <c r="N49">
        <f>VLOOKUP($B49,Tabelle1!$A$2:$AG$52,N$1,FALSE)</f>
        <v>0</v>
      </c>
      <c r="O49" t="str">
        <f>VLOOKUP($B49,Tabelle1!$A$2:$AG$52,O$1,FALSE)</f>
        <v>3x -5</v>
      </c>
      <c r="P49">
        <f>VLOOKUP($B49,Tabelle1!$A$2:$AG$52,P$1,FALSE)</f>
        <v>-3</v>
      </c>
      <c r="Q49" t="str">
        <f>VLOOKUP($B49,Tabelle1!$A$2:$AG$52,Q$1,FALSE)</f>
        <v>3x</v>
      </c>
      <c r="R49">
        <f>VLOOKUP($B49,Tabelle1!$A$2:$AG$52,R$1,FALSE)</f>
        <v>4</v>
      </c>
      <c r="S49" t="str">
        <f>VLOOKUP($B49,Tabelle1!$A$2:$AG$52,S$1,FALSE)</f>
        <v>| ·(-3)</v>
      </c>
      <c r="T49" t="str">
        <f>VLOOKUP($B49,Tabelle1!$A$2:$AG$52,T$1,FALSE)</f>
        <v>3x -5</v>
      </c>
      <c r="U49" t="str">
        <f>VLOOKUP($B49,Tabelle1!$A$2:$AG$52,U$1,FALSE)</f>
        <v>-9x</v>
      </c>
      <c r="V49">
        <f>VLOOKUP($B49,Tabelle1!$A$2:$AG$52,V$1,FALSE)</f>
        <v>4</v>
      </c>
      <c r="W49" t="str">
        <f>VLOOKUP($B49,Tabelle1!$A$2:$AG$52,W$1,FALSE)</f>
        <v>| ·4</v>
      </c>
      <c r="X49" t="str">
        <f>VLOOKUP($B49,Tabelle1!$A$2:$AG$52,X$1,FALSE)</f>
        <v>12x -20</v>
      </c>
      <c r="Y49" t="str">
        <f>VLOOKUP($B49,Tabelle1!$A$2:$AG$52,Y$1,FALSE)</f>
        <v>-9x</v>
      </c>
      <c r="Z49" t="str">
        <f>VLOOKUP($B49,Tabelle1!$A$2:$AG$52,Z$1,FALSE)</f>
        <v>|- 12x</v>
      </c>
      <c r="AA49">
        <f>VLOOKUP($B49,Tabelle1!$A$2:$AG$52,AA$1,FALSE)</f>
        <v>-20</v>
      </c>
      <c r="AB49" t="str">
        <f>VLOOKUP($B49,Tabelle1!$A$2:$AG$52,AB$1,FALSE)</f>
        <v>-21x</v>
      </c>
      <c r="AC49" t="str">
        <f>VLOOKUP($B49,Tabelle1!$A$2:$AG$52,AC$1,FALSE)</f>
        <v>| :(-21)</v>
      </c>
      <c r="AD49">
        <f>VLOOKUP($B49,Tabelle1!$A$2:$AG$52,AD$1,FALSE)</f>
        <v>0.9523809523809523</v>
      </c>
      <c r="AE49" t="str">
        <f>VLOOKUP($B49,Tabelle1!$A$2:$AG$52,AE$1,FALSE)</f>
        <v>x</v>
      </c>
      <c r="AF49">
        <f>VLOOKUP($B49,Tabelle1!$A$2:$AG$52,AF$1,FALSE)</f>
        <v>0</v>
      </c>
      <c r="AG49">
        <f>VLOOKUP($B49,Tabelle1!$A$2:$AG$52,AG$1,FALSE)</f>
        <v>0</v>
      </c>
      <c r="AH49">
        <f>VLOOKUP($B49,Tabelle1!$A$2:$AG$52,AH$1,FALSE)</f>
        <v>0</v>
      </c>
    </row>
    <row r="50" spans="1:34" ht="12.75">
      <c r="A50">
        <f t="shared" si="1"/>
        <v>49</v>
      </c>
      <c r="B50">
        <f>LARGE(Tabelle1!$A$2:$A$52,Tabelle2!A50)</f>
        <v>89</v>
      </c>
      <c r="C50">
        <f>VLOOKUP($B50,Tabelle1!$A$2:$AG$52,C$1,FALSE)</f>
        <v>0.08854006414410953</v>
      </c>
      <c r="D50">
        <f>VLOOKUP($B50,Tabelle1!$A$2:$AG$52,D$1,FALSE)</f>
        <v>48</v>
      </c>
      <c r="E50">
        <f>VLOOKUP($B50,Tabelle1!$A$2:$AG$52,E$1,FALSE)</f>
        <v>-2</v>
      </c>
      <c r="F50">
        <f>VLOOKUP($B50,Tabelle1!$A$2:$AG$52,F$1,FALSE)</f>
        <v>3</v>
      </c>
      <c r="G50">
        <f>VLOOKUP($B50,Tabelle1!$A$2:$AG$52,G$1,FALSE)</f>
        <v>2</v>
      </c>
      <c r="H50">
        <f>VLOOKUP($B50,Tabelle1!$A$2:$AG$52,H$1,FALSE)</f>
        <v>-4</v>
      </c>
      <c r="I50">
        <f>VLOOKUP($B50,Tabelle1!$A$2:$AG$52,I$1,FALSE)</f>
        <v>-3</v>
      </c>
      <c r="J50">
        <f>VLOOKUP($B50,Tabelle1!$A$2:$AG$52,J$1,FALSE)</f>
        <v>-5</v>
      </c>
      <c r="K50">
        <f>VLOOKUP($B50,Tabelle1!$A$2:$AG$52,K$1,FALSE)</f>
        <v>-1.3333333333333333</v>
      </c>
      <c r="L50">
        <f>VLOOKUP($B50,Tabelle1!$A$2:$AG$52,L$1,FALSE)</f>
        <v>-1.33</v>
      </c>
      <c r="M50">
        <f>VLOOKUP($B50,Tabelle1!$A$2:$AG$52,M$1,FALSE)</f>
        <v>1</v>
      </c>
      <c r="N50">
        <f>VLOOKUP($B50,Tabelle1!$A$2:$AG$52,N$1,FALSE)</f>
        <v>0</v>
      </c>
      <c r="O50" t="str">
        <f>VLOOKUP($B50,Tabelle1!$A$2:$AG$52,O$1,FALSE)</f>
        <v>3x +2</v>
      </c>
      <c r="P50">
        <f>VLOOKUP($B50,Tabelle1!$A$2:$AG$52,P$1,FALSE)</f>
        <v>-4</v>
      </c>
      <c r="Q50" t="str">
        <f>VLOOKUP($B50,Tabelle1!$A$2:$AG$52,Q$1,FALSE)</f>
        <v>-3x -5</v>
      </c>
      <c r="R50">
        <f>VLOOKUP($B50,Tabelle1!$A$2:$AG$52,R$1,FALSE)</f>
        <v>-2</v>
      </c>
      <c r="S50" t="str">
        <f>VLOOKUP($B50,Tabelle1!$A$2:$AG$52,S$1,FALSE)</f>
        <v>| ·(-4)</v>
      </c>
      <c r="T50" t="str">
        <f>VLOOKUP($B50,Tabelle1!$A$2:$AG$52,T$1,FALSE)</f>
        <v>3x +2</v>
      </c>
      <c r="U50" t="str">
        <f>VLOOKUP($B50,Tabelle1!$A$2:$AG$52,U$1,FALSE)</f>
        <v>12x +20</v>
      </c>
      <c r="V50">
        <f>VLOOKUP($B50,Tabelle1!$A$2:$AG$52,V$1,FALSE)</f>
        <v>-2</v>
      </c>
      <c r="W50" t="str">
        <f>VLOOKUP($B50,Tabelle1!$A$2:$AG$52,W$1,FALSE)</f>
        <v>| ·(-2)</v>
      </c>
      <c r="X50" t="str">
        <f>VLOOKUP($B50,Tabelle1!$A$2:$AG$52,X$1,FALSE)</f>
        <v>-6x -4</v>
      </c>
      <c r="Y50" t="str">
        <f>VLOOKUP($B50,Tabelle1!$A$2:$AG$52,Y$1,FALSE)</f>
        <v>12x +20</v>
      </c>
      <c r="Z50" t="str">
        <f>VLOOKUP($B50,Tabelle1!$A$2:$AG$52,Z$1,FALSE)</f>
        <v>| +6x</v>
      </c>
      <c r="AA50">
        <f>VLOOKUP($B50,Tabelle1!$A$2:$AG$52,AA$1,FALSE)</f>
        <v>-4</v>
      </c>
      <c r="AB50" t="str">
        <f>VLOOKUP($B50,Tabelle1!$A$2:$AG$52,AB$1,FALSE)</f>
        <v>18x +20</v>
      </c>
      <c r="AC50" t="str">
        <f>VLOOKUP($B50,Tabelle1!$A$2:$AG$52,AC$1,FALSE)</f>
        <v>|- 20</v>
      </c>
      <c r="AD50">
        <f>VLOOKUP($B50,Tabelle1!$A$2:$AG$52,AD$1,FALSE)</f>
        <v>-24</v>
      </c>
      <c r="AE50" t="str">
        <f>VLOOKUP($B50,Tabelle1!$A$2:$AG$52,AE$1,FALSE)</f>
        <v>18x</v>
      </c>
      <c r="AF50" t="str">
        <f>VLOOKUP($B50,Tabelle1!$A$2:$AG$52,AF$1,FALSE)</f>
        <v>| :18</v>
      </c>
      <c r="AG50" t="str">
        <f>VLOOKUP($B50,Tabelle1!$A$2:$AG$52,AG$1,FALSE)</f>
        <v>x</v>
      </c>
      <c r="AH50">
        <f>VLOOKUP($B50,Tabelle1!$A$2:$AG$52,AH$1,FALSE)</f>
        <v>-1.3333333333333333</v>
      </c>
    </row>
    <row r="51" spans="1:34" ht="12.75">
      <c r="A51">
        <f t="shared" si="1"/>
        <v>50</v>
      </c>
      <c r="B51">
        <f>LARGE(Tabelle1!$A$2:$A$52,Tabelle2!A51)</f>
        <v>47</v>
      </c>
      <c r="C51">
        <f>VLOOKUP($B51,Tabelle1!$A$2:$AG$52,C$1,FALSE)</f>
        <v>0.046658818462431584</v>
      </c>
      <c r="D51">
        <f>VLOOKUP($B51,Tabelle1!$A$2:$AG$52,D$1,FALSE)</f>
        <v>50</v>
      </c>
      <c r="E51">
        <f>VLOOKUP($B51,Tabelle1!$A$2:$AG$52,E$1,FALSE)</f>
        <v>-2</v>
      </c>
      <c r="F51">
        <f>VLOOKUP($B51,Tabelle1!$A$2:$AG$52,F$1,FALSE)</f>
        <v>3</v>
      </c>
      <c r="G51">
        <f>VLOOKUP($B51,Tabelle1!$A$2:$AG$52,G$1,FALSE)</f>
        <v>-5</v>
      </c>
      <c r="H51">
        <f>VLOOKUP($B51,Tabelle1!$A$2:$AG$52,H$1,FALSE)</f>
        <v>-5</v>
      </c>
      <c r="I51">
        <f>VLOOKUP($B51,Tabelle1!$A$2:$AG$52,I$1,FALSE)</f>
        <v>3</v>
      </c>
      <c r="J51">
        <f>VLOOKUP($B51,Tabelle1!$A$2:$AG$52,J$1,FALSE)</f>
        <v>4</v>
      </c>
      <c r="K51">
        <f>VLOOKUP($B51,Tabelle1!$A$2:$AG$52,K$1,FALSE)</f>
        <v>-3.3333333333333335</v>
      </c>
      <c r="L51">
        <f>VLOOKUP($B51,Tabelle1!$A$2:$AG$52,L$1,FALSE)</f>
        <v>-3.33</v>
      </c>
      <c r="M51">
        <f>VLOOKUP($B51,Tabelle1!$A$2:$AG$52,M$1,FALSE)</f>
        <v>1</v>
      </c>
      <c r="N51">
        <f>VLOOKUP($B51,Tabelle1!$A$2:$AG$52,N$1,FALSE)</f>
        <v>0</v>
      </c>
      <c r="O51">
        <f>VLOOKUP($B51,Tabelle1!$A$2:$AG$52,O$1,FALSE)</f>
        <v>-5</v>
      </c>
      <c r="P51" t="str">
        <f>VLOOKUP($B51,Tabelle1!$A$2:$AG$52,P$1,FALSE)</f>
        <v>3x -5</v>
      </c>
      <c r="Q51">
        <f>VLOOKUP($B51,Tabelle1!$A$2:$AG$52,Q$1,FALSE)</f>
        <v>-2</v>
      </c>
      <c r="R51" t="str">
        <f>VLOOKUP($B51,Tabelle1!$A$2:$AG$52,R$1,FALSE)</f>
        <v>3x +4</v>
      </c>
      <c r="S51" t="str">
        <f>VLOOKUP($B51,Tabelle1!$A$2:$AG$52,S$1,FALSE)</f>
        <v>| ·(3x -5)</v>
      </c>
      <c r="T51">
        <f>VLOOKUP($B51,Tabelle1!$A$2:$AG$52,T$1,FALSE)</f>
        <v>-5</v>
      </c>
      <c r="U51" t="str">
        <f>VLOOKUP($B51,Tabelle1!$A$2:$AG$52,U$1,FALSE)</f>
        <v>-6x +10</v>
      </c>
      <c r="V51" t="str">
        <f>VLOOKUP($B51,Tabelle1!$A$2:$AG$52,V$1,FALSE)</f>
        <v>3x +4</v>
      </c>
      <c r="W51" t="str">
        <f>VLOOKUP($B51,Tabelle1!$A$2:$AG$52,W$1,FALSE)</f>
        <v>| ·(3x +4)</v>
      </c>
      <c r="X51" t="str">
        <f>VLOOKUP($B51,Tabelle1!$A$2:$AG$52,X$1,FALSE)</f>
        <v>-15x -20</v>
      </c>
      <c r="Y51" t="str">
        <f>VLOOKUP($B51,Tabelle1!$A$2:$AG$52,Y$1,FALSE)</f>
        <v>-6x +10</v>
      </c>
      <c r="Z51" t="str">
        <f>VLOOKUP($B51,Tabelle1!$A$2:$AG$52,Z$1,FALSE)</f>
        <v>| +15x</v>
      </c>
      <c r="AA51">
        <f>VLOOKUP($B51,Tabelle1!$A$2:$AG$52,AA$1,FALSE)</f>
        <v>-20</v>
      </c>
      <c r="AB51" t="str">
        <f>VLOOKUP($B51,Tabelle1!$A$2:$AG$52,AB$1,FALSE)</f>
        <v>9x +10</v>
      </c>
      <c r="AC51" t="str">
        <f>VLOOKUP($B51,Tabelle1!$A$2:$AG$52,AC$1,FALSE)</f>
        <v>|- 10</v>
      </c>
      <c r="AD51">
        <f>VLOOKUP($B51,Tabelle1!$A$2:$AG$52,AD$1,FALSE)</f>
        <v>-30</v>
      </c>
      <c r="AE51" t="str">
        <f>VLOOKUP($B51,Tabelle1!$A$2:$AG$52,AE$1,FALSE)</f>
        <v>9x</v>
      </c>
      <c r="AF51" t="str">
        <f>VLOOKUP($B51,Tabelle1!$A$2:$AG$52,AF$1,FALSE)</f>
        <v>| :9</v>
      </c>
      <c r="AG51" t="str">
        <f>VLOOKUP($B51,Tabelle1!$A$2:$AG$52,AG$1,FALSE)</f>
        <v>x</v>
      </c>
      <c r="AH51">
        <f>VLOOKUP($B51,Tabelle1!$A$2:$AG$52,AH$1,FALSE)</f>
        <v>-3.3333333333333335</v>
      </c>
    </row>
    <row r="52" spans="1:34" ht="12.75">
      <c r="A52">
        <f t="shared" si="1"/>
        <v>51</v>
      </c>
      <c r="B52">
        <f>LARGE(Tabelle1!$A$2:$A$52,Tabelle2!A52)</f>
        <v>41</v>
      </c>
      <c r="C52">
        <f>VLOOKUP($B52,Tabelle1!$A$2:$AG$52,C$1,FALSE)</f>
        <v>0.041091369802016886</v>
      </c>
      <c r="D52">
        <f>VLOOKUP($B52,Tabelle1!$A$2:$AG$52,D$1,FALSE)</f>
        <v>51</v>
      </c>
      <c r="E52">
        <f>VLOOKUP($B52,Tabelle1!$A$2:$AG$52,E$1,FALSE)</f>
        <v>-4</v>
      </c>
      <c r="F52">
        <f>VLOOKUP($B52,Tabelle1!$A$2:$AG$52,F$1,FALSE)</f>
        <v>-3</v>
      </c>
      <c r="G52">
        <f>VLOOKUP($B52,Tabelle1!$A$2:$AG$52,G$1,FALSE)</f>
        <v>4</v>
      </c>
      <c r="H52">
        <f>VLOOKUP($B52,Tabelle1!$A$2:$AG$52,H$1,FALSE)</f>
        <v>5</v>
      </c>
      <c r="I52">
        <f>VLOOKUP($B52,Tabelle1!$A$2:$AG$52,I$1,FALSE)</f>
        <v>-2</v>
      </c>
      <c r="J52">
        <f>VLOOKUP($B52,Tabelle1!$A$2:$AG$52,J$1,FALSE)</f>
        <v>5</v>
      </c>
      <c r="K52">
        <f>VLOOKUP($B52,Tabelle1!$A$2:$AG$52,K$1,FALSE)</f>
        <v>1.8636363636363635</v>
      </c>
      <c r="L52">
        <f>VLOOKUP($B52,Tabelle1!$A$2:$AG$52,L$1,FALSE)</f>
        <v>1.86</v>
      </c>
      <c r="M52">
        <f>VLOOKUP($B52,Tabelle1!$A$2:$AG$52,M$1,FALSE)</f>
        <v>1</v>
      </c>
      <c r="N52">
        <f>VLOOKUP($B52,Tabelle1!$A$2:$AG$52,N$1,FALSE)</f>
        <v>0</v>
      </c>
      <c r="O52">
        <f>VLOOKUP($B52,Tabelle1!$A$2:$AG$52,O$1,FALSE)</f>
        <v>5</v>
      </c>
      <c r="P52" t="str">
        <f>VLOOKUP($B52,Tabelle1!$A$2:$AG$52,P$1,FALSE)</f>
        <v>-3x +4</v>
      </c>
      <c r="Q52">
        <f>VLOOKUP($B52,Tabelle1!$A$2:$AG$52,Q$1,FALSE)</f>
        <v>-4</v>
      </c>
      <c r="R52" t="str">
        <f>VLOOKUP($B52,Tabelle1!$A$2:$AG$52,R$1,FALSE)</f>
        <v>-2x +5</v>
      </c>
      <c r="S52" t="str">
        <f>VLOOKUP($B52,Tabelle1!$A$2:$AG$52,S$1,FALSE)</f>
        <v>| ·(-3x +4)</v>
      </c>
      <c r="T52">
        <f>VLOOKUP($B52,Tabelle1!$A$2:$AG$52,T$1,FALSE)</f>
        <v>5</v>
      </c>
      <c r="U52" t="str">
        <f>VLOOKUP($B52,Tabelle1!$A$2:$AG$52,U$1,FALSE)</f>
        <v>12x -16</v>
      </c>
      <c r="V52" t="str">
        <f>VLOOKUP($B52,Tabelle1!$A$2:$AG$52,V$1,FALSE)</f>
        <v>-2x +5</v>
      </c>
      <c r="W52" t="str">
        <f>VLOOKUP($B52,Tabelle1!$A$2:$AG$52,W$1,FALSE)</f>
        <v>| ·(-2x +5)</v>
      </c>
      <c r="X52" t="str">
        <f>VLOOKUP($B52,Tabelle1!$A$2:$AG$52,X$1,FALSE)</f>
        <v>-10x +25</v>
      </c>
      <c r="Y52" t="str">
        <f>VLOOKUP($B52,Tabelle1!$A$2:$AG$52,Y$1,FALSE)</f>
        <v>12x -16</v>
      </c>
      <c r="Z52" t="str">
        <f>VLOOKUP($B52,Tabelle1!$A$2:$AG$52,Z$1,FALSE)</f>
        <v>| +10x</v>
      </c>
      <c r="AA52">
        <f>VLOOKUP($B52,Tabelle1!$A$2:$AG$52,AA$1,FALSE)</f>
        <v>25</v>
      </c>
      <c r="AB52" t="str">
        <f>VLOOKUP($B52,Tabelle1!$A$2:$AG$52,AB$1,FALSE)</f>
        <v>22x -16</v>
      </c>
      <c r="AC52" t="str">
        <f>VLOOKUP($B52,Tabelle1!$A$2:$AG$52,AC$1,FALSE)</f>
        <v>| +16</v>
      </c>
      <c r="AD52">
        <f>VLOOKUP($B52,Tabelle1!$A$2:$AG$52,AD$1,FALSE)</f>
        <v>41</v>
      </c>
      <c r="AE52" t="str">
        <f>VLOOKUP($B52,Tabelle1!$A$2:$AG$52,AE$1,FALSE)</f>
        <v>22x</v>
      </c>
      <c r="AF52" t="str">
        <f>VLOOKUP($B52,Tabelle1!$A$2:$AG$52,AF$1,FALSE)</f>
        <v>| :22</v>
      </c>
      <c r="AG52" t="str">
        <f>VLOOKUP($B52,Tabelle1!$A$2:$AG$52,AG$1,FALSE)</f>
        <v>x</v>
      </c>
      <c r="AH52">
        <f>VLOOKUP($B52,Tabelle1!$A$2:$AG$52,AH$1,FALSE)</f>
        <v>1.8636363636363635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2013-07-01T15:48:34Z</cp:lastPrinted>
  <dcterms:created xsi:type="dcterms:W3CDTF">2009-10-08T17:52:09Z</dcterms:created>
  <dcterms:modified xsi:type="dcterms:W3CDTF">2013-07-01T19:39:56Z</dcterms:modified>
  <cp:category/>
  <cp:version/>
  <cp:contentType/>
  <cp:contentStatus/>
</cp:coreProperties>
</file>