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91FD9FEE-2864-4A76-A961-FF718BB5503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1" r:id="rId1"/>
    <sheet name="Tabelle1" sheetId="3" r:id="rId2"/>
    <sheet name="Tabelle2" sheetId="4" r:id="rId3"/>
    <sheet name="Daten1" sheetId="2" r:id="rId4"/>
  </sheets>
  <definedNames>
    <definedName name="_xlnm.Print_Area" localSheetId="0">Arbeitsblatt!$A$1:$P$166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4" l="1"/>
  <c r="D8" i="4"/>
  <c r="B8" i="4"/>
  <c r="I7" i="4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AG7" i="4" s="1"/>
  <c r="AH7" i="4" s="1"/>
  <c r="AI7" i="4" s="1"/>
  <c r="AJ7" i="4" s="1"/>
  <c r="AK7" i="4" s="1"/>
  <c r="AL7" i="4" s="1"/>
  <c r="AM7" i="4" s="1"/>
  <c r="AN7" i="4" s="1"/>
  <c r="AO7" i="4" s="1"/>
  <c r="AP7" i="4" s="1"/>
  <c r="AQ7" i="4" s="1"/>
  <c r="AR7" i="4" s="1"/>
  <c r="AS7" i="4" s="1"/>
  <c r="AT7" i="4" s="1"/>
  <c r="AU7" i="4" s="1"/>
  <c r="AV7" i="4" s="1"/>
  <c r="F5" i="4"/>
  <c r="D5" i="4"/>
  <c r="B5" i="4"/>
  <c r="I4" i="4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AH4" i="4" s="1"/>
  <c r="AI4" i="4" s="1"/>
  <c r="AJ4" i="4" s="1"/>
  <c r="AK4" i="4" s="1"/>
  <c r="AL4" i="4" s="1"/>
  <c r="AM4" i="4" s="1"/>
  <c r="AN4" i="4" s="1"/>
  <c r="AO4" i="4" s="1"/>
  <c r="AP4" i="4" s="1"/>
  <c r="AQ4" i="4" s="1"/>
  <c r="AR4" i="4" s="1"/>
  <c r="AS4" i="4" s="1"/>
  <c r="AT4" i="4" s="1"/>
  <c r="AU4" i="4" s="1"/>
  <c r="AV4" i="4" s="1"/>
  <c r="F2" i="4"/>
  <c r="D2" i="4"/>
  <c r="B2" i="4"/>
  <c r="I1" i="4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AE1" i="4" s="1"/>
  <c r="AF1" i="4" s="1"/>
  <c r="AG1" i="4" s="1"/>
  <c r="AH1" i="4" s="1"/>
  <c r="AI1" i="4" s="1"/>
  <c r="AJ1" i="4" s="1"/>
  <c r="AK1" i="4" s="1"/>
  <c r="AL1" i="4" s="1"/>
  <c r="AM1" i="4" s="1"/>
  <c r="AN1" i="4" s="1"/>
  <c r="AO1" i="4" s="1"/>
  <c r="AP1" i="4" s="1"/>
  <c r="AQ1" i="4" s="1"/>
  <c r="AR1" i="4" s="1"/>
  <c r="AS1" i="4" s="1"/>
  <c r="AT1" i="4" s="1"/>
  <c r="AU1" i="4" s="1"/>
  <c r="AV1" i="4" s="1"/>
  <c r="F8" i="3"/>
  <c r="D8" i="3"/>
  <c r="B8" i="3"/>
  <c r="I7" i="3"/>
  <c r="J7" i="3" s="1"/>
  <c r="K7" i="3" s="1"/>
  <c r="L7" i="3" s="1"/>
  <c r="M7" i="3" s="1"/>
  <c r="N7" i="3" s="1"/>
  <c r="O7" i="3" s="1"/>
  <c r="P7" i="3" s="1"/>
  <c r="Q7" i="3" s="1"/>
  <c r="F5" i="3"/>
  <c r="D5" i="3"/>
  <c r="B5" i="3"/>
  <c r="I4" i="3"/>
  <c r="J4" i="3" s="1"/>
  <c r="K4" i="3" s="1"/>
  <c r="L4" i="3" s="1"/>
  <c r="M4" i="3" s="1"/>
  <c r="N4" i="3" s="1"/>
  <c r="O4" i="3" s="1"/>
  <c r="P4" i="3" s="1"/>
  <c r="Q4" i="3" s="1"/>
  <c r="F2" i="3"/>
  <c r="D2" i="3"/>
  <c r="B2" i="3"/>
  <c r="I1" i="3"/>
  <c r="J1" i="3" s="1"/>
  <c r="K1" i="3" s="1"/>
  <c r="L1" i="3" s="1"/>
  <c r="M1" i="3" s="1"/>
  <c r="N1" i="3" s="1"/>
  <c r="O1" i="3" s="1"/>
  <c r="B123" i="1" l="1"/>
  <c r="F123" i="1"/>
  <c r="L123" i="1"/>
  <c r="L120" i="1"/>
  <c r="F120" i="1"/>
  <c r="B120" i="1"/>
  <c r="AV2" i="4"/>
  <c r="AV8" i="4"/>
  <c r="AV5" i="4"/>
  <c r="I2" i="4"/>
  <c r="U2" i="4"/>
  <c r="AO2" i="4"/>
  <c r="Q5" i="4"/>
  <c r="AC5" i="4"/>
  <c r="AK5" i="4"/>
  <c r="AO5" i="4"/>
  <c r="I8" i="4"/>
  <c r="Y8" i="4"/>
  <c r="AK8" i="4"/>
  <c r="J2" i="4"/>
  <c r="N2" i="4"/>
  <c r="R2" i="4"/>
  <c r="V2" i="4"/>
  <c r="Z2" i="4"/>
  <c r="AD2" i="4"/>
  <c r="AH2" i="4"/>
  <c r="AL2" i="4"/>
  <c r="AP2" i="4"/>
  <c r="AT2" i="4"/>
  <c r="J5" i="4"/>
  <c r="N5" i="4"/>
  <c r="R5" i="4"/>
  <c r="V5" i="4"/>
  <c r="Z5" i="4"/>
  <c r="AD5" i="4"/>
  <c r="AH5" i="4"/>
  <c r="AL5" i="4"/>
  <c r="AP5" i="4"/>
  <c r="AT5" i="4"/>
  <c r="J8" i="4"/>
  <c r="N8" i="4"/>
  <c r="R8" i="4"/>
  <c r="V8" i="4"/>
  <c r="Z8" i="4"/>
  <c r="AD8" i="4"/>
  <c r="AH8" i="4"/>
  <c r="AL8" i="4"/>
  <c r="AP8" i="4"/>
  <c r="AT8" i="4"/>
  <c r="M2" i="4"/>
  <c r="Y2" i="4"/>
  <c r="AG2" i="4"/>
  <c r="M5" i="4"/>
  <c r="U5" i="4"/>
  <c r="AG5" i="4"/>
  <c r="AS5" i="4"/>
  <c r="Q8" i="4"/>
  <c r="AC8" i="4"/>
  <c r="AS8" i="4"/>
  <c r="K2" i="4"/>
  <c r="O2" i="4"/>
  <c r="S2" i="4"/>
  <c r="W2" i="4"/>
  <c r="AA2" i="4"/>
  <c r="AE2" i="4"/>
  <c r="AI2" i="4"/>
  <c r="AM2" i="4"/>
  <c r="AQ2" i="4"/>
  <c r="AU2" i="4"/>
  <c r="K5" i="4"/>
  <c r="O5" i="4"/>
  <c r="S5" i="4"/>
  <c r="W5" i="4"/>
  <c r="AA5" i="4"/>
  <c r="AE5" i="4"/>
  <c r="AI5" i="4"/>
  <c r="AM5" i="4"/>
  <c r="AQ5" i="4"/>
  <c r="AU5" i="4"/>
  <c r="K8" i="4"/>
  <c r="O8" i="4"/>
  <c r="S8" i="4"/>
  <c r="W8" i="4"/>
  <c r="AA8" i="4"/>
  <c r="AE8" i="4"/>
  <c r="AI8" i="4"/>
  <c r="AM8" i="4"/>
  <c r="AQ8" i="4"/>
  <c r="AU8" i="4"/>
  <c r="Q2" i="4"/>
  <c r="AC2" i="4"/>
  <c r="AK2" i="4"/>
  <c r="AS2" i="4"/>
  <c r="I5" i="4"/>
  <c r="Y5" i="4"/>
  <c r="M8" i="4"/>
  <c r="U8" i="4"/>
  <c r="AG8" i="4"/>
  <c r="AO8" i="4"/>
  <c r="H2" i="4"/>
  <c r="L2" i="4"/>
  <c r="P2" i="4"/>
  <c r="T2" i="4"/>
  <c r="X2" i="4"/>
  <c r="AB2" i="4"/>
  <c r="AF2" i="4"/>
  <c r="AJ2" i="4"/>
  <c r="AN2" i="4"/>
  <c r="AR2" i="4"/>
  <c r="H5" i="4"/>
  <c r="L5" i="4"/>
  <c r="P5" i="4"/>
  <c r="T5" i="4"/>
  <c r="X5" i="4"/>
  <c r="AB5" i="4"/>
  <c r="AF5" i="4"/>
  <c r="AJ5" i="4"/>
  <c r="AN5" i="4"/>
  <c r="AR5" i="4"/>
  <c r="H8" i="4"/>
  <c r="L8" i="4"/>
  <c r="P8" i="4"/>
  <c r="T8" i="4"/>
  <c r="X8" i="4"/>
  <c r="AB8" i="4"/>
  <c r="AF8" i="4"/>
  <c r="AJ8" i="4"/>
  <c r="AN8" i="4"/>
  <c r="AR8" i="4"/>
  <c r="I5" i="3"/>
  <c r="I2" i="3"/>
  <c r="R7" i="3"/>
  <c r="S7" i="3" s="1"/>
  <c r="T7" i="3" s="1"/>
  <c r="U7" i="3" s="1"/>
  <c r="Q8" i="3"/>
  <c r="P1" i="3"/>
  <c r="Q1" i="3" s="1"/>
  <c r="O2" i="3"/>
  <c r="R4" i="3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Q5" i="3"/>
  <c r="X5" i="3"/>
  <c r="T5" i="3"/>
  <c r="P5" i="3"/>
  <c r="L5" i="3"/>
  <c r="H5" i="3"/>
  <c r="Z5" i="3"/>
  <c r="V5" i="3"/>
  <c r="N5" i="3"/>
  <c r="J5" i="3"/>
  <c r="K5" i="3"/>
  <c r="L2" i="3"/>
  <c r="H2" i="3"/>
  <c r="N2" i="3"/>
  <c r="J2" i="3"/>
  <c r="K2" i="3"/>
  <c r="M5" i="3"/>
  <c r="U5" i="3"/>
  <c r="I8" i="3"/>
  <c r="M2" i="3"/>
  <c r="O5" i="3"/>
  <c r="Y5" i="3"/>
  <c r="P8" i="3"/>
  <c r="L8" i="3"/>
  <c r="H8" i="3"/>
  <c r="S8" i="3"/>
  <c r="O8" i="3"/>
  <c r="K8" i="3"/>
  <c r="N8" i="3"/>
  <c r="J8" i="3"/>
  <c r="M8" i="3"/>
  <c r="L166" i="1"/>
  <c r="L165" i="1"/>
  <c r="L164" i="1"/>
  <c r="N166" i="1"/>
  <c r="J166" i="1" s="1"/>
  <c r="N165" i="1"/>
  <c r="J165" i="1" s="1"/>
  <c r="N164" i="1"/>
  <c r="J164" i="1" s="1"/>
  <c r="J108" i="1"/>
  <c r="I108" i="1"/>
  <c r="H108" i="1"/>
  <c r="J107" i="1"/>
  <c r="I107" i="1"/>
  <c r="H107" i="1"/>
  <c r="J106" i="1"/>
  <c r="I106" i="1"/>
  <c r="H106" i="1"/>
  <c r="M166" i="1"/>
  <c r="G166" i="1" s="1"/>
  <c r="M165" i="1"/>
  <c r="G165" i="1" s="1"/>
  <c r="M164" i="1"/>
  <c r="G164" i="1" s="1"/>
  <c r="I157" i="1"/>
  <c r="A157" i="1"/>
  <c r="I151" i="1"/>
  <c r="A151" i="1"/>
  <c r="I144" i="1"/>
  <c r="A144" i="1"/>
  <c r="I138" i="1"/>
  <c r="A138" i="1"/>
  <c r="B136" i="1"/>
  <c r="I132" i="1"/>
  <c r="A132" i="1"/>
  <c r="A4" i="2"/>
  <c r="A5" i="2" s="1"/>
  <c r="A3" i="2"/>
  <c r="K118" i="1"/>
  <c r="J118" i="1"/>
  <c r="G118" i="1"/>
  <c r="F118" i="1"/>
  <c r="C118" i="1"/>
  <c r="B118" i="1"/>
  <c r="K115" i="1"/>
  <c r="J115" i="1"/>
  <c r="G115" i="1"/>
  <c r="F115" i="1"/>
  <c r="C115" i="1"/>
  <c r="B115" i="1"/>
  <c r="J112" i="1"/>
  <c r="F112" i="1"/>
  <c r="B112" i="1"/>
  <c r="C112" i="1"/>
  <c r="B111" i="1" s="1"/>
  <c r="K112" i="1"/>
  <c r="J111" i="1" s="1"/>
  <c r="G112" i="1"/>
  <c r="F111" i="1" s="1"/>
  <c r="Q21" i="2"/>
  <c r="H21" i="2"/>
  <c r="J21" i="2" s="1"/>
  <c r="L21" i="2" s="1"/>
  <c r="G21" i="2"/>
  <c r="I21" i="2" s="1"/>
  <c r="K21" i="2" s="1"/>
  <c r="E21" i="2"/>
  <c r="B21" i="2"/>
  <c r="Q15" i="2"/>
  <c r="H15" i="2"/>
  <c r="J15" i="2" s="1"/>
  <c r="L15" i="2" s="1"/>
  <c r="G15" i="2"/>
  <c r="I15" i="2" s="1"/>
  <c r="K15" i="2" s="1"/>
  <c r="E15" i="2"/>
  <c r="B15" i="2"/>
  <c r="Q9" i="2"/>
  <c r="H9" i="2"/>
  <c r="J9" i="2" s="1"/>
  <c r="L9" i="2" s="1"/>
  <c r="G9" i="2"/>
  <c r="I9" i="2" s="1"/>
  <c r="K9" i="2" s="1"/>
  <c r="E9" i="2"/>
  <c r="B9" i="2"/>
  <c r="N23" i="2"/>
  <c r="M23" i="2" s="1"/>
  <c r="L23" i="2"/>
  <c r="H23" i="2"/>
  <c r="G23" i="2"/>
  <c r="I23" i="2" s="1"/>
  <c r="K23" i="2" s="1"/>
  <c r="E23" i="2"/>
  <c r="B23" i="2"/>
  <c r="N17" i="2"/>
  <c r="F17" i="2" s="1"/>
  <c r="L17" i="2"/>
  <c r="H17" i="2"/>
  <c r="G17" i="2"/>
  <c r="I17" i="2" s="1"/>
  <c r="K17" i="2" s="1"/>
  <c r="E17" i="2"/>
  <c r="B17" i="2"/>
  <c r="N11" i="2"/>
  <c r="F11" i="2" s="1"/>
  <c r="L11" i="2"/>
  <c r="H11" i="2"/>
  <c r="G11" i="2"/>
  <c r="I11" i="2" s="1"/>
  <c r="K11" i="2" s="1"/>
  <c r="E11" i="2"/>
  <c r="B11" i="2"/>
  <c r="H25" i="2"/>
  <c r="J25" i="2" s="1"/>
  <c r="L25" i="2" s="1"/>
  <c r="G25" i="2"/>
  <c r="I25" i="2" s="1"/>
  <c r="F25" i="2"/>
  <c r="E25" i="2"/>
  <c r="B25" i="2"/>
  <c r="H24" i="2"/>
  <c r="J24" i="2" s="1"/>
  <c r="L24" i="2" s="1"/>
  <c r="G24" i="2"/>
  <c r="I24" i="2" s="1"/>
  <c r="K24" i="2" s="1"/>
  <c r="F24" i="2"/>
  <c r="E24" i="2"/>
  <c r="B24" i="2"/>
  <c r="H22" i="2"/>
  <c r="J22" i="2" s="1"/>
  <c r="G22" i="2"/>
  <c r="I22" i="2" s="1"/>
  <c r="F22" i="2"/>
  <c r="E22" i="2"/>
  <c r="B22" i="2"/>
  <c r="Q20" i="2"/>
  <c r="H20" i="2"/>
  <c r="J20" i="2" s="1"/>
  <c r="L20" i="2" s="1"/>
  <c r="G20" i="2"/>
  <c r="I20" i="2" s="1"/>
  <c r="K20" i="2" s="1"/>
  <c r="E20" i="2"/>
  <c r="B20" i="2"/>
  <c r="H19" i="2"/>
  <c r="J19" i="2" s="1"/>
  <c r="L19" i="2" s="1"/>
  <c r="G19" i="2"/>
  <c r="I19" i="2" s="1"/>
  <c r="F19" i="2"/>
  <c r="E19" i="2"/>
  <c r="B19" i="2"/>
  <c r="H18" i="2"/>
  <c r="J18" i="2" s="1"/>
  <c r="L18" i="2" s="1"/>
  <c r="G18" i="2"/>
  <c r="I18" i="2" s="1"/>
  <c r="F18" i="2"/>
  <c r="E18" i="2"/>
  <c r="B18" i="2"/>
  <c r="H16" i="2"/>
  <c r="J16" i="2" s="1"/>
  <c r="G16" i="2"/>
  <c r="I16" i="2" s="1"/>
  <c r="K16" i="2" s="1"/>
  <c r="F16" i="2"/>
  <c r="E16" i="2"/>
  <c r="B16" i="2"/>
  <c r="Q14" i="2"/>
  <c r="H14" i="2"/>
  <c r="J14" i="2" s="1"/>
  <c r="L14" i="2" s="1"/>
  <c r="G14" i="2"/>
  <c r="I14" i="2" s="1"/>
  <c r="K14" i="2" s="1"/>
  <c r="E14" i="2"/>
  <c r="B14" i="2"/>
  <c r="H13" i="2"/>
  <c r="J13" i="2" s="1"/>
  <c r="L13" i="2" s="1"/>
  <c r="G13" i="2"/>
  <c r="I13" i="2" s="1"/>
  <c r="K13" i="2" s="1"/>
  <c r="F13" i="2"/>
  <c r="E13" i="2"/>
  <c r="B13" i="2"/>
  <c r="H12" i="2"/>
  <c r="J12" i="2" s="1"/>
  <c r="L12" i="2" s="1"/>
  <c r="G12" i="2"/>
  <c r="I12" i="2" s="1"/>
  <c r="F12" i="2"/>
  <c r="E12" i="2"/>
  <c r="B12" i="2"/>
  <c r="H10" i="2"/>
  <c r="J10" i="2" s="1"/>
  <c r="G10" i="2"/>
  <c r="I10" i="2" s="1"/>
  <c r="F10" i="2"/>
  <c r="E10" i="2"/>
  <c r="B10" i="2"/>
  <c r="Q8" i="2"/>
  <c r="H8" i="2"/>
  <c r="J8" i="2" s="1"/>
  <c r="L8" i="2" s="1"/>
  <c r="G8" i="2"/>
  <c r="I8" i="2" s="1"/>
  <c r="K8" i="2" s="1"/>
  <c r="E8" i="2"/>
  <c r="B8" i="2"/>
  <c r="Q3" i="2"/>
  <c r="H3" i="2"/>
  <c r="J3" i="2" s="1"/>
  <c r="L3" i="2" s="1"/>
  <c r="G3" i="2"/>
  <c r="I3" i="2" s="1"/>
  <c r="K3" i="2" s="1"/>
  <c r="E3" i="2"/>
  <c r="B3" i="2"/>
  <c r="Q2" i="2"/>
  <c r="N5" i="2"/>
  <c r="F5" i="2" s="1"/>
  <c r="F6" i="2"/>
  <c r="E6" i="2"/>
  <c r="E2" i="2"/>
  <c r="E5" i="2"/>
  <c r="F7" i="2"/>
  <c r="E7" i="2"/>
  <c r="B4" i="2"/>
  <c r="B5" i="2"/>
  <c r="B6" i="2"/>
  <c r="B7" i="2"/>
  <c r="B2" i="2"/>
  <c r="G4" i="2"/>
  <c r="I4" i="2" s="1"/>
  <c r="H4" i="2"/>
  <c r="J4" i="2" s="1"/>
  <c r="L4" i="2" s="1"/>
  <c r="G5" i="2"/>
  <c r="I5" i="2" s="1"/>
  <c r="H5" i="2"/>
  <c r="L5" i="2"/>
  <c r="G6" i="2"/>
  <c r="I6" i="2" s="1"/>
  <c r="K6" i="2" s="1"/>
  <c r="H6" i="2"/>
  <c r="J6" i="2" s="1"/>
  <c r="G7" i="2"/>
  <c r="I7" i="2" s="1"/>
  <c r="H7" i="2"/>
  <c r="J7" i="2" s="1"/>
  <c r="L7" i="2" s="1"/>
  <c r="H2" i="2"/>
  <c r="J2" i="2" s="1"/>
  <c r="L2" i="2" s="1"/>
  <c r="G2" i="2"/>
  <c r="I2" i="2" s="1"/>
  <c r="K2" i="2" s="1"/>
  <c r="F4" i="2"/>
  <c r="A126" i="1"/>
  <c r="I126" i="1"/>
  <c r="C1" i="2"/>
  <c r="E4" i="2"/>
  <c r="B132" i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B142" i="1"/>
  <c r="T8" i="3"/>
  <c r="R8" i="3"/>
  <c r="AA5" i="3"/>
  <c r="B159" i="1"/>
  <c r="J132" i="1"/>
  <c r="B151" i="1"/>
  <c r="AD4" i="3"/>
  <c r="AC5" i="3"/>
  <c r="V7" i="3"/>
  <c r="U8" i="3"/>
  <c r="R1" i="3"/>
  <c r="Q2" i="3"/>
  <c r="P2" i="3"/>
  <c r="S5" i="3"/>
  <c r="R5" i="3"/>
  <c r="W5" i="3"/>
  <c r="AB5" i="3"/>
  <c r="D98" i="1"/>
  <c r="D100" i="1"/>
  <c r="D99" i="1"/>
  <c r="M17" i="2"/>
  <c r="M6" i="2"/>
  <c r="L11" i="1"/>
  <c r="G15" i="1"/>
  <c r="C19" i="1"/>
  <c r="J117" i="1"/>
  <c r="G11" i="1"/>
  <c r="N12" i="2"/>
  <c r="C7" i="1"/>
  <c r="F15" i="2"/>
  <c r="P15" i="2" s="1"/>
  <c r="O15" i="2" s="1"/>
  <c r="K108" i="1"/>
  <c r="L108" i="1" s="1"/>
  <c r="H7" i="1" s="1"/>
  <c r="P7" i="2"/>
  <c r="O7" i="2" s="1"/>
  <c r="U7" i="2" s="1"/>
  <c r="B141" i="1" s="1"/>
  <c r="M24" i="2"/>
  <c r="F3" i="2"/>
  <c r="P3" i="2" s="1"/>
  <c r="X3" i="2" s="1"/>
  <c r="Y3" i="2" s="1"/>
  <c r="C6" i="1"/>
  <c r="C12" i="2"/>
  <c r="C93" i="1" s="1"/>
  <c r="C5" i="1"/>
  <c r="L19" i="1"/>
  <c r="C11" i="2"/>
  <c r="C10" i="2"/>
  <c r="C86" i="1" s="1"/>
  <c r="P13" i="2"/>
  <c r="O13" i="2" s="1"/>
  <c r="U13" i="2" s="1"/>
  <c r="F114" i="1"/>
  <c r="C4" i="2"/>
  <c r="C84" i="1" s="1"/>
  <c r="L15" i="1"/>
  <c r="C24" i="2"/>
  <c r="P25" i="2"/>
  <c r="O25" i="2" s="1"/>
  <c r="U25" i="2" s="1"/>
  <c r="F2" i="2"/>
  <c r="P2" i="2" s="1"/>
  <c r="O2" i="2" s="1"/>
  <c r="S19" i="2"/>
  <c r="K19" i="2"/>
  <c r="N19" i="2" s="1"/>
  <c r="Q19" i="2" s="1"/>
  <c r="K5" i="2"/>
  <c r="Q5" i="2"/>
  <c r="T5" i="2" s="1"/>
  <c r="B146" i="1" s="1"/>
  <c r="C7" i="2"/>
  <c r="C70" i="1" s="1"/>
  <c r="N13" i="2"/>
  <c r="B117" i="1"/>
  <c r="M5" i="2"/>
  <c r="P19" i="2"/>
  <c r="O19" i="2" s="1"/>
  <c r="U19" i="2" s="1"/>
  <c r="C13" i="2"/>
  <c r="U11" i="2"/>
  <c r="J147" i="1" s="1"/>
  <c r="S13" i="2"/>
  <c r="J139" i="1" s="1"/>
  <c r="F23" i="2"/>
  <c r="R23" i="2" s="1"/>
  <c r="C11" i="1"/>
  <c r="J114" i="1"/>
  <c r="F21" i="2"/>
  <c r="P21" i="2" s="1"/>
  <c r="X21" i="2" s="1"/>
  <c r="Y21" i="2" s="1"/>
  <c r="M11" i="2"/>
  <c r="N18" i="2"/>
  <c r="U17" i="2"/>
  <c r="Y17" i="2"/>
  <c r="P11" i="2"/>
  <c r="O11" i="2" s="1"/>
  <c r="U23" i="2"/>
  <c r="L6" i="2"/>
  <c r="N6" i="2" s="1"/>
  <c r="C6" i="2"/>
  <c r="L16" i="2"/>
  <c r="P16" i="2" s="1"/>
  <c r="O16" i="2" s="1"/>
  <c r="T16" i="2" s="1"/>
  <c r="C18" i="2"/>
  <c r="K18" i="2"/>
  <c r="M18" i="2" s="1"/>
  <c r="Q11" i="2"/>
  <c r="T11" i="2" s="1"/>
  <c r="J146" i="1" s="1"/>
  <c r="S11" i="2"/>
  <c r="J145" i="1" s="1"/>
  <c r="Q23" i="2"/>
  <c r="T23" i="2" s="1"/>
  <c r="K106" i="1"/>
  <c r="F14" i="2"/>
  <c r="P14" i="2" s="1"/>
  <c r="O14" i="2" s="1"/>
  <c r="L22" i="2"/>
  <c r="K107" i="1"/>
  <c r="X17" i="2"/>
  <c r="X23" i="2"/>
  <c r="K12" i="2"/>
  <c r="M12" i="2" s="1"/>
  <c r="R11" i="2"/>
  <c r="S10" i="2"/>
  <c r="K10" i="2"/>
  <c r="T13" i="2"/>
  <c r="J140" i="1" s="1"/>
  <c r="N24" i="2"/>
  <c r="P17" i="2"/>
  <c r="O17" i="2" s="1"/>
  <c r="C15" i="1"/>
  <c r="B114" i="1"/>
  <c r="F117" i="1"/>
  <c r="G19" i="1"/>
  <c r="T7" i="2"/>
  <c r="S7" i="2"/>
  <c r="B139" i="1" s="1"/>
  <c r="L10" i="2"/>
  <c r="F20" i="2"/>
  <c r="P20" i="2" s="1"/>
  <c r="O20" i="2" s="1"/>
  <c r="X11" i="2"/>
  <c r="Y11" i="2"/>
  <c r="Y23" i="2"/>
  <c r="C19" i="2"/>
  <c r="K7" i="2"/>
  <c r="N7" i="2" s="1"/>
  <c r="S4" i="2"/>
  <c r="B152" i="1" s="1"/>
  <c r="K4" i="2"/>
  <c r="C5" i="2"/>
  <c r="C77" i="1" s="1"/>
  <c r="R5" i="2"/>
  <c r="B144" i="1" s="1"/>
  <c r="S5" i="2"/>
  <c r="B145" i="1" s="1"/>
  <c r="F8" i="2"/>
  <c r="P8" i="2" s="1"/>
  <c r="O8" i="2" s="1"/>
  <c r="C16" i="2"/>
  <c r="S16" i="2"/>
  <c r="T19" i="2"/>
  <c r="C22" i="2"/>
  <c r="S22" i="2"/>
  <c r="K22" i="2"/>
  <c r="S25" i="2"/>
  <c r="T25" i="2"/>
  <c r="C25" i="2"/>
  <c r="K25" i="2"/>
  <c r="N25" i="2" s="1"/>
  <c r="Q17" i="2"/>
  <c r="T17" i="2" s="1"/>
  <c r="S17" i="2"/>
  <c r="C17" i="2"/>
  <c r="R17" i="2"/>
  <c r="F9" i="2"/>
  <c r="P9" i="2" s="1"/>
  <c r="J152" i="1" l="1"/>
  <c r="B157" i="1"/>
  <c r="J144" i="1"/>
  <c r="B138" i="1"/>
  <c r="J142" i="1"/>
  <c r="J157" i="1"/>
  <c r="J138" i="1"/>
  <c r="C72" i="1"/>
  <c r="J141" i="1"/>
  <c r="J136" i="1"/>
  <c r="J159" i="1"/>
  <c r="B140" i="1"/>
  <c r="C91" i="1"/>
  <c r="C79" i="1"/>
  <c r="J151" i="1"/>
  <c r="W7" i="3"/>
  <c r="V8" i="3"/>
  <c r="S1" i="3"/>
  <c r="R2" i="3"/>
  <c r="AE4" i="3"/>
  <c r="AD5" i="3"/>
  <c r="N15" i="2"/>
  <c r="M15" i="2" s="1"/>
  <c r="N3" i="2"/>
  <c r="Z3" i="2" s="1"/>
  <c r="AA3" i="2" s="1"/>
  <c r="AB3" i="2" s="1"/>
  <c r="AD3" i="2" s="1"/>
  <c r="O12" i="2"/>
  <c r="X12" i="2" s="1"/>
  <c r="O3" i="2"/>
  <c r="X15" i="2"/>
  <c r="Y15" i="2" s="1"/>
  <c r="P10" i="2"/>
  <c r="O10" i="2" s="1"/>
  <c r="T10" i="2" s="1"/>
  <c r="J153" i="1" s="1"/>
  <c r="O21" i="2"/>
  <c r="S24" i="2"/>
  <c r="S12" i="2"/>
  <c r="J158" i="1" s="1"/>
  <c r="N2" i="2"/>
  <c r="X2" i="2" s="1"/>
  <c r="Y2" i="2" s="1"/>
  <c r="S23" i="2"/>
  <c r="P23" i="2"/>
  <c r="O23" i="2" s="1"/>
  <c r="C23" i="2"/>
  <c r="M108" i="1"/>
  <c r="B108" i="1" s="1"/>
  <c r="N16" i="2"/>
  <c r="M16" i="2" s="1"/>
  <c r="U16" i="2" s="1"/>
  <c r="M19" i="2"/>
  <c r="N21" i="2"/>
  <c r="M21" i="2" s="1"/>
  <c r="M13" i="2"/>
  <c r="Q13" i="2"/>
  <c r="X5" i="2"/>
  <c r="U5" i="2"/>
  <c r="B147" i="1" s="1"/>
  <c r="N22" i="2"/>
  <c r="M22" i="2" s="1"/>
  <c r="Y5" i="2"/>
  <c r="P5" i="2"/>
  <c r="O5" i="2" s="1"/>
  <c r="AA11" i="2"/>
  <c r="Z11" i="2"/>
  <c r="AA17" i="2"/>
  <c r="Z17" i="2"/>
  <c r="O24" i="2"/>
  <c r="O9" i="2"/>
  <c r="X9" i="2"/>
  <c r="Y9" i="2" s="1"/>
  <c r="N9" i="2"/>
  <c r="Z23" i="2"/>
  <c r="AA23" i="2"/>
  <c r="Q25" i="2"/>
  <c r="M25" i="2"/>
  <c r="Q7" i="2"/>
  <c r="M7" i="2"/>
  <c r="N10" i="2"/>
  <c r="P22" i="2"/>
  <c r="O22" i="2" s="1"/>
  <c r="T22" i="2" s="1"/>
  <c r="L106" i="1"/>
  <c r="H5" i="1" s="1"/>
  <c r="O18" i="2"/>
  <c r="S18" i="2"/>
  <c r="N4" i="2"/>
  <c r="P4" i="2"/>
  <c r="O4" i="2" s="1"/>
  <c r="T4" i="2" s="1"/>
  <c r="B153" i="1" s="1"/>
  <c r="AB23" i="2"/>
  <c r="AC23" i="2"/>
  <c r="AC11" i="2"/>
  <c r="AB11" i="2"/>
  <c r="N8" i="2"/>
  <c r="N20" i="2"/>
  <c r="L107" i="1"/>
  <c r="H6" i="1" s="1"/>
  <c r="N14" i="2"/>
  <c r="O6" i="2"/>
  <c r="S6" i="2"/>
  <c r="B158" i="1" s="1"/>
  <c r="AB17" i="2"/>
  <c r="AC17" i="2"/>
  <c r="T1" i="3" l="1"/>
  <c r="S2" i="3"/>
  <c r="AF4" i="3"/>
  <c r="AE5" i="3"/>
  <c r="X7" i="3"/>
  <c r="W8" i="3"/>
  <c r="AA12" i="2"/>
  <c r="P12" i="2"/>
  <c r="U12" i="2" s="1"/>
  <c r="J160" i="1" s="1"/>
  <c r="M3" i="2"/>
  <c r="R3" i="2" s="1"/>
  <c r="B126" i="1" s="1"/>
  <c r="Z12" i="2"/>
  <c r="Q12" i="2"/>
  <c r="Z15" i="2"/>
  <c r="AA15" i="2" s="1"/>
  <c r="AC15" i="2" s="1"/>
  <c r="AE15" i="2" s="1"/>
  <c r="M2" i="2"/>
  <c r="C2" i="2" s="1"/>
  <c r="R21" i="2"/>
  <c r="C21" i="2"/>
  <c r="Z21" i="2"/>
  <c r="AA21" i="2" s="1"/>
  <c r="AB21" i="2" s="1"/>
  <c r="U22" i="2"/>
  <c r="AC5" i="2"/>
  <c r="AB5" i="2"/>
  <c r="S3" i="2"/>
  <c r="B127" i="1" s="1"/>
  <c r="Z5" i="2"/>
  <c r="AA5" i="2"/>
  <c r="Z24" i="2"/>
  <c r="AA24" i="2"/>
  <c r="Q24" i="2"/>
  <c r="X24" i="2"/>
  <c r="P24" i="2"/>
  <c r="M106" i="1"/>
  <c r="B106" i="1" s="1"/>
  <c r="V17" i="2"/>
  <c r="AC3" i="2"/>
  <c r="AE3" i="2" s="1"/>
  <c r="U3" i="2" s="1"/>
  <c r="B129" i="1" s="1"/>
  <c r="M14" i="2"/>
  <c r="X14" i="2"/>
  <c r="Y14" i="2" s="1"/>
  <c r="M9" i="2"/>
  <c r="Z9" i="2"/>
  <c r="AA9" i="2" s="1"/>
  <c r="AC9" i="2" s="1"/>
  <c r="M107" i="1"/>
  <c r="B107" i="1" s="1"/>
  <c r="M4" i="2"/>
  <c r="U4" i="2" s="1"/>
  <c r="B154" i="1" s="1"/>
  <c r="X8" i="2"/>
  <c r="Y8" i="2" s="1"/>
  <c r="M8" i="2"/>
  <c r="R15" i="2"/>
  <c r="C15" i="2"/>
  <c r="X6" i="2"/>
  <c r="AA6" i="2"/>
  <c r="Z6" i="2"/>
  <c r="P6" i="2"/>
  <c r="Q6" i="2"/>
  <c r="X20" i="2"/>
  <c r="Y20" i="2" s="1"/>
  <c r="M20" i="2"/>
  <c r="X18" i="2"/>
  <c r="Q18" i="2"/>
  <c r="Z18" i="2"/>
  <c r="P18" i="2"/>
  <c r="AA18" i="2"/>
  <c r="M10" i="2"/>
  <c r="U10" i="2" s="1"/>
  <c r="J154" i="1" s="1"/>
  <c r="V23" i="2"/>
  <c r="V11" i="2"/>
  <c r="J148" i="1" s="1"/>
  <c r="C3" i="2" l="1"/>
  <c r="C56" i="1" s="1"/>
  <c r="AG4" i="3"/>
  <c r="AF5" i="3"/>
  <c r="Y7" i="3"/>
  <c r="X8" i="3"/>
  <c r="U1" i="3"/>
  <c r="T2" i="3"/>
  <c r="Y12" i="2"/>
  <c r="AB12" i="2" s="1"/>
  <c r="V12" i="2" s="1"/>
  <c r="J161" i="1" s="1"/>
  <c r="AB15" i="2"/>
  <c r="AD15" i="2" s="1"/>
  <c r="U15" i="2" s="1"/>
  <c r="T2" i="2"/>
  <c r="B134" i="1" s="1"/>
  <c r="T15" i="2"/>
  <c r="U2" i="2"/>
  <c r="B135" i="1" s="1"/>
  <c r="AC21" i="2"/>
  <c r="AE21" i="2" s="1"/>
  <c r="V5" i="2"/>
  <c r="B148" i="1" s="1"/>
  <c r="AE9" i="2"/>
  <c r="T9" i="2"/>
  <c r="J128" i="1" s="1"/>
  <c r="T8" i="2"/>
  <c r="J134" i="1" s="1"/>
  <c r="C8" i="2"/>
  <c r="U8" i="2"/>
  <c r="J135" i="1" s="1"/>
  <c r="U14" i="2"/>
  <c r="T14" i="2"/>
  <c r="C14" i="2"/>
  <c r="S14" i="2" s="1"/>
  <c r="C63" i="1"/>
  <c r="S2" i="2"/>
  <c r="B133" i="1" s="1"/>
  <c r="AD21" i="2"/>
  <c r="S21" i="2"/>
  <c r="Y6" i="2"/>
  <c r="AB6" i="2" s="1"/>
  <c r="V6" i="2" s="1"/>
  <c r="B161" i="1" s="1"/>
  <c r="C9" i="2"/>
  <c r="C58" i="1" s="1"/>
  <c r="R9" i="2"/>
  <c r="J126" i="1" s="1"/>
  <c r="Y18" i="2"/>
  <c r="AB18" i="2" s="1"/>
  <c r="V18" i="2" s="1"/>
  <c r="U18" i="2"/>
  <c r="AB9" i="2"/>
  <c r="T3" i="2"/>
  <c r="B128" i="1" s="1"/>
  <c r="Y24" i="2"/>
  <c r="AB24" i="2" s="1"/>
  <c r="V24" i="2" s="1"/>
  <c r="U24" i="2"/>
  <c r="T20" i="2"/>
  <c r="C20" i="2"/>
  <c r="S20" i="2" s="1"/>
  <c r="U20" i="2"/>
  <c r="U6" i="2"/>
  <c r="B160" i="1" s="1"/>
  <c r="Z7" i="3" l="1"/>
  <c r="Y8" i="3"/>
  <c r="V1" i="3"/>
  <c r="U2" i="3"/>
  <c r="AH4" i="3"/>
  <c r="AG5" i="3"/>
  <c r="S15" i="2"/>
  <c r="U21" i="2"/>
  <c r="T21" i="2"/>
  <c r="S8" i="2"/>
  <c r="J133" i="1" s="1"/>
  <c r="C65" i="1"/>
  <c r="AD9" i="2"/>
  <c r="U9" i="2" s="1"/>
  <c r="J129" i="1" s="1"/>
  <c r="S9" i="2"/>
  <c r="J127" i="1" s="1"/>
  <c r="W1" i="3" l="1"/>
  <c r="V2" i="3"/>
  <c r="AI4" i="3"/>
  <c r="AH5" i="3"/>
  <c r="AA7" i="3"/>
  <c r="Z8" i="3"/>
  <c r="AJ4" i="3" l="1"/>
  <c r="AI5" i="3"/>
  <c r="AB7" i="3"/>
  <c r="AA8" i="3"/>
  <c r="X1" i="3"/>
  <c r="W2" i="3"/>
  <c r="AC7" i="3" l="1"/>
  <c r="AB8" i="3"/>
  <c r="Y1" i="3"/>
  <c r="X2" i="3"/>
  <c r="AK4" i="3"/>
  <c r="AJ5" i="3"/>
  <c r="AL4" i="3" l="1"/>
  <c r="AK5" i="3"/>
  <c r="AD7" i="3"/>
  <c r="AC8" i="3"/>
  <c r="Y2" i="3"/>
  <c r="Z1" i="3"/>
  <c r="AA1" i="3" l="1"/>
  <c r="Z2" i="3"/>
  <c r="AM4" i="3"/>
  <c r="AL5" i="3"/>
  <c r="AE7" i="3"/>
  <c r="AD8" i="3"/>
  <c r="AB1" i="3" l="1"/>
  <c r="AA2" i="3"/>
  <c r="AN4" i="3"/>
  <c r="AM5" i="3"/>
  <c r="AF7" i="3"/>
  <c r="AE8" i="3"/>
  <c r="AO4" i="3" l="1"/>
  <c r="AN5" i="3"/>
  <c r="AG7" i="3"/>
  <c r="AF8" i="3"/>
  <c r="AC1" i="3"/>
  <c r="AB2" i="3"/>
  <c r="AH7" i="3" l="1"/>
  <c r="AG8" i="3"/>
  <c r="AD1" i="3"/>
  <c r="AC2" i="3"/>
  <c r="AP4" i="3"/>
  <c r="AO5" i="3"/>
  <c r="AE1" i="3" l="1"/>
  <c r="AD2" i="3"/>
  <c r="AQ4" i="3"/>
  <c r="AP5" i="3"/>
  <c r="AI7" i="3"/>
  <c r="AH8" i="3"/>
  <c r="AR4" i="3" l="1"/>
  <c r="AQ5" i="3"/>
  <c r="AJ7" i="3"/>
  <c r="AI8" i="3"/>
  <c r="AF1" i="3"/>
  <c r="AE2" i="3"/>
  <c r="AK7" i="3" l="1"/>
  <c r="AJ8" i="3"/>
  <c r="AG1" i="3"/>
  <c r="AF2" i="3"/>
  <c r="AS4" i="3"/>
  <c r="AR5" i="3"/>
  <c r="AH1" i="3" l="1"/>
  <c r="AG2" i="3"/>
  <c r="AT4" i="3"/>
  <c r="AS5" i="3"/>
  <c r="AL7" i="3"/>
  <c r="AK8" i="3"/>
  <c r="AU4" i="3" l="1"/>
  <c r="AT5" i="3"/>
  <c r="AM7" i="3"/>
  <c r="AL8" i="3"/>
  <c r="AI1" i="3"/>
  <c r="AH2" i="3"/>
  <c r="AN7" i="3" l="1"/>
  <c r="AM8" i="3"/>
  <c r="AJ1" i="3"/>
  <c r="AI2" i="3"/>
  <c r="AV4" i="3"/>
  <c r="AV5" i="3" s="1"/>
  <c r="AU5" i="3"/>
  <c r="AK1" i="3" l="1"/>
  <c r="AJ2" i="3"/>
  <c r="AO7" i="3"/>
  <c r="AN8" i="3"/>
  <c r="AP7" i="3" l="1"/>
  <c r="AO8" i="3"/>
  <c r="AL1" i="3"/>
  <c r="AK2" i="3"/>
  <c r="AM1" i="3" l="1"/>
  <c r="AL2" i="3"/>
  <c r="AQ7" i="3"/>
  <c r="AP8" i="3"/>
  <c r="AR7" i="3" l="1"/>
  <c r="AQ8" i="3"/>
  <c r="AN1" i="3"/>
  <c r="AM2" i="3"/>
  <c r="AO1" i="3" l="1"/>
  <c r="AN2" i="3"/>
  <c r="AS7" i="3"/>
  <c r="AR8" i="3"/>
  <c r="AT7" i="3" l="1"/>
  <c r="AS8" i="3"/>
  <c r="AP1" i="3"/>
  <c r="AO2" i="3"/>
  <c r="AQ1" i="3" l="1"/>
  <c r="AP2" i="3"/>
  <c r="AU7" i="3"/>
  <c r="AT8" i="3"/>
  <c r="AV7" i="3" l="1"/>
  <c r="AV8" i="3" s="1"/>
  <c r="AU8" i="3"/>
  <c r="AR1" i="3"/>
  <c r="AQ2" i="3"/>
  <c r="AS1" i="3" l="1"/>
  <c r="AR2" i="3"/>
  <c r="AT1" i="3" l="1"/>
  <c r="AS2" i="3"/>
  <c r="AU1" i="3" l="1"/>
  <c r="AT2" i="3"/>
  <c r="AV1" i="3" l="1"/>
  <c r="AV2" i="3" s="1"/>
  <c r="AU2" i="3"/>
</calcChain>
</file>

<file path=xl/sharedStrings.xml><?xml version="1.0" encoding="utf-8"?>
<sst xmlns="http://schemas.openxmlformats.org/spreadsheetml/2006/main" count="192" uniqueCount="63">
  <si>
    <t>Lösung:</t>
  </si>
  <si>
    <t>Aufgabe 1:</t>
  </si>
  <si>
    <t>Lsg 1</t>
  </si>
  <si>
    <t>Lsg 2</t>
  </si>
  <si>
    <t>a)</t>
  </si>
  <si>
    <t>b)</t>
  </si>
  <si>
    <t>c)</t>
  </si>
  <si>
    <t>Lsg 3</t>
  </si>
  <si>
    <t>Lsg 4</t>
  </si>
  <si>
    <t>Lsg 5</t>
  </si>
  <si>
    <t>x</t>
  </si>
  <si>
    <t>Ausmultiplizieren</t>
  </si>
  <si>
    <t>In faktorisierte Form:</t>
  </si>
  <si>
    <t>In Scheitelpunktform:</t>
  </si>
  <si>
    <t>In Normalform:</t>
  </si>
  <si>
    <t>y-Koordinate des SP als Funktionswert f(xS)</t>
  </si>
  <si>
    <t>Scheitelpunkt (SP) in der Mitte der Nullstellen</t>
  </si>
  <si>
    <t>-</t>
  </si>
  <si>
    <t>Quadratische Ergänzung</t>
  </si>
  <si>
    <t xml:space="preserve">Gib den Schnittpunkt mit der y-Achse an. </t>
  </si>
  <si>
    <t xml:space="preserve">f(x) = </t>
  </si>
  <si>
    <t xml:space="preserve">c) </t>
  </si>
  <si>
    <t>Aufgabe 2:</t>
  </si>
  <si>
    <t>Gib die Nullstellen an.</t>
  </si>
  <si>
    <t>Aufgabe 3:</t>
  </si>
  <si>
    <t>Gib den Scheitelpunkt an.</t>
  </si>
  <si>
    <t>Aufgabe 4:</t>
  </si>
  <si>
    <t xml:space="preserve">Bringe die Normalform in Faktorisierte Form. </t>
  </si>
  <si>
    <t>Aufgabe 5:</t>
  </si>
  <si>
    <t>Aufgabe 6:</t>
  </si>
  <si>
    <t>Aufgabe 7:</t>
  </si>
  <si>
    <t>Aufgabe 8:</t>
  </si>
  <si>
    <t>Aufgabe 9:</t>
  </si>
  <si>
    <t>Bringe die Normalform in Scheitelpunktform</t>
  </si>
  <si>
    <t>Bringe die Scheitelpunktform in Normalform</t>
  </si>
  <si>
    <t>Bringe die Scheitelpunktform in Faktorisierte Form</t>
  </si>
  <si>
    <t>Bringe die Faktorisierte Form in Normalform</t>
  </si>
  <si>
    <t>Bringe die Faktorisierte Form in Scheitelpunktform</t>
  </si>
  <si>
    <t>Aufgabe 10:</t>
  </si>
  <si>
    <t xml:space="preserve">a) </t>
  </si>
  <si>
    <t>a</t>
  </si>
  <si>
    <t>www.schlauistwow.de</t>
  </si>
  <si>
    <t xml:space="preserve">Überprüfe ob der Punkt P auf dem Graph der Funktion f liegt. </t>
  </si>
  <si>
    <t>Aufgabe 11:</t>
  </si>
  <si>
    <t>Bestimme die Nullstellen mit der ABC-Formel</t>
  </si>
  <si>
    <t>y</t>
  </si>
  <si>
    <t xml:space="preserve">ABC-Formel liefert: </t>
  </si>
  <si>
    <t/>
  </si>
  <si>
    <t>Klassenarbeitstrainer: Quadratische Funktionen</t>
  </si>
  <si>
    <t>F9 drücken =</t>
  </si>
  <si>
    <t>Neue Aufgaben</t>
  </si>
  <si>
    <t>d</t>
  </si>
  <si>
    <t>e</t>
  </si>
  <si>
    <t>Aufgabe 1: Punktprobe</t>
  </si>
  <si>
    <t>Aufgabe 2: Schnittpunkte mit der y-Achse</t>
  </si>
  <si>
    <t>Aufgabe 3: Nullstellen</t>
  </si>
  <si>
    <t>Aufgabe 4: Scheitelpunkt</t>
  </si>
  <si>
    <t>Aufgabe 5: Scheitelpunktform ablesen</t>
  </si>
  <si>
    <t xml:space="preserve">Gib die Funktionsgleichung in Scheitelpunktform an. </t>
  </si>
  <si>
    <t>Aufgabe 6: Faktorisierte Form ablesen</t>
  </si>
  <si>
    <t xml:space="preserve">Gib die Funktionsgleichung in faktorisierter Form an. </t>
  </si>
  <si>
    <t>Aufgabe 12:</t>
  </si>
  <si>
    <t>Aufgabe 13: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</si>
</sst>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2" fillId="3" borderId="0" xfId="0" applyFont="1" applyFill="1"/>
    <xf numFmtId="0" fontId="3" fillId="0" borderId="0" xfId="0" applyFont="1"/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5" fillId="5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Tabelle1!$H$1:$AV$1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Tabelle1!$H$2:$AV$2</c:f>
              <c:numCache>
                <c:formatCode>General</c:formatCode>
                <c:ptCount val="41"/>
                <c:pt idx="0">
                  <c:v>3</c:v>
                </c:pt>
                <c:pt idx="1">
                  <c:v>2.0625</c:v>
                </c:pt>
                <c:pt idx="2">
                  <c:v>1.25</c:v>
                </c:pt>
                <c:pt idx="3">
                  <c:v>0.5625</c:v>
                </c:pt>
                <c:pt idx="4">
                  <c:v>0</c:v>
                </c:pt>
                <c:pt idx="5">
                  <c:v>-0.4375</c:v>
                </c:pt>
                <c:pt idx="6">
                  <c:v>-0.75</c:v>
                </c:pt>
                <c:pt idx="7">
                  <c:v>-0.9375</c:v>
                </c:pt>
                <c:pt idx="8">
                  <c:v>-1</c:v>
                </c:pt>
                <c:pt idx="9">
                  <c:v>-0.9375</c:v>
                </c:pt>
                <c:pt idx="10">
                  <c:v>-0.75</c:v>
                </c:pt>
                <c:pt idx="11">
                  <c:v>-0.4375</c:v>
                </c:pt>
                <c:pt idx="12">
                  <c:v>0</c:v>
                </c:pt>
                <c:pt idx="13">
                  <c:v>0.5625</c:v>
                </c:pt>
                <c:pt idx="14">
                  <c:v>1.25</c:v>
                </c:pt>
                <c:pt idx="15">
                  <c:v>2.0625</c:v>
                </c:pt>
                <c:pt idx="16">
                  <c:v>3</c:v>
                </c:pt>
                <c:pt idx="17">
                  <c:v>4.0625</c:v>
                </c:pt>
                <c:pt idx="18">
                  <c:v>5.25</c:v>
                </c:pt>
                <c:pt idx="19">
                  <c:v>6.5625</c:v>
                </c:pt>
                <c:pt idx="20">
                  <c:v>8</c:v>
                </c:pt>
                <c:pt idx="21">
                  <c:v>9.5625</c:v>
                </c:pt>
                <c:pt idx="22">
                  <c:v>11.25</c:v>
                </c:pt>
                <c:pt idx="23">
                  <c:v>13.0625</c:v>
                </c:pt>
                <c:pt idx="24">
                  <c:v>15</c:v>
                </c:pt>
                <c:pt idx="25">
                  <c:v>17.0625</c:v>
                </c:pt>
                <c:pt idx="26">
                  <c:v>19.25</c:v>
                </c:pt>
                <c:pt idx="27">
                  <c:v>21.5625</c:v>
                </c:pt>
                <c:pt idx="28">
                  <c:v>24</c:v>
                </c:pt>
                <c:pt idx="29">
                  <c:v>26.5625</c:v>
                </c:pt>
                <c:pt idx="30">
                  <c:v>29.25</c:v>
                </c:pt>
                <c:pt idx="31">
                  <c:v>32.0625</c:v>
                </c:pt>
                <c:pt idx="32">
                  <c:v>35</c:v>
                </c:pt>
                <c:pt idx="33">
                  <c:v>38.0625</c:v>
                </c:pt>
                <c:pt idx="34">
                  <c:v>41.25</c:v>
                </c:pt>
                <c:pt idx="35">
                  <c:v>44.5625</c:v>
                </c:pt>
                <c:pt idx="36">
                  <c:v>48</c:v>
                </c:pt>
                <c:pt idx="37">
                  <c:v>51.5625</c:v>
                </c:pt>
                <c:pt idx="38">
                  <c:v>55.25</c:v>
                </c:pt>
                <c:pt idx="39">
                  <c:v>59.0625</c:v>
                </c:pt>
                <c:pt idx="40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5-4263-9840-4587D7884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Tabelle1!$H$5:$AV$5</c:f>
              <c:numCache>
                <c:formatCode>General</c:formatCode>
                <c:ptCount val="41"/>
                <c:pt idx="0">
                  <c:v>47</c:v>
                </c:pt>
                <c:pt idx="1">
                  <c:v>43.5625</c:v>
                </c:pt>
                <c:pt idx="2">
                  <c:v>40.25</c:v>
                </c:pt>
                <c:pt idx="3">
                  <c:v>37.0625</c:v>
                </c:pt>
                <c:pt idx="4">
                  <c:v>34</c:v>
                </c:pt>
                <c:pt idx="5">
                  <c:v>31.0625</c:v>
                </c:pt>
                <c:pt idx="6">
                  <c:v>28.25</c:v>
                </c:pt>
                <c:pt idx="7">
                  <c:v>25.5625</c:v>
                </c:pt>
                <c:pt idx="8">
                  <c:v>23</c:v>
                </c:pt>
                <c:pt idx="9">
                  <c:v>20.5625</c:v>
                </c:pt>
                <c:pt idx="10">
                  <c:v>18.25</c:v>
                </c:pt>
                <c:pt idx="11">
                  <c:v>16.0625</c:v>
                </c:pt>
                <c:pt idx="12">
                  <c:v>14</c:v>
                </c:pt>
                <c:pt idx="13">
                  <c:v>12.0625</c:v>
                </c:pt>
                <c:pt idx="14">
                  <c:v>10.25</c:v>
                </c:pt>
                <c:pt idx="15">
                  <c:v>8.5625</c:v>
                </c:pt>
                <c:pt idx="16">
                  <c:v>7</c:v>
                </c:pt>
                <c:pt idx="17">
                  <c:v>5.5625</c:v>
                </c:pt>
                <c:pt idx="18">
                  <c:v>4.25</c:v>
                </c:pt>
                <c:pt idx="19">
                  <c:v>3.0625</c:v>
                </c:pt>
                <c:pt idx="20">
                  <c:v>2</c:v>
                </c:pt>
                <c:pt idx="21">
                  <c:v>1.0625</c:v>
                </c:pt>
                <c:pt idx="22">
                  <c:v>0.25</c:v>
                </c:pt>
                <c:pt idx="23">
                  <c:v>-0.4375</c:v>
                </c:pt>
                <c:pt idx="24">
                  <c:v>-1</c:v>
                </c:pt>
                <c:pt idx="25">
                  <c:v>-1.4375</c:v>
                </c:pt>
                <c:pt idx="26">
                  <c:v>-1.75</c:v>
                </c:pt>
                <c:pt idx="27">
                  <c:v>-1.9375</c:v>
                </c:pt>
                <c:pt idx="28">
                  <c:v>-2</c:v>
                </c:pt>
                <c:pt idx="29">
                  <c:v>-1.9375</c:v>
                </c:pt>
                <c:pt idx="30">
                  <c:v>-1.75</c:v>
                </c:pt>
                <c:pt idx="31">
                  <c:v>-1.4375</c:v>
                </c:pt>
                <c:pt idx="32">
                  <c:v>-1</c:v>
                </c:pt>
                <c:pt idx="33">
                  <c:v>-0.4375</c:v>
                </c:pt>
                <c:pt idx="34">
                  <c:v>0.25</c:v>
                </c:pt>
                <c:pt idx="35">
                  <c:v>1.0625</c:v>
                </c:pt>
                <c:pt idx="36">
                  <c:v>2</c:v>
                </c:pt>
                <c:pt idx="37">
                  <c:v>3.0625</c:v>
                </c:pt>
                <c:pt idx="38">
                  <c:v>4.25</c:v>
                </c:pt>
                <c:pt idx="39">
                  <c:v>5.5625</c:v>
                </c:pt>
                <c:pt idx="4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05-4A0D-A8E3-00D75034F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Tabelle1!$H$7:$AV$7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Tabelle1!$H$8:$AV$8</c:f>
              <c:numCache>
                <c:formatCode>General</c:formatCode>
                <c:ptCount val="41"/>
                <c:pt idx="0">
                  <c:v>48</c:v>
                </c:pt>
                <c:pt idx="1">
                  <c:v>44.5625</c:v>
                </c:pt>
                <c:pt idx="2">
                  <c:v>41.25</c:v>
                </c:pt>
                <c:pt idx="3">
                  <c:v>38.0625</c:v>
                </c:pt>
                <c:pt idx="4">
                  <c:v>35</c:v>
                </c:pt>
                <c:pt idx="5">
                  <c:v>32.0625</c:v>
                </c:pt>
                <c:pt idx="6">
                  <c:v>29.25</c:v>
                </c:pt>
                <c:pt idx="7">
                  <c:v>26.5625</c:v>
                </c:pt>
                <c:pt idx="8">
                  <c:v>24</c:v>
                </c:pt>
                <c:pt idx="9">
                  <c:v>21.5625</c:v>
                </c:pt>
                <c:pt idx="10">
                  <c:v>19.25</c:v>
                </c:pt>
                <c:pt idx="11">
                  <c:v>17.0625</c:v>
                </c:pt>
                <c:pt idx="12">
                  <c:v>15</c:v>
                </c:pt>
                <c:pt idx="13">
                  <c:v>13.0625</c:v>
                </c:pt>
                <c:pt idx="14">
                  <c:v>11.25</c:v>
                </c:pt>
                <c:pt idx="15">
                  <c:v>9.5625</c:v>
                </c:pt>
                <c:pt idx="16">
                  <c:v>8</c:v>
                </c:pt>
                <c:pt idx="17">
                  <c:v>6.5625</c:v>
                </c:pt>
                <c:pt idx="18">
                  <c:v>5.25</c:v>
                </c:pt>
                <c:pt idx="19">
                  <c:v>4.0625</c:v>
                </c:pt>
                <c:pt idx="20">
                  <c:v>3</c:v>
                </c:pt>
                <c:pt idx="21">
                  <c:v>2.0625</c:v>
                </c:pt>
                <c:pt idx="22">
                  <c:v>1.25</c:v>
                </c:pt>
                <c:pt idx="23">
                  <c:v>0.5625</c:v>
                </c:pt>
                <c:pt idx="24">
                  <c:v>0</c:v>
                </c:pt>
                <c:pt idx="25">
                  <c:v>-0.4375</c:v>
                </c:pt>
                <c:pt idx="26">
                  <c:v>-0.75</c:v>
                </c:pt>
                <c:pt idx="27">
                  <c:v>-0.9375</c:v>
                </c:pt>
                <c:pt idx="28">
                  <c:v>-1</c:v>
                </c:pt>
                <c:pt idx="29">
                  <c:v>-0.9375</c:v>
                </c:pt>
                <c:pt idx="30">
                  <c:v>-0.75</c:v>
                </c:pt>
                <c:pt idx="31">
                  <c:v>-0.4375</c:v>
                </c:pt>
                <c:pt idx="32">
                  <c:v>0</c:v>
                </c:pt>
                <c:pt idx="33">
                  <c:v>0.5625</c:v>
                </c:pt>
                <c:pt idx="34">
                  <c:v>1.25</c:v>
                </c:pt>
                <c:pt idx="35">
                  <c:v>2.0625</c:v>
                </c:pt>
                <c:pt idx="36">
                  <c:v>3</c:v>
                </c:pt>
                <c:pt idx="37">
                  <c:v>4.0625</c:v>
                </c:pt>
                <c:pt idx="38">
                  <c:v>5.25</c:v>
                </c:pt>
                <c:pt idx="39">
                  <c:v>6.5625</c:v>
                </c:pt>
                <c:pt idx="4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6-45B1-9020-544E7E2AD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Tabelle2!$H$1:$AV$1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Tabelle2!$H$2:$AV$2</c:f>
              <c:numCache>
                <c:formatCode>General</c:formatCode>
                <c:ptCount val="41"/>
                <c:pt idx="0">
                  <c:v>-12</c:v>
                </c:pt>
                <c:pt idx="1">
                  <c:v>-10.3125</c:v>
                </c:pt>
                <c:pt idx="2">
                  <c:v>-8.75</c:v>
                </c:pt>
                <c:pt idx="3">
                  <c:v>-7.3125</c:v>
                </c:pt>
                <c:pt idx="4">
                  <c:v>-6</c:v>
                </c:pt>
                <c:pt idx="5">
                  <c:v>-4.8125</c:v>
                </c:pt>
                <c:pt idx="6">
                  <c:v>-3.75</c:v>
                </c:pt>
                <c:pt idx="7">
                  <c:v>-2.8125</c:v>
                </c:pt>
                <c:pt idx="8">
                  <c:v>-2</c:v>
                </c:pt>
                <c:pt idx="9">
                  <c:v>-1.3125</c:v>
                </c:pt>
                <c:pt idx="10">
                  <c:v>-0.75</c:v>
                </c:pt>
                <c:pt idx="11">
                  <c:v>-0.3125</c:v>
                </c:pt>
                <c:pt idx="12">
                  <c:v>0</c:v>
                </c:pt>
                <c:pt idx="13">
                  <c:v>0.1875</c:v>
                </c:pt>
                <c:pt idx="14">
                  <c:v>0.25</c:v>
                </c:pt>
                <c:pt idx="15">
                  <c:v>0.1875</c:v>
                </c:pt>
                <c:pt idx="16">
                  <c:v>0</c:v>
                </c:pt>
                <c:pt idx="17">
                  <c:v>-0.3125</c:v>
                </c:pt>
                <c:pt idx="18">
                  <c:v>-0.75</c:v>
                </c:pt>
                <c:pt idx="19">
                  <c:v>-1.3125</c:v>
                </c:pt>
                <c:pt idx="20">
                  <c:v>-2</c:v>
                </c:pt>
                <c:pt idx="21">
                  <c:v>-2.8125</c:v>
                </c:pt>
                <c:pt idx="22">
                  <c:v>-3.75</c:v>
                </c:pt>
                <c:pt idx="23">
                  <c:v>-4.8125</c:v>
                </c:pt>
                <c:pt idx="24">
                  <c:v>-6</c:v>
                </c:pt>
                <c:pt idx="25">
                  <c:v>-7.3125</c:v>
                </c:pt>
                <c:pt idx="26">
                  <c:v>-8.75</c:v>
                </c:pt>
                <c:pt idx="27">
                  <c:v>-10.3125</c:v>
                </c:pt>
                <c:pt idx="28">
                  <c:v>-12</c:v>
                </c:pt>
                <c:pt idx="29">
                  <c:v>-13.8125</c:v>
                </c:pt>
                <c:pt idx="30">
                  <c:v>-15.75</c:v>
                </c:pt>
                <c:pt idx="31">
                  <c:v>-17.8125</c:v>
                </c:pt>
                <c:pt idx="32">
                  <c:v>-20</c:v>
                </c:pt>
                <c:pt idx="33">
                  <c:v>-22.3125</c:v>
                </c:pt>
                <c:pt idx="34">
                  <c:v>-24.75</c:v>
                </c:pt>
                <c:pt idx="35">
                  <c:v>-27.3125</c:v>
                </c:pt>
                <c:pt idx="36">
                  <c:v>-30</c:v>
                </c:pt>
                <c:pt idx="37">
                  <c:v>-32.8125</c:v>
                </c:pt>
                <c:pt idx="38">
                  <c:v>-35.75</c:v>
                </c:pt>
                <c:pt idx="39">
                  <c:v>-38.8125</c:v>
                </c:pt>
                <c:pt idx="40">
                  <c:v>-42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10-4245-8485-0D498851D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Tabelle2!$H$4:$AV$4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Tabelle2!$H$5:$AV$5</c:f>
              <c:numCache>
                <c:formatCode>General</c:formatCode>
                <c:ptCount val="41"/>
                <c:pt idx="0">
                  <c:v>9</c:v>
                </c:pt>
                <c:pt idx="1">
                  <c:v>7.5625</c:v>
                </c:pt>
                <c:pt idx="2">
                  <c:v>6.25</c:v>
                </c:pt>
                <c:pt idx="3">
                  <c:v>5.0625</c:v>
                </c:pt>
                <c:pt idx="4">
                  <c:v>4</c:v>
                </c:pt>
                <c:pt idx="5">
                  <c:v>3.0625</c:v>
                </c:pt>
                <c:pt idx="6">
                  <c:v>2.25</c:v>
                </c:pt>
                <c:pt idx="7">
                  <c:v>1.5625</c:v>
                </c:pt>
                <c:pt idx="8">
                  <c:v>1</c:v>
                </c:pt>
                <c:pt idx="9">
                  <c:v>0.5625</c:v>
                </c:pt>
                <c:pt idx="10">
                  <c:v>0.25</c:v>
                </c:pt>
                <c:pt idx="11">
                  <c:v>6.25E-2</c:v>
                </c:pt>
                <c:pt idx="12">
                  <c:v>0</c:v>
                </c:pt>
                <c:pt idx="13">
                  <c:v>6.25E-2</c:v>
                </c:pt>
                <c:pt idx="14">
                  <c:v>0.25</c:v>
                </c:pt>
                <c:pt idx="15">
                  <c:v>0.5625</c:v>
                </c:pt>
                <c:pt idx="16">
                  <c:v>1</c:v>
                </c:pt>
                <c:pt idx="17">
                  <c:v>1.5625</c:v>
                </c:pt>
                <c:pt idx="18">
                  <c:v>2.25</c:v>
                </c:pt>
                <c:pt idx="19">
                  <c:v>3.0625</c:v>
                </c:pt>
                <c:pt idx="20">
                  <c:v>4</c:v>
                </c:pt>
                <c:pt idx="21">
                  <c:v>5.0625</c:v>
                </c:pt>
                <c:pt idx="22">
                  <c:v>6.25</c:v>
                </c:pt>
                <c:pt idx="23">
                  <c:v>7.5625</c:v>
                </c:pt>
                <c:pt idx="24">
                  <c:v>9</c:v>
                </c:pt>
                <c:pt idx="25">
                  <c:v>10.5625</c:v>
                </c:pt>
                <c:pt idx="26">
                  <c:v>12.25</c:v>
                </c:pt>
                <c:pt idx="27">
                  <c:v>14.0625</c:v>
                </c:pt>
                <c:pt idx="28">
                  <c:v>16</c:v>
                </c:pt>
                <c:pt idx="29">
                  <c:v>18.0625</c:v>
                </c:pt>
                <c:pt idx="30">
                  <c:v>20.25</c:v>
                </c:pt>
                <c:pt idx="31">
                  <c:v>22.5625</c:v>
                </c:pt>
                <c:pt idx="32">
                  <c:v>25</c:v>
                </c:pt>
                <c:pt idx="33">
                  <c:v>27.5625</c:v>
                </c:pt>
                <c:pt idx="34">
                  <c:v>30.25</c:v>
                </c:pt>
                <c:pt idx="35">
                  <c:v>33.0625</c:v>
                </c:pt>
                <c:pt idx="36">
                  <c:v>36</c:v>
                </c:pt>
                <c:pt idx="37">
                  <c:v>39.0625</c:v>
                </c:pt>
                <c:pt idx="38">
                  <c:v>42.25</c:v>
                </c:pt>
                <c:pt idx="39">
                  <c:v>45.5625</c:v>
                </c:pt>
                <c:pt idx="40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FF-4553-8A3E-7975DD7F2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Tabelle2!$H$7:$AV$7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Tabelle2!$H$8:$AV$8</c:f>
              <c:numCache>
                <c:formatCode>General</c:formatCode>
                <c:ptCount val="41"/>
                <c:pt idx="0">
                  <c:v>8</c:v>
                </c:pt>
                <c:pt idx="1">
                  <c:v>5.8125</c:v>
                </c:pt>
                <c:pt idx="2">
                  <c:v>3.75</c:v>
                </c:pt>
                <c:pt idx="3">
                  <c:v>1.8125</c:v>
                </c:pt>
                <c:pt idx="4">
                  <c:v>0</c:v>
                </c:pt>
                <c:pt idx="5">
                  <c:v>-1.6875</c:v>
                </c:pt>
                <c:pt idx="6">
                  <c:v>-3.25</c:v>
                </c:pt>
                <c:pt idx="7">
                  <c:v>-4.6875</c:v>
                </c:pt>
                <c:pt idx="8">
                  <c:v>-6</c:v>
                </c:pt>
                <c:pt idx="9">
                  <c:v>-7.1875</c:v>
                </c:pt>
                <c:pt idx="10">
                  <c:v>-8.25</c:v>
                </c:pt>
                <c:pt idx="11">
                  <c:v>-9.1875</c:v>
                </c:pt>
                <c:pt idx="12">
                  <c:v>-10</c:v>
                </c:pt>
                <c:pt idx="13">
                  <c:v>-10.6875</c:v>
                </c:pt>
                <c:pt idx="14">
                  <c:v>-11.25</c:v>
                </c:pt>
                <c:pt idx="15">
                  <c:v>-11.6875</c:v>
                </c:pt>
                <c:pt idx="16">
                  <c:v>-12</c:v>
                </c:pt>
                <c:pt idx="17">
                  <c:v>-12.1875</c:v>
                </c:pt>
                <c:pt idx="18">
                  <c:v>-12.25</c:v>
                </c:pt>
                <c:pt idx="19">
                  <c:v>-12.1875</c:v>
                </c:pt>
                <c:pt idx="20">
                  <c:v>-12</c:v>
                </c:pt>
                <c:pt idx="21">
                  <c:v>-11.6875</c:v>
                </c:pt>
                <c:pt idx="22">
                  <c:v>-11.25</c:v>
                </c:pt>
                <c:pt idx="23">
                  <c:v>-10.6875</c:v>
                </c:pt>
                <c:pt idx="24">
                  <c:v>-10</c:v>
                </c:pt>
                <c:pt idx="25">
                  <c:v>-9.1875</c:v>
                </c:pt>
                <c:pt idx="26">
                  <c:v>-8.25</c:v>
                </c:pt>
                <c:pt idx="27">
                  <c:v>-7.1875</c:v>
                </c:pt>
                <c:pt idx="28">
                  <c:v>-6</c:v>
                </c:pt>
                <c:pt idx="29">
                  <c:v>-4.6875</c:v>
                </c:pt>
                <c:pt idx="30">
                  <c:v>-3.25</c:v>
                </c:pt>
                <c:pt idx="31">
                  <c:v>-1.6875</c:v>
                </c:pt>
                <c:pt idx="32">
                  <c:v>0</c:v>
                </c:pt>
                <c:pt idx="33">
                  <c:v>1.8125</c:v>
                </c:pt>
                <c:pt idx="34">
                  <c:v>3.75</c:v>
                </c:pt>
                <c:pt idx="35">
                  <c:v>5.8125</c:v>
                </c:pt>
                <c:pt idx="36">
                  <c:v>8</c:v>
                </c:pt>
                <c:pt idx="37">
                  <c:v>10.3125</c:v>
                </c:pt>
                <c:pt idx="38">
                  <c:v>12.75</c:v>
                </c:pt>
                <c:pt idx="39">
                  <c:v>15.3125</c:v>
                </c:pt>
                <c:pt idx="4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62-47FD-A845-30C7CCAAD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image" Target="../media/image7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12" Type="http://schemas.openxmlformats.org/officeDocument/2006/relationships/image" Target="../media/image6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5.png"/><Relationship Id="rId5" Type="http://schemas.openxmlformats.org/officeDocument/2006/relationships/chart" Target="../charts/chart5.xml"/><Relationship Id="rId10" Type="http://schemas.openxmlformats.org/officeDocument/2006/relationships/image" Target="../media/image4.png"/><Relationship Id="rId4" Type="http://schemas.openxmlformats.org/officeDocument/2006/relationships/chart" Target="../charts/chart4.xml"/><Relationship Id="rId9" Type="http://schemas.openxmlformats.org/officeDocument/2006/relationships/image" Target="../media/image3.png"/><Relationship Id="rId1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87630</xdr:colOff>
      <xdr:row>66</xdr:row>
      <xdr:rowOff>40640</xdr:rowOff>
    </xdr:from>
    <xdr:to>
      <xdr:col>15</xdr:col>
      <xdr:colOff>87630</xdr:colOff>
      <xdr:row>72</xdr:row>
      <xdr:rowOff>93980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751070" y="13070840"/>
          <a:ext cx="1219200" cy="124206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Erklärvideo</a:t>
          </a:r>
        </a:p>
      </xdr:txBody>
    </xdr:sp>
    <xdr:clientData/>
  </xdr:twoCellAnchor>
  <xdr:twoCellAnchor>
    <xdr:from>
      <xdr:col>0</xdr:col>
      <xdr:colOff>68580</xdr:colOff>
      <xdr:row>23</xdr:row>
      <xdr:rowOff>7620</xdr:rowOff>
    </xdr:from>
    <xdr:to>
      <xdr:col>4</xdr:col>
      <xdr:colOff>442656</xdr:colOff>
      <xdr:row>32</xdr:row>
      <xdr:rowOff>15240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7620</xdr:rowOff>
    </xdr:from>
    <xdr:to>
      <xdr:col>10</xdr:col>
      <xdr:colOff>54036</xdr:colOff>
      <xdr:row>32</xdr:row>
      <xdr:rowOff>15240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198120</xdr:colOff>
      <xdr:row>23</xdr:row>
      <xdr:rowOff>0</xdr:rowOff>
    </xdr:from>
    <xdr:to>
      <xdr:col>15</xdr:col>
      <xdr:colOff>69276</xdr:colOff>
      <xdr:row>32</xdr:row>
      <xdr:rowOff>7620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22860</xdr:colOff>
      <xdr:row>36</xdr:row>
      <xdr:rowOff>22860</xdr:rowOff>
    </xdr:from>
    <xdr:to>
      <xdr:col>4</xdr:col>
      <xdr:colOff>396936</xdr:colOff>
      <xdr:row>45</xdr:row>
      <xdr:rowOff>30480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548640</xdr:colOff>
      <xdr:row>36</xdr:row>
      <xdr:rowOff>22860</xdr:rowOff>
    </xdr:from>
    <xdr:to>
      <xdr:col>10</xdr:col>
      <xdr:colOff>46416</xdr:colOff>
      <xdr:row>45</xdr:row>
      <xdr:rowOff>30480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36</xdr:row>
      <xdr:rowOff>30480</xdr:rowOff>
    </xdr:from>
    <xdr:to>
      <xdr:col>15</xdr:col>
      <xdr:colOff>145476</xdr:colOff>
      <xdr:row>45</xdr:row>
      <xdr:rowOff>38100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12</xdr:col>
      <xdr:colOff>260350</xdr:colOff>
      <xdr:row>67</xdr:row>
      <xdr:rowOff>91440</xdr:rowOff>
    </xdr:from>
    <xdr:to>
      <xdr:col>14</xdr:col>
      <xdr:colOff>95250</xdr:colOff>
      <xdr:row>72</xdr:row>
      <xdr:rowOff>67164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03800" y="12061190"/>
          <a:ext cx="863600" cy="864724"/>
        </a:xfrm>
        <a:prstGeom prst="rect">
          <a:avLst/>
        </a:prstGeom>
      </xdr:spPr>
    </xdr:pic>
    <xdr:clientData/>
  </xdr:twoCellAnchor>
  <xdr:twoCellAnchor>
    <xdr:from>
      <xdr:col>12</xdr:col>
      <xdr:colOff>87630</xdr:colOff>
      <xdr:row>59</xdr:row>
      <xdr:rowOff>43180</xdr:rowOff>
    </xdr:from>
    <xdr:to>
      <xdr:col>15</xdr:col>
      <xdr:colOff>87630</xdr:colOff>
      <xdr:row>65</xdr:row>
      <xdr:rowOff>96520</xdr:rowOff>
    </xdr:to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751070" y="11686540"/>
          <a:ext cx="1219200" cy="124206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Erklärvideo</a:t>
          </a:r>
        </a:p>
      </xdr:txBody>
    </xdr:sp>
    <xdr:clientData/>
  </xdr:twoCellAnchor>
  <xdr:twoCellAnchor editAs="oneCell">
    <xdr:from>
      <xdr:col>12</xdr:col>
      <xdr:colOff>271780</xdr:colOff>
      <xdr:row>60</xdr:row>
      <xdr:rowOff>83820</xdr:rowOff>
    </xdr:from>
    <xdr:to>
      <xdr:col>14</xdr:col>
      <xdr:colOff>114300</xdr:colOff>
      <xdr:row>65</xdr:row>
      <xdr:rowOff>67157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015230" y="10808970"/>
          <a:ext cx="871220" cy="872337"/>
        </a:xfrm>
        <a:prstGeom prst="rect">
          <a:avLst/>
        </a:prstGeom>
      </xdr:spPr>
    </xdr:pic>
    <xdr:clientData/>
  </xdr:twoCellAnchor>
  <xdr:twoCellAnchor>
    <xdr:from>
      <xdr:col>12</xdr:col>
      <xdr:colOff>87630</xdr:colOff>
      <xdr:row>52</xdr:row>
      <xdr:rowOff>45720</xdr:rowOff>
    </xdr:from>
    <xdr:to>
      <xdr:col>15</xdr:col>
      <xdr:colOff>87630</xdr:colOff>
      <xdr:row>58</xdr:row>
      <xdr:rowOff>99060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751070" y="10302240"/>
          <a:ext cx="1219200" cy="124206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Erklärvideo</a:t>
          </a:r>
        </a:p>
      </xdr:txBody>
    </xdr:sp>
    <xdr:clientData/>
  </xdr:twoCellAnchor>
  <xdr:twoCellAnchor editAs="oneCell">
    <xdr:from>
      <xdr:col>12</xdr:col>
      <xdr:colOff>228600</xdr:colOff>
      <xdr:row>53</xdr:row>
      <xdr:rowOff>53340</xdr:rowOff>
    </xdr:from>
    <xdr:to>
      <xdr:col>14</xdr:col>
      <xdr:colOff>114300</xdr:colOff>
      <xdr:row>58</xdr:row>
      <xdr:rowOff>76457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972050" y="9533890"/>
          <a:ext cx="914400" cy="912117"/>
        </a:xfrm>
        <a:prstGeom prst="rect">
          <a:avLst/>
        </a:prstGeom>
      </xdr:spPr>
    </xdr:pic>
    <xdr:clientData/>
  </xdr:twoCellAnchor>
  <xdr:twoCellAnchor>
    <xdr:from>
      <xdr:col>12</xdr:col>
      <xdr:colOff>87630</xdr:colOff>
      <xdr:row>73</xdr:row>
      <xdr:rowOff>38100</xdr:rowOff>
    </xdr:from>
    <xdr:to>
      <xdr:col>15</xdr:col>
      <xdr:colOff>87630</xdr:colOff>
      <xdr:row>79</xdr:row>
      <xdr:rowOff>91440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751070" y="14455140"/>
          <a:ext cx="1219200" cy="124206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Erklärvideo</a:t>
          </a:r>
        </a:p>
      </xdr:txBody>
    </xdr:sp>
    <xdr:clientData/>
  </xdr:twoCellAnchor>
  <xdr:twoCellAnchor>
    <xdr:from>
      <xdr:col>12</xdr:col>
      <xdr:colOff>87630</xdr:colOff>
      <xdr:row>80</xdr:row>
      <xdr:rowOff>35560</xdr:rowOff>
    </xdr:from>
    <xdr:to>
      <xdr:col>15</xdr:col>
      <xdr:colOff>87630</xdr:colOff>
      <xdr:row>86</xdr:row>
      <xdr:rowOff>88900</xdr:rowOff>
    </xdr:to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751070" y="15839440"/>
          <a:ext cx="1219200" cy="124206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Erklärvideo</a:t>
          </a:r>
        </a:p>
      </xdr:txBody>
    </xdr:sp>
    <xdr:clientData/>
  </xdr:twoCellAnchor>
  <xdr:twoCellAnchor>
    <xdr:from>
      <xdr:col>12</xdr:col>
      <xdr:colOff>87630</xdr:colOff>
      <xdr:row>87</xdr:row>
      <xdr:rowOff>33020</xdr:rowOff>
    </xdr:from>
    <xdr:to>
      <xdr:col>15</xdr:col>
      <xdr:colOff>87630</xdr:colOff>
      <xdr:row>93</xdr:row>
      <xdr:rowOff>86360</xdr:rowOff>
    </xdr:to>
    <xdr:sp macro="" textlink="">
      <xdr:nvSpPr>
        <xdr:cNvPr id="16" name="Rechtec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751070" y="17223740"/>
          <a:ext cx="1219200" cy="124206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Erklärvideo</a:t>
          </a:r>
        </a:p>
      </xdr:txBody>
    </xdr:sp>
    <xdr:clientData/>
  </xdr:twoCellAnchor>
  <xdr:twoCellAnchor editAs="oneCell">
    <xdr:from>
      <xdr:col>12</xdr:col>
      <xdr:colOff>259080</xdr:colOff>
      <xdr:row>74</xdr:row>
      <xdr:rowOff>68580</xdr:rowOff>
    </xdr:from>
    <xdr:to>
      <xdr:col>14</xdr:col>
      <xdr:colOff>95250</xdr:colOff>
      <xdr:row>79</xdr:row>
      <xdr:rowOff>45542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002530" y="13282930"/>
          <a:ext cx="864870" cy="865962"/>
        </a:xfrm>
        <a:prstGeom prst="rect">
          <a:avLst/>
        </a:prstGeom>
      </xdr:spPr>
    </xdr:pic>
    <xdr:clientData/>
  </xdr:twoCellAnchor>
  <xdr:twoCellAnchor editAs="oneCell">
    <xdr:from>
      <xdr:col>12</xdr:col>
      <xdr:colOff>254000</xdr:colOff>
      <xdr:row>81</xdr:row>
      <xdr:rowOff>76200</xdr:rowOff>
    </xdr:from>
    <xdr:to>
      <xdr:col>14</xdr:col>
      <xdr:colOff>88900</xdr:colOff>
      <xdr:row>86</xdr:row>
      <xdr:rowOff>51899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997450" y="14535150"/>
          <a:ext cx="863600" cy="864699"/>
        </a:xfrm>
        <a:prstGeom prst="rect">
          <a:avLst/>
        </a:prstGeom>
      </xdr:spPr>
    </xdr:pic>
    <xdr:clientData/>
  </xdr:twoCellAnchor>
  <xdr:twoCellAnchor editAs="oneCell">
    <xdr:from>
      <xdr:col>12</xdr:col>
      <xdr:colOff>269240</xdr:colOff>
      <xdr:row>88</xdr:row>
      <xdr:rowOff>52864</xdr:rowOff>
    </xdr:from>
    <xdr:to>
      <xdr:col>14</xdr:col>
      <xdr:colOff>107950</xdr:colOff>
      <xdr:row>93</xdr:row>
      <xdr:rowOff>32403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012690" y="15756414"/>
          <a:ext cx="867410" cy="868539"/>
        </a:xfrm>
        <a:prstGeom prst="rect">
          <a:avLst/>
        </a:prstGeom>
      </xdr:spPr>
    </xdr:pic>
    <xdr:clientData/>
  </xdr:twoCellAnchor>
  <xdr:twoCellAnchor>
    <xdr:from>
      <xdr:col>12</xdr:col>
      <xdr:colOff>87630</xdr:colOff>
      <xdr:row>94</xdr:row>
      <xdr:rowOff>30480</xdr:rowOff>
    </xdr:from>
    <xdr:to>
      <xdr:col>15</xdr:col>
      <xdr:colOff>87630</xdr:colOff>
      <xdr:row>100</xdr:row>
      <xdr:rowOff>83820</xdr:rowOff>
    </xdr:to>
    <xdr:sp macro="" textlink="">
      <xdr:nvSpPr>
        <xdr:cNvPr id="21" name="Rechtec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4751070" y="18608040"/>
          <a:ext cx="1219200" cy="124206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Erklärvideo</a:t>
          </a:r>
        </a:p>
      </xdr:txBody>
    </xdr:sp>
    <xdr:clientData/>
  </xdr:twoCellAnchor>
  <xdr:twoCellAnchor editAs="oneCell">
    <xdr:from>
      <xdr:col>12</xdr:col>
      <xdr:colOff>236220</xdr:colOff>
      <xdr:row>95</xdr:row>
      <xdr:rowOff>52864</xdr:rowOff>
    </xdr:from>
    <xdr:to>
      <xdr:col>14</xdr:col>
      <xdr:colOff>101600</xdr:colOff>
      <xdr:row>100</xdr:row>
      <xdr:rowOff>59082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979670" y="17001014"/>
          <a:ext cx="894080" cy="895218"/>
        </a:xfrm>
        <a:prstGeom prst="rect">
          <a:avLst/>
        </a:prstGeom>
      </xdr:spPr>
    </xdr:pic>
    <xdr:clientData/>
  </xdr:twoCellAnchor>
  <xdr:twoCellAnchor>
    <xdr:from>
      <xdr:col>10</xdr:col>
      <xdr:colOff>167640</xdr:colOff>
      <xdr:row>45</xdr:row>
      <xdr:rowOff>68580</xdr:rowOff>
    </xdr:from>
    <xdr:to>
      <xdr:col>15</xdr:col>
      <xdr:colOff>53340</xdr:colOff>
      <xdr:row>50</xdr:row>
      <xdr:rowOff>120650</xdr:rowOff>
    </xdr:to>
    <xdr:sp macro="" textlink="">
      <xdr:nvSpPr>
        <xdr:cNvPr id="24" name="Rechtec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117340" y="8006080"/>
          <a:ext cx="1917700" cy="99187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ysClr val="windowText" lastClr="000000"/>
              </a:solidFill>
            </a:rPr>
            <a:t>Erklärvideo</a:t>
          </a:r>
        </a:p>
      </xdr:txBody>
    </xdr:sp>
    <xdr:clientData/>
  </xdr:twoCellAnchor>
  <xdr:twoCellAnchor editAs="oneCell">
    <xdr:from>
      <xdr:col>12</xdr:col>
      <xdr:colOff>198120</xdr:colOff>
      <xdr:row>45</xdr:row>
      <xdr:rowOff>96044</xdr:rowOff>
    </xdr:from>
    <xdr:to>
      <xdr:col>14</xdr:col>
      <xdr:colOff>127000</xdr:colOff>
      <xdr:row>50</xdr:row>
      <xdr:rowOff>116187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941570" y="8033544"/>
          <a:ext cx="957580" cy="959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6"/>
  <sheetViews>
    <sheetView tabSelected="1" topLeftCell="A95" zoomScaleNormal="100" zoomScalePageLayoutView="120" workbookViewId="0">
      <selection activeCell="M117" sqref="M117"/>
    </sheetView>
  </sheetViews>
  <sheetFormatPr baseColWidth="10" defaultRowHeight="14" x14ac:dyDescent="0.3"/>
  <cols>
    <col min="1" max="1" width="2.453125" style="10" customWidth="1"/>
    <col min="2" max="2" width="3.90625" style="10" customWidth="1"/>
    <col min="3" max="3" width="6" style="10" customWidth="1"/>
    <col min="4" max="4" width="9.36328125" style="10" bestFit="1" customWidth="1"/>
    <col min="5" max="5" width="8.08984375" style="10" customWidth="1"/>
    <col min="6" max="6" width="3.08984375" style="10" customWidth="1"/>
    <col min="7" max="7" width="8.08984375" style="10" customWidth="1"/>
    <col min="8" max="8" width="2.54296875" style="10" bestFit="1" customWidth="1"/>
    <col min="9" max="9" width="3.1796875" style="10" customWidth="1"/>
    <col min="10" max="10" width="9.81640625" style="10" customWidth="1"/>
    <col min="11" max="11" width="4" style="10" customWidth="1"/>
    <col min="12" max="14" width="7.36328125" style="10" customWidth="1"/>
    <col min="15" max="15" width="3" style="10" customWidth="1"/>
    <col min="16" max="16" width="2.453125" style="10" customWidth="1"/>
    <col min="17" max="17" width="2.81640625" style="10" customWidth="1"/>
    <col min="18" max="24" width="5.81640625" style="10" customWidth="1"/>
    <col min="25" max="25" width="3.453125" style="10" customWidth="1"/>
    <col min="26" max="27" width="5.81640625" style="10" customWidth="1"/>
    <col min="28" max="28" width="10.90625" style="10"/>
    <col min="29" max="29" width="19.08984375" style="10" customWidth="1"/>
    <col min="30" max="16384" width="10.90625" style="10"/>
  </cols>
  <sheetData>
    <row r="1" spans="1:33" ht="21" customHeight="1" x14ac:dyDescent="0.3">
      <c r="A1" s="8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 t="s">
        <v>47</v>
      </c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3" spans="1:33" x14ac:dyDescent="0.3">
      <c r="A3" s="11" t="s">
        <v>53</v>
      </c>
    </row>
    <row r="4" spans="1:33" x14ac:dyDescent="0.3">
      <c r="A4" s="10" t="s">
        <v>42</v>
      </c>
      <c r="T4" s="12" t="s">
        <v>49</v>
      </c>
      <c r="U4" s="12"/>
      <c r="V4" s="12"/>
    </row>
    <row r="5" spans="1:33" x14ac:dyDescent="0.3">
      <c r="B5" s="10" t="s">
        <v>4</v>
      </c>
      <c r="C5" s="10" t="str">
        <f ca="1">"f(x) = x² "&amp;IF(H106&lt;0," - "," + ")&amp;ABS(H106)&amp;"x "&amp;IF(I106&lt;0," - "," + ")&amp;ABS(I106)</f>
        <v>f(x) = x²  - 2x  - 3</v>
      </c>
      <c r="H5" s="10" t="str">
        <f ca="1">"P = ( "&amp;J106&amp;" | "&amp;L106&amp;" )"</f>
        <v>P = ( 4 | 9 )</v>
      </c>
      <c r="T5" s="12" t="s">
        <v>50</v>
      </c>
      <c r="U5" s="12"/>
      <c r="V5" s="12"/>
    </row>
    <row r="6" spans="1:33" x14ac:dyDescent="0.3">
      <c r="B6" s="10" t="s">
        <v>5</v>
      </c>
      <c r="C6" s="10" t="str">
        <f ca="1">"f(x) = (x "&amp;IF(H107&lt;0," - "," + ")&amp;ABS(H107)&amp;") ( x"&amp;IF(I107&lt;0," - "," + ")&amp;ABS(I107)&amp;")"</f>
        <v>f(x) = (x  + 4) ( x - 4)</v>
      </c>
      <c r="H6" s="10" t="str">
        <f ca="1">"P = ( "&amp;J107&amp;" | "&amp;L107&amp;" )"</f>
        <v>P = ( 2 | -12 )</v>
      </c>
    </row>
    <row r="7" spans="1:33" x14ac:dyDescent="0.3">
      <c r="B7" s="10" t="s">
        <v>6</v>
      </c>
      <c r="C7" s="10" t="str">
        <f ca="1">"f(x) = (x "&amp;IF(H108&lt;0," - "," + ")&amp;ABS(H108)&amp;")² "&amp;IF(I108&lt;0," - "," + ")&amp;ABS(I108)</f>
        <v>f(x) = (x  + 3)²  - 2</v>
      </c>
      <c r="H7" s="10" t="str">
        <f ca="1">"P = ( "&amp;J108&amp;" | "&amp;L108&amp;" )"</f>
        <v>P = ( 2 | 27 )</v>
      </c>
    </row>
    <row r="8" spans="1:33" ht="12.65" customHeight="1" x14ac:dyDescent="0.3"/>
    <row r="9" spans="1:33" x14ac:dyDescent="0.3">
      <c r="A9" s="11" t="s">
        <v>54</v>
      </c>
    </row>
    <row r="10" spans="1:33" x14ac:dyDescent="0.3">
      <c r="A10" s="10" t="s">
        <v>19</v>
      </c>
    </row>
    <row r="11" spans="1:33" x14ac:dyDescent="0.3">
      <c r="A11" s="11" t="s">
        <v>4</v>
      </c>
      <c r="C11" s="10" t="str">
        <f ca="1">"f(x) = x² "&amp;IF(B112&gt;0,"+ ","- ")&amp;ABS(B112)&amp;"x "&amp;IF(C112&gt;0,"+ ","- ")&amp;ABS(C112)</f>
        <v>f(x) = x² - 5x + 9</v>
      </c>
      <c r="F11" s="11" t="s">
        <v>5</v>
      </c>
      <c r="G11" s="10" t="str">
        <f ca="1">"f(x) = x² "&amp;IF(F112&gt;0,"+ ","- ")&amp;ABS(F112)&amp;"x "&amp;IF(G112&gt;0,"+ ","- ")&amp;ABS(G112)</f>
        <v>f(x) = x² - 3x - 8</v>
      </c>
      <c r="K11" s="11" t="s">
        <v>21</v>
      </c>
      <c r="L11" s="10" t="str">
        <f ca="1">"f(x) = x² "&amp;IF(J112&gt;0,"+ ","- ")&amp;ABS(J112)&amp;"x "&amp;IF(K112&gt;0,"+ ","- ")&amp;ABS(K112)</f>
        <v>f(x) = x² - 6x - 6</v>
      </c>
    </row>
    <row r="12" spans="1:33" ht="12.65" customHeight="1" x14ac:dyDescent="0.3"/>
    <row r="13" spans="1:33" x14ac:dyDescent="0.3">
      <c r="A13" s="11" t="s">
        <v>55</v>
      </c>
    </row>
    <row r="14" spans="1:33" x14ac:dyDescent="0.3">
      <c r="A14" s="10" t="s">
        <v>23</v>
      </c>
    </row>
    <row r="15" spans="1:33" x14ac:dyDescent="0.3">
      <c r="A15" s="11" t="s">
        <v>4</v>
      </c>
      <c r="C15" s="10" t="str">
        <f ca="1">"f(x) = (x"&amp;IF(B115&gt;0," + "," - ")&amp;ABS(B115)&amp;") (x"&amp;IF(C115&gt;0," + "," - ")&amp;ABS(C115)&amp;")"</f>
        <v>f(x) = (x - 9) (x - 4)</v>
      </c>
      <c r="F15" s="11" t="s">
        <v>5</v>
      </c>
      <c r="G15" s="10" t="str">
        <f ca="1">"f(x) = (x"&amp;IF(F115&gt;0," + "," - ")&amp;ABS(F115)&amp;") (x"&amp;IF(G115&gt;0," + "," - ")&amp;ABS(G115)&amp;")"</f>
        <v>f(x) = (x - 1) (x + 6)</v>
      </c>
      <c r="K15" s="11" t="s">
        <v>21</v>
      </c>
      <c r="L15" s="10" t="str">
        <f ca="1">"f(x) = (x"&amp;IF(J115&gt;0," + "," - ")&amp;ABS(J115)&amp;") (x"&amp;IF(K115&gt;0," + "," - ")&amp;ABS(K115)&amp;")"</f>
        <v>f(x) = (x - 1) (x - 7)</v>
      </c>
    </row>
    <row r="16" spans="1:33" ht="12.65" customHeight="1" x14ac:dyDescent="0.3"/>
    <row r="17" spans="1:12" x14ac:dyDescent="0.3">
      <c r="A17" s="11" t="s">
        <v>56</v>
      </c>
    </row>
    <row r="18" spans="1:12" x14ac:dyDescent="0.3">
      <c r="A18" s="10" t="s">
        <v>25</v>
      </c>
    </row>
    <row r="19" spans="1:12" x14ac:dyDescent="0.3">
      <c r="A19" s="11" t="s">
        <v>4</v>
      </c>
      <c r="C19" s="10" t="str">
        <f ca="1">"f(x) = (x"&amp;IF(B118&gt;0," + "," - ")&amp;ABS(B118)&amp;")²"&amp;IF(C118&gt;0," + "," - ")&amp;ABS(C118)</f>
        <v>f(x) = (x + 3)² + 5</v>
      </c>
      <c r="F19" s="11" t="s">
        <v>5</v>
      </c>
      <c r="G19" s="10" t="str">
        <f ca="1">"f(x) = (x"&amp;IF(F118&gt;0," + "," - ")&amp;ABS(F118)&amp;")²"&amp;IF(G118&gt;0," + "," - ")&amp;ABS(G118)</f>
        <v>f(x) = (x + 9)² - 8</v>
      </c>
      <c r="K19" s="11" t="s">
        <v>21</v>
      </c>
      <c r="L19" s="10" t="str">
        <f ca="1">"f(x) = (x"&amp;IF(J118&gt;0," + "," - ")&amp;ABS(J118)&amp;")²"&amp;IF(K118&gt;0," + "," - ")&amp;ABS(K118)</f>
        <v>f(x) = (x + 1)² + 3</v>
      </c>
    </row>
    <row r="20" spans="1:12" ht="12.65" customHeight="1" x14ac:dyDescent="0.3"/>
    <row r="21" spans="1:12" x14ac:dyDescent="0.3">
      <c r="A21" s="11" t="s">
        <v>57</v>
      </c>
    </row>
    <row r="22" spans="1:12" x14ac:dyDescent="0.3">
      <c r="A22" s="10" t="s">
        <v>58</v>
      </c>
    </row>
    <row r="23" spans="1:12" x14ac:dyDescent="0.3">
      <c r="A23" s="10" t="s">
        <v>4</v>
      </c>
      <c r="F23" s="10" t="s">
        <v>5</v>
      </c>
      <c r="K23" s="10" t="s">
        <v>6</v>
      </c>
    </row>
    <row r="33" spans="1:11" ht="8.4" customHeight="1" x14ac:dyDescent="0.3"/>
    <row r="34" spans="1:11" x14ac:dyDescent="0.3">
      <c r="A34" s="11" t="s">
        <v>59</v>
      </c>
    </row>
    <row r="35" spans="1:11" x14ac:dyDescent="0.3">
      <c r="A35" s="10" t="s">
        <v>60</v>
      </c>
    </row>
    <row r="36" spans="1:11" x14ac:dyDescent="0.3">
      <c r="A36" s="10" t="s">
        <v>4</v>
      </c>
      <c r="F36" s="10" t="s">
        <v>5</v>
      </c>
      <c r="K36" s="10" t="s">
        <v>6</v>
      </c>
    </row>
    <row r="50" spans="1:16" ht="18" customHeight="1" x14ac:dyDescent="0.3"/>
    <row r="52" spans="1:16" ht="19.75" customHeight="1" x14ac:dyDescent="0.3">
      <c r="A52" s="13" t="s">
        <v>41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3">
      <c r="A53" s="11" t="s">
        <v>30</v>
      </c>
    </row>
    <row r="54" spans="1:16" x14ac:dyDescent="0.3">
      <c r="A54" s="10" t="s">
        <v>27</v>
      </c>
    </row>
    <row r="55" spans="1:16" x14ac:dyDescent="0.3">
      <c r="A55" s="11"/>
    </row>
    <row r="56" spans="1:16" x14ac:dyDescent="0.3">
      <c r="A56" s="14">
        <v>2</v>
      </c>
      <c r="B56" s="10" t="s">
        <v>4</v>
      </c>
      <c r="C56" s="10" t="str">
        <f ca="1">"f(x) = "&amp;VLOOKUP(A56,Daten1!$A$2:$V$25,3,FALSE)</f>
        <v>f(x) = x² + 1x - 6</v>
      </c>
    </row>
    <row r="57" spans="1:16" x14ac:dyDescent="0.3">
      <c r="A57" s="14"/>
      <c r="H57" s="14"/>
    </row>
    <row r="58" spans="1:16" x14ac:dyDescent="0.3">
      <c r="A58" s="14">
        <v>8</v>
      </c>
      <c r="B58" s="10" t="s">
        <v>5</v>
      </c>
      <c r="C58" s="10" t="str">
        <f ca="1">"f(x) = "&amp;VLOOKUP($A58,Daten1!$A$2:$V$25,3,FALSE)</f>
        <v>f(x) = x² - 8x + 16</v>
      </c>
      <c r="H58" s="14"/>
    </row>
    <row r="59" spans="1:16" x14ac:dyDescent="0.3">
      <c r="A59" s="11"/>
    </row>
    <row r="60" spans="1:16" x14ac:dyDescent="0.3">
      <c r="A60" s="11" t="s">
        <v>31</v>
      </c>
    </row>
    <row r="61" spans="1:16" x14ac:dyDescent="0.3">
      <c r="A61" s="10" t="s">
        <v>33</v>
      </c>
    </row>
    <row r="62" spans="1:16" x14ac:dyDescent="0.3">
      <c r="A62" s="11"/>
    </row>
    <row r="63" spans="1:16" x14ac:dyDescent="0.3">
      <c r="A63" s="15">
        <v>1</v>
      </c>
      <c r="B63" s="10" t="s">
        <v>4</v>
      </c>
      <c r="C63" s="10" t="str">
        <f ca="1">"f(x) = "&amp;VLOOKUP(A63,Daten1!$A$2:$V$25,3,FALSE)</f>
        <v>f(x) = x² + 1x - 12</v>
      </c>
    </row>
    <row r="64" spans="1:16" x14ac:dyDescent="0.3">
      <c r="A64" s="15"/>
      <c r="H64" s="15"/>
    </row>
    <row r="65" spans="1:8" x14ac:dyDescent="0.3">
      <c r="A65" s="15">
        <v>7</v>
      </c>
      <c r="B65" s="10" t="s">
        <v>5</v>
      </c>
      <c r="C65" s="10" t="str">
        <f ca="1">"f(x) = "&amp;VLOOKUP($A65,Daten1!$A$2:$V$25,3,FALSE)</f>
        <v>f(x) = x² + 1x - 20</v>
      </c>
      <c r="H65" s="15"/>
    </row>
    <row r="66" spans="1:8" x14ac:dyDescent="0.3">
      <c r="A66" s="11"/>
    </row>
    <row r="67" spans="1:8" x14ac:dyDescent="0.3">
      <c r="A67" s="11" t="s">
        <v>32</v>
      </c>
    </row>
    <row r="68" spans="1:8" x14ac:dyDescent="0.3">
      <c r="A68" s="10" t="s">
        <v>34</v>
      </c>
    </row>
    <row r="69" spans="1:8" x14ac:dyDescent="0.3">
      <c r="A69" s="11"/>
    </row>
    <row r="70" spans="1:8" x14ac:dyDescent="0.3">
      <c r="A70" s="14">
        <v>6</v>
      </c>
      <c r="B70" s="10" t="s">
        <v>4</v>
      </c>
      <c r="C70" s="10" t="str">
        <f ca="1">VLOOKUP(A70,Daten1!$A$2:$V$25,3,FALSE)</f>
        <v>f(x) = (x + 3)² + 2</v>
      </c>
    </row>
    <row r="71" spans="1:8" x14ac:dyDescent="0.3">
      <c r="A71" s="14"/>
      <c r="H71" s="14"/>
    </row>
    <row r="72" spans="1:8" x14ac:dyDescent="0.3">
      <c r="A72" s="14">
        <v>12</v>
      </c>
      <c r="B72" s="10" t="s">
        <v>5</v>
      </c>
      <c r="C72" s="10" t="str">
        <f ca="1">VLOOKUP($A72,Daten1!$A$2:$V$25,3,FALSE)</f>
        <v>f(x) = (x - 4)² + 4</v>
      </c>
      <c r="H72" s="14"/>
    </row>
    <row r="73" spans="1:8" x14ac:dyDescent="0.3">
      <c r="A73" s="11"/>
    </row>
    <row r="74" spans="1:8" x14ac:dyDescent="0.3">
      <c r="A74" s="11" t="s">
        <v>38</v>
      </c>
    </row>
    <row r="75" spans="1:8" x14ac:dyDescent="0.3">
      <c r="A75" s="10" t="s">
        <v>35</v>
      </c>
    </row>
    <row r="76" spans="1:8" x14ac:dyDescent="0.3">
      <c r="A76" s="11"/>
    </row>
    <row r="77" spans="1:8" x14ac:dyDescent="0.3">
      <c r="A77" s="14">
        <v>4</v>
      </c>
      <c r="B77" s="10" t="s">
        <v>4</v>
      </c>
      <c r="C77" s="10" t="str">
        <f ca="1">VLOOKUP(A77,Daten1!$A$2:$V$25,3,FALSE)</f>
        <v>f(x) = (x + 2)² - 16</v>
      </c>
    </row>
    <row r="78" spans="1:8" x14ac:dyDescent="0.3">
      <c r="A78" s="14"/>
      <c r="H78" s="14"/>
    </row>
    <row r="79" spans="1:8" x14ac:dyDescent="0.3">
      <c r="A79" s="14">
        <v>10</v>
      </c>
      <c r="B79" s="10" t="s">
        <v>5</v>
      </c>
      <c r="C79" s="10" t="str">
        <f ca="1">VLOOKUP($A79,Daten1!$A$2:$V$25,3,FALSE)</f>
        <v>f(x) = (x - 4)² - 4</v>
      </c>
      <c r="H79" s="14"/>
    </row>
    <row r="80" spans="1:8" x14ac:dyDescent="0.3">
      <c r="A80" s="11"/>
    </row>
    <row r="81" spans="1:8" x14ac:dyDescent="0.3">
      <c r="A81" s="11" t="s">
        <v>43</v>
      </c>
    </row>
    <row r="82" spans="1:8" x14ac:dyDescent="0.3">
      <c r="A82" s="10" t="s">
        <v>36</v>
      </c>
    </row>
    <row r="83" spans="1:8" x14ac:dyDescent="0.3">
      <c r="A83" s="11"/>
    </row>
    <row r="84" spans="1:8" x14ac:dyDescent="0.3">
      <c r="A84" s="14">
        <v>3</v>
      </c>
      <c r="B84" s="10" t="s">
        <v>4</v>
      </c>
      <c r="C84" s="10" t="str">
        <f ca="1">VLOOKUP(A84,Daten1!$A$2:$V$25,3,FALSE)</f>
        <v>f(x) = (x+4) · (x+3)</v>
      </c>
    </row>
    <row r="85" spans="1:8" x14ac:dyDescent="0.3">
      <c r="A85" s="14"/>
      <c r="H85" s="14"/>
    </row>
    <row r="86" spans="1:8" x14ac:dyDescent="0.3">
      <c r="A86" s="14">
        <v>9</v>
      </c>
      <c r="B86" s="10" t="s">
        <v>5</v>
      </c>
      <c r="C86" s="10" t="str">
        <f ca="1">VLOOKUP($A86,Daten1!$A$2:$V$25,3,FALSE)</f>
        <v>f(x) = (x-2) · (x+4)</v>
      </c>
      <c r="H86" s="14"/>
    </row>
    <row r="87" spans="1:8" x14ac:dyDescent="0.3">
      <c r="A87" s="11"/>
    </row>
    <row r="88" spans="1:8" x14ac:dyDescent="0.3">
      <c r="A88" s="11" t="s">
        <v>61</v>
      </c>
    </row>
    <row r="89" spans="1:8" x14ac:dyDescent="0.3">
      <c r="A89" s="10" t="s">
        <v>37</v>
      </c>
    </row>
    <row r="90" spans="1:8" x14ac:dyDescent="0.3">
      <c r="A90" s="11"/>
    </row>
    <row r="91" spans="1:8" x14ac:dyDescent="0.3">
      <c r="A91" s="14">
        <v>5</v>
      </c>
      <c r="B91" s="10" t="s">
        <v>4</v>
      </c>
      <c r="C91" s="10" t="str">
        <f ca="1">VLOOKUP(A91,Daten1!$A$2:$V$25,3,FALSE)</f>
        <v>f(x) = (x-3) · (x-6)</v>
      </c>
    </row>
    <row r="92" spans="1:8" x14ac:dyDescent="0.3">
      <c r="A92" s="14"/>
      <c r="H92" s="14"/>
    </row>
    <row r="93" spans="1:8" x14ac:dyDescent="0.3">
      <c r="A93" s="14">
        <v>11</v>
      </c>
      <c r="B93" s="10" t="s">
        <v>5</v>
      </c>
      <c r="C93" s="10" t="str">
        <f ca="1">VLOOKUP($A93,Daten1!$A$2:$V$25,3,FALSE)</f>
        <v>f(x) = (x+6) · (x+5)</v>
      </c>
      <c r="H93" s="14"/>
    </row>
    <row r="94" spans="1:8" x14ac:dyDescent="0.3">
      <c r="A94" s="11"/>
    </row>
    <row r="95" spans="1:8" x14ac:dyDescent="0.3">
      <c r="A95" s="11" t="s">
        <v>62</v>
      </c>
    </row>
    <row r="96" spans="1:8" x14ac:dyDescent="0.3">
      <c r="A96" s="10" t="s">
        <v>44</v>
      </c>
    </row>
    <row r="97" spans="1:16" x14ac:dyDescent="0.3">
      <c r="A97" s="11"/>
    </row>
    <row r="98" spans="1:16" x14ac:dyDescent="0.3">
      <c r="A98" s="14"/>
      <c r="B98" s="10" t="s">
        <v>39</v>
      </c>
      <c r="C98" s="10" t="s">
        <v>20</v>
      </c>
      <c r="D98" s="10" t="str">
        <f ca="1">L164&amp;"x²"&amp;IF(L164*(-M164-N164)&gt;0," + "," - ")&amp;ABS(L164*(-M164-N164))&amp;"x"&amp;IF(L164*M164*N164&gt;0," + "," - ")&amp;ABS(L164*M164*N164)</f>
        <v>-3x² - 15x - 18</v>
      </c>
    </row>
    <row r="99" spans="1:16" x14ac:dyDescent="0.3">
      <c r="A99" s="14"/>
      <c r="B99" s="10" t="s">
        <v>5</v>
      </c>
      <c r="C99" s="10" t="s">
        <v>20</v>
      </c>
      <c r="D99" s="10" t="str">
        <f ca="1">L165&amp;"x²"&amp;IF(L165*(-M165-N165)&gt;0," + "," - ")&amp;ABS(L165*(-M165-N165))&amp;"x"&amp;IF(L165*M165*N165&gt;0," + "," - ")&amp;ABS(L165*M165*N165)</f>
        <v>4x² + 20x + 24</v>
      </c>
    </row>
    <row r="100" spans="1:16" x14ac:dyDescent="0.3">
      <c r="A100" s="14"/>
      <c r="B100" s="10" t="s">
        <v>6</v>
      </c>
      <c r="C100" s="10" t="s">
        <v>20</v>
      </c>
      <c r="D100" s="10" t="str">
        <f ca="1">L166&amp;"x²"&amp;IF(L166*(-M166-N166)&gt;0," + "," - ")&amp;ABS(L166*(-M166-N166))&amp;"x"&amp;IF(L166*M166*N166&gt;0," + "," - ")&amp;ABS(L166*M166*N166)</f>
        <v>-2x² + 4x + 30</v>
      </c>
    </row>
    <row r="101" spans="1:16" ht="10.75" customHeight="1" x14ac:dyDescent="0.3">
      <c r="A101" s="14"/>
      <c r="O101" s="16"/>
      <c r="P101" s="16"/>
    </row>
    <row r="102" spans="1:16" ht="19.75" customHeight="1" x14ac:dyDescent="0.3">
      <c r="A102" s="13" t="s">
        <v>41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1:16" x14ac:dyDescent="0.3">
      <c r="A103" s="7" t="s">
        <v>0</v>
      </c>
      <c r="L103" s="17"/>
    </row>
    <row r="104" spans="1:16" ht="5.4" customHeight="1" x14ac:dyDescent="0.3"/>
    <row r="105" spans="1:16" x14ac:dyDescent="0.3">
      <c r="A105" s="11" t="s">
        <v>1</v>
      </c>
      <c r="H105" s="15"/>
      <c r="I105" s="15"/>
      <c r="J105" s="15" t="s">
        <v>10</v>
      </c>
      <c r="K105" s="15" t="s">
        <v>45</v>
      </c>
      <c r="L105" s="18"/>
      <c r="M105" s="15"/>
    </row>
    <row r="106" spans="1:16" x14ac:dyDescent="0.3">
      <c r="B106" s="10" t="str">
        <f ca="1">M106&amp;", denn f( "&amp;J106&amp;" ) = "&amp;K106&amp;IF(M106="Nein"," statt "&amp;L106,"")</f>
        <v>Nein, denn f( 4 ) = 5 statt 9</v>
      </c>
      <c r="H106" s="15">
        <f t="shared" ref="H106:J108" ca="1" si="0">RANDBETWEEN(2,5)*(-1)^RANDBETWEEN(1,9)</f>
        <v>-2</v>
      </c>
      <c r="I106" s="15">
        <f t="shared" ca="1" si="0"/>
        <v>-3</v>
      </c>
      <c r="J106" s="15">
        <f t="shared" ca="1" si="0"/>
        <v>4</v>
      </c>
      <c r="K106" s="15">
        <f ca="1">J106^2+H106*J106+I106</f>
        <v>5</v>
      </c>
      <c r="L106" s="18">
        <f ca="1">RANDBETWEEN(0,1)*4+K106</f>
        <v>9</v>
      </c>
      <c r="M106" s="15" t="str">
        <f ca="1">IF(K106=L106,"Ja","Nein")</f>
        <v>Nein</v>
      </c>
    </row>
    <row r="107" spans="1:16" x14ac:dyDescent="0.3">
      <c r="B107" s="10" t="str">
        <f ca="1">M107&amp;", denn f( "&amp;J107&amp;" ) = "&amp;K107&amp;IF(M107="Nein"," statt "&amp;L107,"")</f>
        <v>Ja, denn f( 2 ) = -12</v>
      </c>
      <c r="H107" s="15">
        <f t="shared" ca="1" si="0"/>
        <v>4</v>
      </c>
      <c r="I107" s="15">
        <f t="shared" ca="1" si="0"/>
        <v>-4</v>
      </c>
      <c r="J107" s="15">
        <f t="shared" ca="1" si="0"/>
        <v>2</v>
      </c>
      <c r="K107" s="15">
        <f ca="1">(J107+H107)*(J107+I107)</f>
        <v>-12</v>
      </c>
      <c r="L107" s="18">
        <f ca="1">RANDBETWEEN(0,1)*4+K107</f>
        <v>-12</v>
      </c>
      <c r="M107" s="15" t="str">
        <f ca="1">IF(K107=L107,"Ja","Nein")</f>
        <v>Ja</v>
      </c>
    </row>
    <row r="108" spans="1:16" x14ac:dyDescent="0.3">
      <c r="B108" s="10" t="str">
        <f ca="1">M108&amp;", denn f( "&amp;J108&amp;" ) = "&amp;K108&amp;IF(M108="Nein"," statt "&amp;L108,"")</f>
        <v>Nein, denn f( 2 ) = 23 statt 27</v>
      </c>
      <c r="H108" s="15">
        <f t="shared" ca="1" si="0"/>
        <v>3</v>
      </c>
      <c r="I108" s="15">
        <f t="shared" ca="1" si="0"/>
        <v>-2</v>
      </c>
      <c r="J108" s="15">
        <f t="shared" ca="1" si="0"/>
        <v>2</v>
      </c>
      <c r="K108" s="15">
        <f ca="1">(J108+H108)^2+I108</f>
        <v>23</v>
      </c>
      <c r="L108" s="18">
        <f ca="1">RANDBETWEEN(0,1)*4+K108</f>
        <v>27</v>
      </c>
      <c r="M108" s="15" t="str">
        <f ca="1">IF(K108=L108,"Ja","Nein")</f>
        <v>Nein</v>
      </c>
    </row>
    <row r="109" spans="1:16" ht="5.4" customHeight="1" x14ac:dyDescent="0.3"/>
    <row r="110" spans="1:16" x14ac:dyDescent="0.3">
      <c r="A110" s="11" t="s">
        <v>22</v>
      </c>
    </row>
    <row r="111" spans="1:16" x14ac:dyDescent="0.3">
      <c r="A111" s="11" t="s">
        <v>4</v>
      </c>
      <c r="B111" s="11" t="str">
        <f ca="1">"SP ( 0 | "&amp;C112&amp;" )"</f>
        <v>SP ( 0 | 9 )</v>
      </c>
      <c r="E111" s="11" t="s">
        <v>5</v>
      </c>
      <c r="F111" s="11" t="str">
        <f ca="1">"SP ( 0 | "&amp;G112&amp;" )"</f>
        <v>SP ( 0 | -8 )</v>
      </c>
      <c r="I111" s="11" t="s">
        <v>6</v>
      </c>
      <c r="J111" s="11" t="str">
        <f ca="1">"SP ( 0 | "&amp;K112&amp;" )"</f>
        <v>SP ( 0 | -6 )</v>
      </c>
    </row>
    <row r="112" spans="1:16" ht="5.4" customHeight="1" x14ac:dyDescent="0.3">
      <c r="A112" s="15"/>
      <c r="B112" s="15">
        <f ca="1">RANDBETWEEN(1,9)*(-1)^RANDBETWEEN(0,9)</f>
        <v>-5</v>
      </c>
      <c r="C112" s="15">
        <f ca="1">RANDBETWEEN(1,9)*(-1)^RANDBETWEEN(0,9)</f>
        <v>9</v>
      </c>
      <c r="D112" s="15"/>
      <c r="E112" s="15"/>
      <c r="F112" s="15">
        <f ca="1">RANDBETWEEN(1,9)*(-1)^RANDBETWEEN(0,9)</f>
        <v>-3</v>
      </c>
      <c r="G112" s="15">
        <f ca="1">RANDBETWEEN(1,9)*(-1)^RANDBETWEEN(0,9)</f>
        <v>-8</v>
      </c>
      <c r="H112" s="15"/>
      <c r="I112" s="15"/>
      <c r="J112" s="15">
        <f ca="1">RANDBETWEEN(1,9)*(-1)^RANDBETWEEN(0,9)</f>
        <v>-6</v>
      </c>
      <c r="K112" s="15">
        <f ca="1">RANDBETWEEN(1,9)*(-1)^RANDBETWEEN(0,9)</f>
        <v>-6</v>
      </c>
    </row>
    <row r="113" spans="1:12" x14ac:dyDescent="0.3">
      <c r="A113" s="11" t="s">
        <v>24</v>
      </c>
    </row>
    <row r="114" spans="1:12" x14ac:dyDescent="0.3">
      <c r="A114" s="11" t="s">
        <v>4</v>
      </c>
      <c r="B114" s="11" t="str">
        <f ca="1">"("&amp;-B115&amp;" | 0 ), ("&amp;-C115&amp;" | 0 )"</f>
        <v>(9 | 0 ), (4 | 0 )</v>
      </c>
      <c r="E114" s="11" t="s">
        <v>5</v>
      </c>
      <c r="F114" s="11" t="str">
        <f ca="1">"("&amp;-F115&amp;" | 0 ), ("&amp;-G115&amp;" | 0 )"</f>
        <v>(1 | 0 ), (-6 | 0 )</v>
      </c>
      <c r="I114" s="11" t="s">
        <v>6</v>
      </c>
      <c r="J114" s="11" t="str">
        <f ca="1">"("&amp;-J115&amp;" | 0 ), ("&amp;-K115&amp;" | 0 )"</f>
        <v>(1 | 0 ), (7 | 0 )</v>
      </c>
    </row>
    <row r="115" spans="1:12" ht="5.4" customHeight="1" x14ac:dyDescent="0.3">
      <c r="A115" s="15"/>
      <c r="B115" s="15">
        <f ca="1">RANDBETWEEN(1,9)*(-1)^RANDBETWEEN(0,9)</f>
        <v>-9</v>
      </c>
      <c r="C115" s="15">
        <f ca="1">RANDBETWEEN(1,9)*(-1)^RANDBETWEEN(0,9)</f>
        <v>-4</v>
      </c>
      <c r="D115" s="15"/>
      <c r="E115" s="15"/>
      <c r="F115" s="15">
        <f ca="1">RANDBETWEEN(1,9)*(-1)^RANDBETWEEN(0,9)</f>
        <v>-1</v>
      </c>
      <c r="G115" s="15">
        <f ca="1">RANDBETWEEN(1,9)*(-1)^RANDBETWEEN(0,9)</f>
        <v>6</v>
      </c>
      <c r="H115" s="15"/>
      <c r="I115" s="15"/>
      <c r="J115" s="15">
        <f ca="1">RANDBETWEEN(1,9)*(-1)^RANDBETWEEN(0,9)</f>
        <v>-1</v>
      </c>
      <c r="K115" s="15">
        <f ca="1">RANDBETWEEN(1,9)*(-1)^RANDBETWEEN(0,9)</f>
        <v>-7</v>
      </c>
      <c r="L115" s="15"/>
    </row>
    <row r="116" spans="1:12" x14ac:dyDescent="0.3">
      <c r="A116" s="11" t="s">
        <v>26</v>
      </c>
    </row>
    <row r="117" spans="1:12" x14ac:dyDescent="0.3">
      <c r="A117" s="11" t="s">
        <v>4</v>
      </c>
      <c r="B117" s="11" t="str">
        <f ca="1">"SP ( "&amp;-B118&amp;" | "&amp;C118&amp;" )"</f>
        <v>SP ( -3 | 5 )</v>
      </c>
      <c r="E117" s="11" t="s">
        <v>5</v>
      </c>
      <c r="F117" s="11" t="str">
        <f ca="1">"SP ( "&amp;-F118&amp;" | "&amp;G118&amp;" )"</f>
        <v>SP ( -9 | -8 )</v>
      </c>
      <c r="I117" s="11" t="s">
        <v>6</v>
      </c>
      <c r="J117" s="11" t="str">
        <f ca="1">"SP ( "&amp;-J118&amp;" | "&amp;K118&amp;" )"</f>
        <v>SP ( -1 | 3 )</v>
      </c>
    </row>
    <row r="118" spans="1:12" ht="5.4" customHeight="1" x14ac:dyDescent="0.3">
      <c r="A118" s="15"/>
      <c r="B118" s="15">
        <f ca="1">RANDBETWEEN(1,9)*(-1)^RANDBETWEEN(0,9)</f>
        <v>3</v>
      </c>
      <c r="C118" s="15">
        <f ca="1">RANDBETWEEN(1,9)*(-1)^RANDBETWEEN(0,9)</f>
        <v>5</v>
      </c>
      <c r="D118" s="15"/>
      <c r="E118" s="15"/>
      <c r="F118" s="15">
        <f ca="1">RANDBETWEEN(1,9)*(-1)^RANDBETWEEN(0,9)</f>
        <v>9</v>
      </c>
      <c r="G118" s="15">
        <f ca="1">RANDBETWEEN(1,9)*(-1)^RANDBETWEEN(0,9)</f>
        <v>-8</v>
      </c>
      <c r="H118" s="15"/>
      <c r="I118" s="15"/>
      <c r="J118" s="15">
        <f ca="1">RANDBETWEEN(1,9)*(-1)^RANDBETWEEN(0,9)</f>
        <v>1</v>
      </c>
      <c r="K118" s="15">
        <f ca="1">RANDBETWEEN(1,9)*(-1)^RANDBETWEEN(0,9)</f>
        <v>3</v>
      </c>
      <c r="L118" s="15"/>
    </row>
    <row r="119" spans="1:12" x14ac:dyDescent="0.3">
      <c r="A119" s="11" t="s">
        <v>28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2" x14ac:dyDescent="0.3">
      <c r="A120" s="10" t="s">
        <v>39</v>
      </c>
      <c r="B120" s="10" t="str">
        <f ca="1">"f(x) = "&amp;IF(Tabelle1!$B2&lt;0,"- ","")&amp;"( x "&amp;IF(Tabelle1!$D2&gt;0," - "," + ")&amp;ABS(Tabelle1!$D2)&amp;" ) ² "&amp;IF(Tabelle1!$F2&lt;0," - "," + ")&amp;ABS(Tabelle1!$F2)</f>
        <v>f(x) = ( x  + 3 ) ²  - 1</v>
      </c>
      <c r="C120" s="15"/>
      <c r="D120" s="15"/>
      <c r="E120" s="10" t="s">
        <v>5</v>
      </c>
      <c r="F120" s="10" t="str">
        <f ca="1">"f(x) = "&amp;IF(Tabelle1!$B5&lt;0,"- ","")&amp;"( x "&amp;IF(Tabelle1!$D5&gt;0," - "," + ")&amp;ABS(Tabelle1!$D5)&amp;" ) ² "&amp;IF(Tabelle1!$F5&lt;0," - "," + ")&amp;ABS(Tabelle1!$F5)</f>
        <v>f(x) = ( x  - 2 ) ²  - 2</v>
      </c>
      <c r="K120" s="10" t="s">
        <v>6</v>
      </c>
      <c r="L120" s="10" t="str">
        <f ca="1">"f(x) = "&amp;IF(Tabelle1!$B8&lt;0,"- ","")&amp;"( x "&amp;IF(Tabelle1!$D8&gt;0," - "," + ")&amp;ABS(Tabelle1!$D8)&amp;" ) ² "&amp;IF(Tabelle1!$F8&lt;0," - "," + ")&amp;ABS(Tabelle1!$F8)</f>
        <v>f(x) = ( x  - 2 ) ²  - 1</v>
      </c>
    </row>
    <row r="121" spans="1:12" ht="5.4" customHeight="1" x14ac:dyDescent="0.3"/>
    <row r="122" spans="1:12" x14ac:dyDescent="0.3">
      <c r="A122" s="11" t="s">
        <v>29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</row>
    <row r="123" spans="1:12" x14ac:dyDescent="0.3">
      <c r="A123" s="10" t="s">
        <v>39</v>
      </c>
      <c r="B123" s="10" t="str">
        <f ca="1">"f(x) = "&amp;IF(Tabelle2!$B2&lt;0,"- ","")&amp;"(x"&amp;IF(Tabelle2!$D2&gt;0," - "," + ")&amp;ABS(Tabelle2!$D2)&amp;") (x"&amp;IF(Tabelle2!$F2&lt;0," + "," - ")&amp;ABS(Tabelle2!$F2)&amp;")"</f>
        <v>f(x) = - (x + 1) (x + 2)</v>
      </c>
      <c r="C123" s="15"/>
      <c r="D123" s="15"/>
      <c r="E123" s="10" t="s">
        <v>5</v>
      </c>
      <c r="F123" s="10" t="str">
        <f ca="1">"f(x) = "&amp;IF(Tabelle2!$B5&lt;0,"- ","")&amp;"(x"&amp;IF(Tabelle2!$D5&gt;0," - "," + ")&amp;ABS(Tabelle2!$D5)&amp;") (x"&amp;IF(Tabelle2!$F5&lt;0," + "," - ")&amp;ABS(Tabelle2!$F5)&amp;")"</f>
        <v>f(x) = (x + 2) (x + 2)</v>
      </c>
      <c r="K123" s="10" t="s">
        <v>6</v>
      </c>
      <c r="L123" s="10" t="str">
        <f ca="1">"f(x) = "&amp;IF(Tabelle2!$B8&lt;0,"- ","")&amp;"(x"&amp;IF(Tabelle2!$D8&gt;0," - "," + ")&amp;ABS(Tabelle2!$D8)&amp;") (x"&amp;IF(Tabelle2!$F8&lt;0," + "," - ")&amp;ABS(Tabelle2!$F8)&amp;")"</f>
        <v>f(x) = (x + 4) (x - 3)</v>
      </c>
    </row>
    <row r="124" spans="1:12" ht="5.4" customHeight="1" x14ac:dyDescent="0.3"/>
    <row r="125" spans="1:12" x14ac:dyDescent="0.3">
      <c r="A125" s="11" t="s">
        <v>30</v>
      </c>
    </row>
    <row r="126" spans="1:12" x14ac:dyDescent="0.3">
      <c r="A126" s="10" t="str">
        <f>B56</f>
        <v>a)</v>
      </c>
      <c r="B126" s="10" t="str">
        <f ca="1">IF(VLOOKUP(A56,Daten1!$A$2:$X$25,18,FALSE)&lt;&gt;0,VLOOKUP(A56,Daten1!$A$2:$X$25,18,FALSE),"")</f>
        <v>PQ-Formel: p = +1, q = -6</v>
      </c>
      <c r="I126" s="10" t="str">
        <f>B58</f>
        <v>b)</v>
      </c>
      <c r="J126" s="10" t="str">
        <f ca="1">IF(VLOOKUP(A58,Daten1!$A$2:$X$25,18,FALSE)&lt;&gt;0,VLOOKUP(A58,Daten1!$A$2:$X$25,18,FALSE),"")</f>
        <v>PQ-Formel: p = -8, q = +16</v>
      </c>
    </row>
    <row r="127" spans="1:12" x14ac:dyDescent="0.3">
      <c r="B127" s="10" t="str">
        <f ca="1">IF(VLOOKUP(A56,Daten1!$A$2:$X$25,19,FALSE)&lt;&gt;0,VLOOKUP(A56,Daten1!$A$2:$X$25,19,FALSE),"")</f>
        <v>x1 = -0,5 + √(0,25+ 6) = -0,5 + 2,5 = 2</v>
      </c>
      <c r="J127" s="10" t="str">
        <f ca="1">IF(VLOOKUP($A58,Daten1!$A$2:$X$25,19,FALSE)&lt;&gt;0,VLOOKUP($A58,Daten1!$A$2:$X$25,19,FALSE),"")</f>
        <v>x1 = 4 + √(16- 16) = 4 + 0 = 4</v>
      </c>
    </row>
    <row r="128" spans="1:12" x14ac:dyDescent="0.3">
      <c r="B128" s="10" t="str">
        <f ca="1">IF(VLOOKUP(A56,Daten1!$A$2:$X$25,20,FALSE)&lt;&gt;0,VLOOKUP(A56,Daten1!$A$2:$X$25,20,FALSE),"")</f>
        <v>x2 = -0,5 - √(0,25+ 6) = -0,5 - 2,5 = -3</v>
      </c>
      <c r="J128" s="10" t="str">
        <f ca="1">IF(VLOOKUP($A58,Daten1!$A$2:$X$25,20,FALSE)&lt;&gt;0,VLOOKUP($A58,Daten1!$A$2:$X$25,20,FALSE),"")</f>
        <v>x2 = 4 - √(16- 16) = 4 - 0 = 4</v>
      </c>
    </row>
    <row r="129" spans="1:10" x14ac:dyDescent="0.3">
      <c r="B129" s="11" t="str">
        <f ca="1">IF(VLOOKUP(A56,Daten1!$A$2:$X$25,21,FALSE)&lt;&gt;0,VLOOKUP(A56,Daten1!$A$2:$X$25,21,FALSE),"")</f>
        <v>f(x) = (x - 2) · (x + 3)</v>
      </c>
      <c r="J129" s="11" t="str">
        <f ca="1">IF(VLOOKUP($A58,Daten1!$A$2:$X$25,21,FALSE)&lt;&gt;0,VLOOKUP($A58,Daten1!$A$2:$X$25,21,FALSE),"")</f>
        <v>f(x) = (x - 4) · (x - 4)</v>
      </c>
    </row>
    <row r="130" spans="1:10" ht="5.4" customHeight="1" x14ac:dyDescent="0.3"/>
    <row r="131" spans="1:10" x14ac:dyDescent="0.3">
      <c r="A131" s="11" t="s">
        <v>31</v>
      </c>
    </row>
    <row r="132" spans="1:10" x14ac:dyDescent="0.3">
      <c r="A132" s="10" t="str">
        <f>B63</f>
        <v>a)</v>
      </c>
      <c r="B132" s="10" t="str">
        <f>IF(VLOOKUP(A63,Daten1!$A$2:$X$25,18,FALSE)&lt;&gt;0,VLOOKUP(A63,Daten1!$A$2:$X$25,18,FALSE),"")</f>
        <v>Quadratische Ergänzung</v>
      </c>
      <c r="I132" s="10" t="str">
        <f>B65</f>
        <v>b)</v>
      </c>
      <c r="J132" s="10" t="str">
        <f>IF(VLOOKUP(A65,Daten1!$A$2:$X$25,18,FALSE)&lt;&gt;0,VLOOKUP(A65,Daten1!$A$2:$X$25,18,FALSE),"")</f>
        <v>Quadratische Ergänzung</v>
      </c>
    </row>
    <row r="133" spans="1:10" x14ac:dyDescent="0.3">
      <c r="B133" s="10" t="str">
        <f ca="1">IF(VLOOKUP(A63,Daten1!$A$2:$X$25,19,FALSE)&lt;&gt;0,VLOOKUP(A63,Daten1!$A$2:$X$25,19,FALSE),"")</f>
        <v>x² + 1x - 12</v>
      </c>
      <c r="J133" s="10" t="str">
        <f ca="1">IF(VLOOKUP($A65,Daten1!$A$2:$X$25,19,FALSE)&lt;&gt;0,VLOOKUP($A65,Daten1!$A$2:$X$25,19,FALSE),"")</f>
        <v>x² + 1x - 20</v>
      </c>
    </row>
    <row r="134" spans="1:10" x14ac:dyDescent="0.3">
      <c r="B134" s="10" t="str">
        <f ca="1">IF(VLOOKUP(A63,Daten1!$A$2:$X$25,20,FALSE)&lt;&gt;0,VLOOKUP(A63,Daten1!$A$2:$X$25,20,FALSE),"")</f>
        <v>= x² + 1x + 0,25 - 0,25 - 12</v>
      </c>
      <c r="J134" s="10" t="str">
        <f ca="1">IF(VLOOKUP($A65,Daten1!$A$2:$X$25,20,FALSE)&lt;&gt;0,VLOOKUP($A65,Daten1!$A$2:$X$25,20,FALSE),"")</f>
        <v>= x² + 1x + 0,25 - 0,25 - 20</v>
      </c>
    </row>
    <row r="135" spans="1:10" x14ac:dyDescent="0.3">
      <c r="B135" s="11" t="str">
        <f ca="1">IF(VLOOKUP(A63,Daten1!$A$2:$X$25,21,FALSE)&lt;&gt;0,VLOOKUP(A63,Daten1!$A$2:$X$25,21,FALSE),"")</f>
        <v>= (x + 0,5)² - 12,25</v>
      </c>
      <c r="J135" s="11" t="str">
        <f ca="1">IF(VLOOKUP($A65,Daten1!$A$2:$X$25,21,FALSE)&lt;&gt;0,VLOOKUP($A65,Daten1!$A$2:$X$25,21,FALSE),"")</f>
        <v>= (x + 0,5)² - 20,25</v>
      </c>
    </row>
    <row r="136" spans="1:10" ht="5.4" customHeight="1" x14ac:dyDescent="0.3">
      <c r="B136" s="10" t="str">
        <f>IF(VLOOKUP(A63,Daten1!$A$2:$X$25,22,FALSE)&lt;&gt;0,VLOOKUP(A63,Daten1!$A$2:$X$25,22,FALSE),"")</f>
        <v/>
      </c>
      <c r="J136" s="10" t="str">
        <f>IF(VLOOKUP($A65,Daten1!$A$2:$X$25,22,FALSE)&lt;&gt;0,VLOOKUP($A65,Daten1!$A$2:$X$25,22,FALSE),"")</f>
        <v/>
      </c>
    </row>
    <row r="137" spans="1:10" x14ac:dyDescent="0.3">
      <c r="A137" s="11" t="s">
        <v>32</v>
      </c>
    </row>
    <row r="138" spans="1:10" x14ac:dyDescent="0.3">
      <c r="A138" s="10" t="str">
        <f>B70</f>
        <v>a)</v>
      </c>
      <c r="B138" s="10" t="str">
        <f>IF(VLOOKUP(A70,Daten1!$A$2:$X$25,18,FALSE)&lt;&gt;0,VLOOKUP(A70,Daten1!$A$2:$X$25,18,FALSE),"")</f>
        <v>Ausmultiplizieren</v>
      </c>
      <c r="I138" s="10" t="str">
        <f>B72</f>
        <v>b)</v>
      </c>
      <c r="J138" s="10" t="str">
        <f>IF(VLOOKUP(A72,Daten1!$A$2:$X$25,18,FALSE)&lt;&gt;0,VLOOKUP(A72,Daten1!$A$2:$X$25,18,FALSE),"")</f>
        <v>Ausmultiplizieren</v>
      </c>
    </row>
    <row r="139" spans="1:10" x14ac:dyDescent="0.3">
      <c r="B139" s="10" t="str">
        <f ca="1">IF(VLOOKUP(A70,Daten1!$A$2:$X$25,19,FALSE)&lt;&gt;0,VLOOKUP(A70,Daten1!$A$2:$X$25,19,FALSE),"")</f>
        <v>(x + 3)² + 2</v>
      </c>
      <c r="J139" s="10" t="str">
        <f ca="1">IF(VLOOKUP($A72,Daten1!$A$2:$X$25,19,FALSE)&lt;&gt;0,VLOOKUP($A72,Daten1!$A$2:$X$25,19,FALSE),"")</f>
        <v>(x - 4)² + 4</v>
      </c>
    </row>
    <row r="140" spans="1:10" x14ac:dyDescent="0.3">
      <c r="B140" s="10" t="str">
        <f ca="1">IF(VLOOKUP(A70,Daten1!$A$2:$X$25,20,FALSE)&lt;&gt;0,VLOOKUP(A70,Daten1!$A$2:$X$25,20,FALSE),"")</f>
        <v>= x² + 6x + 9 + 2</v>
      </c>
      <c r="J140" s="10" t="str">
        <f ca="1">IF(VLOOKUP($A72,Daten1!$A$2:$X$25,20,FALSE)&lt;&gt;0,VLOOKUP($A72,Daten1!$A$2:$X$25,20,FALSE),"")</f>
        <v>= x² - 8x + 16 + 4</v>
      </c>
    </row>
    <row r="141" spans="1:10" x14ac:dyDescent="0.3">
      <c r="B141" s="11" t="str">
        <f ca="1">IF(VLOOKUP(A70,Daten1!$A$2:$X$25,21,FALSE)&lt;&gt;0,VLOOKUP(A70,Daten1!$A$2:$X$25,21,FALSE),"")</f>
        <v>= x² + 6x + 11</v>
      </c>
      <c r="J141" s="11" t="str">
        <f ca="1">IF(VLOOKUP($A72,Daten1!$A$2:$X$25,21,FALSE)&lt;&gt;0,VLOOKUP($A72,Daten1!$A$2:$X$25,21,FALSE),"")</f>
        <v>= x² - 8x + 20</v>
      </c>
    </row>
    <row r="142" spans="1:10" ht="5.4" customHeight="1" x14ac:dyDescent="0.3">
      <c r="B142" s="10" t="str">
        <f>IF(VLOOKUP(A70,Daten1!$A$2:$X$25,22,FALSE)&lt;&gt;0,VLOOKUP(A70,Daten1!$A$2:$X$25,22,FALSE),"")</f>
        <v/>
      </c>
      <c r="J142" s="10" t="str">
        <f>IF(VLOOKUP($A72,Daten1!$A$2:$X$25,22,FALSE)&lt;&gt;0,VLOOKUP($A72,Daten1!$A$2:$X$25,22,FALSE),"")</f>
        <v/>
      </c>
    </row>
    <row r="143" spans="1:10" x14ac:dyDescent="0.3">
      <c r="A143" s="11" t="s">
        <v>38</v>
      </c>
    </row>
    <row r="144" spans="1:10" x14ac:dyDescent="0.3">
      <c r="A144" s="10" t="str">
        <f>B77</f>
        <v>a)</v>
      </c>
      <c r="B144" s="10" t="str">
        <f ca="1">IF(VLOOKUP(A77,Daten1!$A$2:$X$25,18,FALSE)&lt;&gt;0,VLOOKUP(A77,Daten1!$A$2:$X$25,18,FALSE),"")</f>
        <v>(x + 2)² - 16 = 0 | + 16</v>
      </c>
      <c r="I144" s="10" t="str">
        <f>B79</f>
        <v>b)</v>
      </c>
      <c r="J144" s="10" t="str">
        <f ca="1">IF(VLOOKUP(A79,Daten1!$A$2:$X$25,18,FALSE)&lt;&gt;0,VLOOKUP(A79,Daten1!$A$2:$X$25,18,FALSE),"")</f>
        <v>(x - 4)² - 4 = 0 | + 4</v>
      </c>
    </row>
    <row r="145" spans="1:10" x14ac:dyDescent="0.3">
      <c r="B145" s="10" t="str">
        <f ca="1">IF(VLOOKUP(A77,Daten1!$A$2:$X$25,19,FALSE)&lt;&gt;0,VLOOKUP(A77,Daten1!$A$2:$X$25,19,FALSE),"")</f>
        <v>(x + 2)² = 16 | √</v>
      </c>
      <c r="J145" s="10" t="str">
        <f ca="1">IF(VLOOKUP($A79,Daten1!$A$2:$X$25,19,FALSE)&lt;&gt;0,VLOOKUP($A79,Daten1!$A$2:$X$25,19,FALSE),"")</f>
        <v>(x - 4)² = 4 | √</v>
      </c>
    </row>
    <row r="146" spans="1:10" x14ac:dyDescent="0.3">
      <c r="B146" s="10" t="str">
        <f ca="1">IF(VLOOKUP(A77,Daten1!$A$2:$X$25,20,FALSE)&lt;&gt;0,VLOOKUP(A77,Daten1!$A$2:$X$25,20,FALSE),"")</f>
        <v>x + 2 = 4 | -2   und   x + 2 = -4 | -2</v>
      </c>
      <c r="J146" s="10" t="str">
        <f ca="1">IF(VLOOKUP($A79,Daten1!$A$2:$X$25,20,FALSE)&lt;&gt;0,VLOOKUP($A79,Daten1!$A$2:$X$25,20,FALSE),"")</f>
        <v>x - 4 = 2 | +4   und   x - 4 = -2 | +4</v>
      </c>
    </row>
    <row r="147" spans="1:10" x14ac:dyDescent="0.3">
      <c r="B147" s="10" t="str">
        <f ca="1">IF(VLOOKUP(A77,Daten1!$A$2:$X$25,21,FALSE)&lt;&gt;0,VLOOKUP(A77,Daten1!$A$2:$X$25,21,FALSE),"")</f>
        <v>x = 2    und    x = -6</v>
      </c>
      <c r="J147" s="10" t="str">
        <f ca="1">IF(VLOOKUP($A79,Daten1!$A$2:$X$25,21,FALSE)&lt;&gt;0,VLOOKUP($A79,Daten1!$A$2:$X$25,21,FALSE),"")</f>
        <v>x = 6    und    x = 2</v>
      </c>
    </row>
    <row r="148" spans="1:10" x14ac:dyDescent="0.3">
      <c r="B148" s="11" t="str">
        <f ca="1">IF(VLOOKUP(A77,Daten1!$A$2:$X$25,22,FALSE)&lt;&gt;0,VLOOKUP(A77,Daten1!$A$2:$X$25,22,FALSE),"")</f>
        <v>f(x) = (x - 2) · (x + 6)</v>
      </c>
      <c r="J148" s="11" t="str">
        <f ca="1">IF(VLOOKUP($A79,Daten1!$A$2:$X$25,22,FALSE)&lt;&gt;0,VLOOKUP($A79,Daten1!$A$2:$X$25,22,FALSE),"")</f>
        <v>f(x) = (x - 6) · (x - 2)</v>
      </c>
    </row>
    <row r="149" spans="1:10" ht="5.4" customHeight="1" x14ac:dyDescent="0.3"/>
    <row r="150" spans="1:10" x14ac:dyDescent="0.3">
      <c r="A150" s="11" t="s">
        <v>43</v>
      </c>
    </row>
    <row r="151" spans="1:10" x14ac:dyDescent="0.3">
      <c r="A151" s="10" t="str">
        <f>B84</f>
        <v>a)</v>
      </c>
      <c r="B151" s="10" t="str">
        <f>IF(VLOOKUP(A84,Daten1!$A$2:$X$25,18,FALSE)&lt;&gt;0,VLOOKUP(A84,Daten1!$A$2:$X$25,18,FALSE),"")</f>
        <v>Ausmultiplizieren</v>
      </c>
      <c r="I151" s="10" t="str">
        <f>B86</f>
        <v>b)</v>
      </c>
      <c r="J151" s="10" t="str">
        <f>IF(VLOOKUP(A86,Daten1!$A$2:$X$25,18,FALSE)&lt;&gt;0,VLOOKUP(A86,Daten1!$A$2:$X$25,18,FALSE),"")</f>
        <v>Ausmultiplizieren</v>
      </c>
    </row>
    <row r="152" spans="1:10" x14ac:dyDescent="0.3">
      <c r="B152" s="10" t="str">
        <f ca="1">IF(VLOOKUP(A84,Daten1!$A$2:$X$25,19,FALSE)&lt;&gt;0,VLOOKUP(A84,Daten1!$A$2:$X$25,19,FALSE),"")</f>
        <v>(x+4)·(x+3)</v>
      </c>
      <c r="J152" s="10" t="str">
        <f ca="1">IF(VLOOKUP($A86,Daten1!$A$2:$X$25,19,FALSE)&lt;&gt;0,VLOOKUP($A86,Daten1!$A$2:$X$25,19,FALSE),"")</f>
        <v>(x-2)·(x+4)</v>
      </c>
    </row>
    <row r="153" spans="1:10" x14ac:dyDescent="0.3">
      <c r="B153" s="10" t="str">
        <f ca="1">IF(VLOOKUP(A84,Daten1!$A$2:$X$25,20,FALSE)&lt;&gt;0,VLOOKUP(A84,Daten1!$A$2:$X$25,20,FALSE),"")</f>
        <v>= x² +3x +4x +12</v>
      </c>
      <c r="J153" s="10" t="str">
        <f ca="1">IF(VLOOKUP($A86,Daten1!$A$2:$X$25,20,FALSE)&lt;&gt;0,VLOOKUP($A86,Daten1!$A$2:$X$25,20,FALSE),"")</f>
        <v>= x² +4x -2x -8</v>
      </c>
    </row>
    <row r="154" spans="1:10" x14ac:dyDescent="0.3">
      <c r="B154" s="11" t="str">
        <f ca="1">IF(VLOOKUP(A84,Daten1!$A$2:$X$25,21,FALSE)&lt;&gt;0,VLOOKUP(A84,Daten1!$A$2:$X$25,21,FALSE),"")</f>
        <v>= x² +7x +12</v>
      </c>
      <c r="J154" s="11" t="str">
        <f ca="1">IF(VLOOKUP($A86,Daten1!$A$2:$X$25,21,FALSE)&lt;&gt;0,VLOOKUP($A86,Daten1!$A$2:$X$25,21,FALSE),"")</f>
        <v>= x² +2x -8</v>
      </c>
    </row>
    <row r="155" spans="1:10" ht="5.4" customHeight="1" x14ac:dyDescent="0.3"/>
    <row r="156" spans="1:10" x14ac:dyDescent="0.3">
      <c r="A156" s="11" t="s">
        <v>61</v>
      </c>
    </row>
    <row r="157" spans="1:10" x14ac:dyDescent="0.3">
      <c r="A157" s="10" t="str">
        <f>B91</f>
        <v>a)</v>
      </c>
      <c r="B157" s="10" t="str">
        <f>IF(VLOOKUP(A91,Daten1!$A$2:$X$25,18,FALSE)&lt;&gt;0,VLOOKUP(A91,Daten1!$A$2:$X$25,18,FALSE),"")</f>
        <v>Scheitelpunkt (SP) in der Mitte der Nullstellen</v>
      </c>
      <c r="I157" s="10" t="str">
        <f>B93</f>
        <v>b)</v>
      </c>
      <c r="J157" s="10" t="str">
        <f>IF(VLOOKUP(A93,Daten1!$A$2:$X$25,18,FALSE)&lt;&gt;0,VLOOKUP(A93,Daten1!$A$2:$X$25,18,FALSE),"")</f>
        <v>Scheitelpunkt (SP) in der Mitte der Nullstellen</v>
      </c>
    </row>
    <row r="158" spans="1:10" x14ac:dyDescent="0.3">
      <c r="B158" s="10" t="str">
        <f ca="1">IF(VLOOKUP(A91,Daten1!$A$2:$X$25,19,FALSE)&lt;&gt;0,VLOOKUP(A91,Daten1!$A$2:$X$25,19,FALSE),"")</f>
        <v>xS = [3 + 6] : 2 = 9 : 2 = 4,5</v>
      </c>
      <c r="J158" s="10" t="str">
        <f ca="1">IF(VLOOKUP($A93,Daten1!$A$2:$X$25,19,FALSE)&lt;&gt;0,VLOOKUP($A93,Daten1!$A$2:$X$25,19,FALSE),"")</f>
        <v>xS = [-6 + (-5)] : 2 = -11 : 2 = -5,5</v>
      </c>
    </row>
    <row r="159" spans="1:10" x14ac:dyDescent="0.3">
      <c r="B159" s="10" t="str">
        <f>IF(VLOOKUP(A91,Daten1!$A$2:$X$25,20,FALSE)&lt;&gt;0,VLOOKUP(A91,Daten1!$A$2:$X$25,20,FALSE),"")</f>
        <v>y-Koordinate des SP als Funktionswert f(xS)</v>
      </c>
      <c r="J159" s="10" t="str">
        <f>IF(VLOOKUP($A93,Daten1!$A$2:$X$25,20,FALSE)&lt;&gt;0,VLOOKUP($A93,Daten1!$A$2:$X$25,20,FALSE),"")</f>
        <v>y-Koordinate des SP als Funktionswert f(xS)</v>
      </c>
    </row>
    <row r="160" spans="1:10" x14ac:dyDescent="0.3">
      <c r="B160" s="10" t="str">
        <f ca="1">IF(VLOOKUP(A91,Daten1!$A$2:$X$25,21,FALSE)&lt;&gt;0,VLOOKUP(A91,Daten1!$A$2:$X$25,21,FALSE),"")</f>
        <v>f(4,5) = (4,5-3) · (4,5-6) = (1,5) · (-1,5) = -2,25</v>
      </c>
      <c r="J160" s="10" t="str">
        <f ca="1">IF(VLOOKUP($A93,Daten1!$A$2:$X$25,21,FALSE)&lt;&gt;0,VLOOKUP($A93,Daten1!$A$2:$X$25,21,FALSE),"")</f>
        <v>f(-5,5) = (-5,5+6) · (-5,5+5) = (0,5) · (-0,5) = -0,25</v>
      </c>
    </row>
    <row r="161" spans="1:27" x14ac:dyDescent="0.3">
      <c r="B161" s="11" t="str">
        <f ca="1">IF(VLOOKUP(A91,Daten1!$A$2:$X$25,22,FALSE)&lt;&gt;0,VLOOKUP(A91,Daten1!$A$2:$X$25,22,FALSE),"")</f>
        <v>f(x) = (x -4,5)² -2,25</v>
      </c>
      <c r="J161" s="11" t="str">
        <f ca="1">IF(VLOOKUP($A93,Daten1!$A$2:$X$25,22,FALSE)&lt;&gt;0,VLOOKUP($A93,Daten1!$A$2:$X$25,22,FALSE),"")</f>
        <v>f(x) = (x + 5,5)² -0,25</v>
      </c>
    </row>
    <row r="162" spans="1:27" ht="5.4" customHeight="1" x14ac:dyDescent="0.3"/>
    <row r="163" spans="1:27" x14ac:dyDescent="0.3">
      <c r="A163" s="11" t="s">
        <v>62</v>
      </c>
      <c r="L163" s="15" t="s">
        <v>40</v>
      </c>
      <c r="M163" s="15"/>
      <c r="N163" s="15"/>
    </row>
    <row r="164" spans="1:27" x14ac:dyDescent="0.3">
      <c r="A164" s="10" t="s">
        <v>39</v>
      </c>
      <c r="B164" s="10" t="s">
        <v>46</v>
      </c>
      <c r="G164" s="16" t="str">
        <f ca="1">"x1 = "&amp;M164</f>
        <v>x1 = -3</v>
      </c>
      <c r="J164" s="16" t="str">
        <f ca="1">"x2 = "&amp;N164</f>
        <v>x2 = -2</v>
      </c>
      <c r="K164" s="19"/>
      <c r="L164" s="15">
        <f t="shared" ref="L164:N166" ca="1" si="1">RANDBETWEEN(2,5)*(-1)^RANDBETWEEN(0,9)</f>
        <v>-3</v>
      </c>
      <c r="M164" s="15">
        <f t="shared" ca="1" si="1"/>
        <v>-3</v>
      </c>
      <c r="N164" s="15">
        <f t="shared" ca="1" si="1"/>
        <v>-2</v>
      </c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</row>
    <row r="165" spans="1:27" x14ac:dyDescent="0.3">
      <c r="A165" s="10" t="s">
        <v>5</v>
      </c>
      <c r="B165" s="10" t="s">
        <v>46</v>
      </c>
      <c r="G165" s="16" t="str">
        <f ca="1">"x1 = "&amp;M165</f>
        <v>x1 = -3</v>
      </c>
      <c r="J165" s="16" t="str">
        <f t="shared" ref="J165:J166" ca="1" si="2">"x2 = "&amp;N165</f>
        <v>x2 = -2</v>
      </c>
      <c r="K165" s="19"/>
      <c r="L165" s="15">
        <f t="shared" ca="1" si="1"/>
        <v>4</v>
      </c>
      <c r="M165" s="15">
        <f t="shared" ca="1" si="1"/>
        <v>-3</v>
      </c>
      <c r="N165" s="15">
        <f t="shared" ca="1" si="1"/>
        <v>-2</v>
      </c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</row>
    <row r="166" spans="1:27" x14ac:dyDescent="0.3">
      <c r="A166" s="10" t="s">
        <v>6</v>
      </c>
      <c r="B166" s="10" t="s">
        <v>46</v>
      </c>
      <c r="G166" s="16" t="str">
        <f ca="1">"x1 = "&amp;M166</f>
        <v>x1 = -3</v>
      </c>
      <c r="J166" s="16" t="str">
        <f t="shared" ca="1" si="2"/>
        <v>x2 = 5</v>
      </c>
      <c r="K166" s="19"/>
      <c r="L166" s="15">
        <f t="shared" ca="1" si="1"/>
        <v>-2</v>
      </c>
      <c r="M166" s="15">
        <f t="shared" ca="1" si="1"/>
        <v>-3</v>
      </c>
      <c r="N166" s="15">
        <f t="shared" ca="1" si="1"/>
        <v>5</v>
      </c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</row>
  </sheetData>
  <mergeCells count="5">
    <mergeCell ref="A1:P1"/>
    <mergeCell ref="A102:P102"/>
    <mergeCell ref="T4:V4"/>
    <mergeCell ref="T5:V5"/>
    <mergeCell ref="A52:P52"/>
  </mergeCells>
  <phoneticPr fontId="0" type="noConversion"/>
  <pageMargins left="0.7" right="0.7" top="0.75" bottom="0.75" header="0.3" footer="0.3"/>
  <pageSetup paperSize="9" orientation="portrait" horizontalDpi="300" verticalDpi="300" r:id="rId1"/>
  <headerFooter alignWithMargins="0"/>
  <rowBreaks count="2" manualBreakCount="2">
    <brk id="52" max="16383" man="1"/>
    <brk id="10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8"/>
  <sheetViews>
    <sheetView topLeftCell="G1" workbookViewId="0">
      <selection sqref="A1:XFD1048576"/>
    </sheetView>
  </sheetViews>
  <sheetFormatPr baseColWidth="10" defaultRowHeight="12.5" x14ac:dyDescent="0.25"/>
  <cols>
    <col min="8" max="8" width="3.6328125" bestFit="1" customWidth="1"/>
    <col min="9" max="9" width="6" bestFit="1" customWidth="1"/>
    <col min="10" max="10" width="3" bestFit="1" customWidth="1"/>
    <col min="11" max="11" width="6" bestFit="1" customWidth="1"/>
    <col min="12" max="12" width="3" bestFit="1" customWidth="1"/>
    <col min="13" max="13" width="6" bestFit="1" customWidth="1"/>
    <col min="14" max="14" width="3" bestFit="1" customWidth="1"/>
    <col min="15" max="15" width="6" bestFit="1" customWidth="1"/>
    <col min="16" max="16" width="3" bestFit="1" customWidth="1"/>
    <col min="17" max="17" width="5" bestFit="1" customWidth="1"/>
    <col min="18" max="18" width="2" bestFit="1" customWidth="1"/>
    <col min="19" max="19" width="5" bestFit="1" customWidth="1"/>
    <col min="20" max="20" width="3.6328125" bestFit="1" customWidth="1"/>
    <col min="21" max="21" width="8.6328125" bestFit="1" customWidth="1"/>
    <col min="22" max="22" width="6.6328125" bestFit="1" customWidth="1"/>
    <col min="23" max="23" width="8.6328125" bestFit="1" customWidth="1"/>
    <col min="24" max="24" width="3.6328125" bestFit="1" customWidth="1"/>
    <col min="25" max="25" width="8.6328125" bestFit="1" customWidth="1"/>
    <col min="26" max="26" width="6.6328125" bestFit="1" customWidth="1"/>
    <col min="27" max="27" width="8.6328125" bestFit="1" customWidth="1"/>
    <col min="28" max="28" width="3.6328125" bestFit="1" customWidth="1"/>
    <col min="29" max="29" width="7.6328125" bestFit="1" customWidth="1"/>
    <col min="30" max="30" width="6.6328125" bestFit="1" customWidth="1"/>
    <col min="31" max="31" width="8.6328125" bestFit="1" customWidth="1"/>
    <col min="32" max="32" width="3.6328125" bestFit="1" customWidth="1"/>
    <col min="33" max="33" width="8.6328125" bestFit="1" customWidth="1"/>
    <col min="34" max="34" width="6.6328125" bestFit="1" customWidth="1"/>
    <col min="35" max="35" width="8.6328125" bestFit="1" customWidth="1"/>
    <col min="36" max="36" width="3" bestFit="1" customWidth="1"/>
    <col min="37" max="37" width="8" bestFit="1" customWidth="1"/>
    <col min="38" max="38" width="6" bestFit="1" customWidth="1"/>
    <col min="39" max="39" width="8" bestFit="1" customWidth="1"/>
    <col min="40" max="40" width="3" bestFit="1" customWidth="1"/>
    <col min="41" max="41" width="8" bestFit="1" customWidth="1"/>
    <col min="42" max="42" width="6" bestFit="1" customWidth="1"/>
    <col min="43" max="43" width="8" bestFit="1" customWidth="1"/>
    <col min="44" max="44" width="3" bestFit="1" customWidth="1"/>
    <col min="45" max="45" width="8" bestFit="1" customWidth="1"/>
    <col min="46" max="46" width="6" bestFit="1" customWidth="1"/>
    <col min="47" max="47" width="8" bestFit="1" customWidth="1"/>
    <col min="48" max="48" width="3" bestFit="1" customWidth="1"/>
  </cols>
  <sheetData>
    <row r="1" spans="1:48" x14ac:dyDescent="0.25">
      <c r="H1">
        <v>-5</v>
      </c>
      <c r="I1">
        <f>H1+0.25</f>
        <v>-4.75</v>
      </c>
      <c r="J1">
        <f t="shared" ref="J1:AV1" si="0">I1+0.25</f>
        <v>-4.5</v>
      </c>
      <c r="K1">
        <f t="shared" si="0"/>
        <v>-4.25</v>
      </c>
      <c r="L1">
        <f t="shared" si="0"/>
        <v>-4</v>
      </c>
      <c r="M1">
        <f t="shared" si="0"/>
        <v>-3.75</v>
      </c>
      <c r="N1">
        <f t="shared" si="0"/>
        <v>-3.5</v>
      </c>
      <c r="O1">
        <f t="shared" si="0"/>
        <v>-3.25</v>
      </c>
      <c r="P1">
        <f t="shared" si="0"/>
        <v>-3</v>
      </c>
      <c r="Q1">
        <f t="shared" si="0"/>
        <v>-2.75</v>
      </c>
      <c r="R1">
        <f t="shared" si="0"/>
        <v>-2.5</v>
      </c>
      <c r="S1">
        <f t="shared" si="0"/>
        <v>-2.25</v>
      </c>
      <c r="T1">
        <f t="shared" si="0"/>
        <v>-2</v>
      </c>
      <c r="U1">
        <f t="shared" si="0"/>
        <v>-1.75</v>
      </c>
      <c r="V1">
        <f t="shared" si="0"/>
        <v>-1.5</v>
      </c>
      <c r="W1">
        <f t="shared" si="0"/>
        <v>-1.25</v>
      </c>
      <c r="X1">
        <f t="shared" si="0"/>
        <v>-1</v>
      </c>
      <c r="Y1">
        <f t="shared" si="0"/>
        <v>-0.75</v>
      </c>
      <c r="Z1">
        <f t="shared" si="0"/>
        <v>-0.5</v>
      </c>
      <c r="AA1">
        <f t="shared" si="0"/>
        <v>-0.25</v>
      </c>
      <c r="AB1">
        <f t="shared" si="0"/>
        <v>0</v>
      </c>
      <c r="AC1">
        <f t="shared" si="0"/>
        <v>0.25</v>
      </c>
      <c r="AD1">
        <f t="shared" si="0"/>
        <v>0.5</v>
      </c>
      <c r="AE1">
        <f t="shared" si="0"/>
        <v>0.75</v>
      </c>
      <c r="AF1">
        <f t="shared" si="0"/>
        <v>1</v>
      </c>
      <c r="AG1">
        <f t="shared" si="0"/>
        <v>1.25</v>
      </c>
      <c r="AH1">
        <f t="shared" si="0"/>
        <v>1.5</v>
      </c>
      <c r="AI1">
        <f t="shared" si="0"/>
        <v>1.75</v>
      </c>
      <c r="AJ1">
        <f t="shared" si="0"/>
        <v>2</v>
      </c>
      <c r="AK1">
        <f t="shared" si="0"/>
        <v>2.25</v>
      </c>
      <c r="AL1">
        <f t="shared" si="0"/>
        <v>2.5</v>
      </c>
      <c r="AM1">
        <f t="shared" si="0"/>
        <v>2.75</v>
      </c>
      <c r="AN1">
        <f t="shared" si="0"/>
        <v>3</v>
      </c>
      <c r="AO1">
        <f t="shared" si="0"/>
        <v>3.25</v>
      </c>
      <c r="AP1">
        <f t="shared" si="0"/>
        <v>3.5</v>
      </c>
      <c r="AQ1">
        <f t="shared" si="0"/>
        <v>3.75</v>
      </c>
      <c r="AR1">
        <f t="shared" si="0"/>
        <v>4</v>
      </c>
      <c r="AS1">
        <f t="shared" si="0"/>
        <v>4.25</v>
      </c>
      <c r="AT1">
        <f t="shared" si="0"/>
        <v>4.5</v>
      </c>
      <c r="AU1">
        <f t="shared" si="0"/>
        <v>4.75</v>
      </c>
      <c r="AV1">
        <f t="shared" si="0"/>
        <v>5</v>
      </c>
    </row>
    <row r="2" spans="1:48" x14ac:dyDescent="0.25">
      <c r="A2" t="s">
        <v>40</v>
      </c>
      <c r="B2">
        <f ca="1">(-1)^RANDBETWEEN(0,1)</f>
        <v>1</v>
      </c>
      <c r="C2" t="s">
        <v>51</v>
      </c>
      <c r="D2">
        <f ca="1">RANDBETWEEN(1,3)*(-1)^RANDBETWEEN(0,1)</f>
        <v>-3</v>
      </c>
      <c r="E2" t="s">
        <v>52</v>
      </c>
      <c r="F2">
        <f ca="1">RANDBETWEEN(1,3)*(-1)^RANDBETWEEN(0,1)</f>
        <v>-1</v>
      </c>
      <c r="G2" t="s">
        <v>45</v>
      </c>
      <c r="H2">
        <f ca="1">$B2*(H1-$D2)^2+$F2</f>
        <v>3</v>
      </c>
      <c r="I2">
        <f t="shared" ref="I2:AV2" ca="1" si="1">$B2*(I1-$D2)^2+$F2</f>
        <v>2.0625</v>
      </c>
      <c r="J2">
        <f t="shared" ca="1" si="1"/>
        <v>1.25</v>
      </c>
      <c r="K2">
        <f t="shared" ca="1" si="1"/>
        <v>0.5625</v>
      </c>
      <c r="L2">
        <f t="shared" ca="1" si="1"/>
        <v>0</v>
      </c>
      <c r="M2">
        <f t="shared" ca="1" si="1"/>
        <v>-0.4375</v>
      </c>
      <c r="N2">
        <f t="shared" ca="1" si="1"/>
        <v>-0.75</v>
      </c>
      <c r="O2">
        <f t="shared" ca="1" si="1"/>
        <v>-0.9375</v>
      </c>
      <c r="P2">
        <f t="shared" ca="1" si="1"/>
        <v>-1</v>
      </c>
      <c r="Q2">
        <f t="shared" ca="1" si="1"/>
        <v>-0.9375</v>
      </c>
      <c r="R2">
        <f t="shared" ca="1" si="1"/>
        <v>-0.75</v>
      </c>
      <c r="S2">
        <f t="shared" ca="1" si="1"/>
        <v>-0.4375</v>
      </c>
      <c r="T2">
        <f t="shared" ca="1" si="1"/>
        <v>0</v>
      </c>
      <c r="U2">
        <f t="shared" ca="1" si="1"/>
        <v>0.5625</v>
      </c>
      <c r="V2">
        <f t="shared" ca="1" si="1"/>
        <v>1.25</v>
      </c>
      <c r="W2">
        <f t="shared" ca="1" si="1"/>
        <v>2.0625</v>
      </c>
      <c r="X2">
        <f t="shared" ca="1" si="1"/>
        <v>3</v>
      </c>
      <c r="Y2">
        <f t="shared" ca="1" si="1"/>
        <v>4.0625</v>
      </c>
      <c r="Z2">
        <f t="shared" ca="1" si="1"/>
        <v>5.25</v>
      </c>
      <c r="AA2">
        <f t="shared" ca="1" si="1"/>
        <v>6.5625</v>
      </c>
      <c r="AB2">
        <f t="shared" ca="1" si="1"/>
        <v>8</v>
      </c>
      <c r="AC2">
        <f t="shared" ca="1" si="1"/>
        <v>9.5625</v>
      </c>
      <c r="AD2">
        <f t="shared" ca="1" si="1"/>
        <v>11.25</v>
      </c>
      <c r="AE2">
        <f t="shared" ca="1" si="1"/>
        <v>13.0625</v>
      </c>
      <c r="AF2">
        <f t="shared" ca="1" si="1"/>
        <v>15</v>
      </c>
      <c r="AG2">
        <f t="shared" ca="1" si="1"/>
        <v>17.0625</v>
      </c>
      <c r="AH2">
        <f t="shared" ca="1" si="1"/>
        <v>19.25</v>
      </c>
      <c r="AI2">
        <f t="shared" ca="1" si="1"/>
        <v>21.5625</v>
      </c>
      <c r="AJ2">
        <f t="shared" ca="1" si="1"/>
        <v>24</v>
      </c>
      <c r="AK2">
        <f t="shared" ca="1" si="1"/>
        <v>26.5625</v>
      </c>
      <c r="AL2">
        <f t="shared" ca="1" si="1"/>
        <v>29.25</v>
      </c>
      <c r="AM2">
        <f t="shared" ca="1" si="1"/>
        <v>32.0625</v>
      </c>
      <c r="AN2">
        <f t="shared" ca="1" si="1"/>
        <v>35</v>
      </c>
      <c r="AO2">
        <f t="shared" ca="1" si="1"/>
        <v>38.0625</v>
      </c>
      <c r="AP2">
        <f t="shared" ca="1" si="1"/>
        <v>41.25</v>
      </c>
      <c r="AQ2">
        <f t="shared" ca="1" si="1"/>
        <v>44.5625</v>
      </c>
      <c r="AR2">
        <f t="shared" ca="1" si="1"/>
        <v>48</v>
      </c>
      <c r="AS2">
        <f t="shared" ca="1" si="1"/>
        <v>51.5625</v>
      </c>
      <c r="AT2">
        <f t="shared" ca="1" si="1"/>
        <v>55.25</v>
      </c>
      <c r="AU2">
        <f t="shared" ca="1" si="1"/>
        <v>59.0625</v>
      </c>
      <c r="AV2">
        <f t="shared" ca="1" si="1"/>
        <v>63</v>
      </c>
    </row>
    <row r="4" spans="1:48" x14ac:dyDescent="0.25">
      <c r="H4">
        <v>-5</v>
      </c>
      <c r="I4">
        <f>H4+0.25</f>
        <v>-4.75</v>
      </c>
      <c r="J4">
        <f t="shared" ref="J4:AV4" si="2">I4+0.25</f>
        <v>-4.5</v>
      </c>
      <c r="K4">
        <f t="shared" si="2"/>
        <v>-4.25</v>
      </c>
      <c r="L4">
        <f t="shared" si="2"/>
        <v>-4</v>
      </c>
      <c r="M4">
        <f t="shared" si="2"/>
        <v>-3.75</v>
      </c>
      <c r="N4">
        <f t="shared" si="2"/>
        <v>-3.5</v>
      </c>
      <c r="O4">
        <f t="shared" si="2"/>
        <v>-3.25</v>
      </c>
      <c r="P4">
        <f t="shared" si="2"/>
        <v>-3</v>
      </c>
      <c r="Q4">
        <f t="shared" si="2"/>
        <v>-2.75</v>
      </c>
      <c r="R4">
        <f t="shared" si="2"/>
        <v>-2.5</v>
      </c>
      <c r="S4">
        <f t="shared" si="2"/>
        <v>-2.25</v>
      </c>
      <c r="T4">
        <f t="shared" si="2"/>
        <v>-2</v>
      </c>
      <c r="U4">
        <f t="shared" si="2"/>
        <v>-1.75</v>
      </c>
      <c r="V4">
        <f t="shared" si="2"/>
        <v>-1.5</v>
      </c>
      <c r="W4">
        <f t="shared" si="2"/>
        <v>-1.25</v>
      </c>
      <c r="X4">
        <f t="shared" si="2"/>
        <v>-1</v>
      </c>
      <c r="Y4">
        <f t="shared" si="2"/>
        <v>-0.75</v>
      </c>
      <c r="Z4">
        <f t="shared" si="2"/>
        <v>-0.5</v>
      </c>
      <c r="AA4">
        <f t="shared" si="2"/>
        <v>-0.25</v>
      </c>
      <c r="AB4">
        <f t="shared" si="2"/>
        <v>0</v>
      </c>
      <c r="AC4">
        <f t="shared" si="2"/>
        <v>0.25</v>
      </c>
      <c r="AD4">
        <f t="shared" si="2"/>
        <v>0.5</v>
      </c>
      <c r="AE4">
        <f t="shared" si="2"/>
        <v>0.75</v>
      </c>
      <c r="AF4">
        <f t="shared" si="2"/>
        <v>1</v>
      </c>
      <c r="AG4">
        <f t="shared" si="2"/>
        <v>1.25</v>
      </c>
      <c r="AH4">
        <f t="shared" si="2"/>
        <v>1.5</v>
      </c>
      <c r="AI4">
        <f t="shared" si="2"/>
        <v>1.75</v>
      </c>
      <c r="AJ4">
        <f t="shared" si="2"/>
        <v>2</v>
      </c>
      <c r="AK4">
        <f t="shared" si="2"/>
        <v>2.25</v>
      </c>
      <c r="AL4">
        <f t="shared" si="2"/>
        <v>2.5</v>
      </c>
      <c r="AM4">
        <f t="shared" si="2"/>
        <v>2.75</v>
      </c>
      <c r="AN4">
        <f t="shared" si="2"/>
        <v>3</v>
      </c>
      <c r="AO4">
        <f t="shared" si="2"/>
        <v>3.25</v>
      </c>
      <c r="AP4">
        <f t="shared" si="2"/>
        <v>3.5</v>
      </c>
      <c r="AQ4">
        <f t="shared" si="2"/>
        <v>3.75</v>
      </c>
      <c r="AR4">
        <f t="shared" si="2"/>
        <v>4</v>
      </c>
      <c r="AS4">
        <f t="shared" si="2"/>
        <v>4.25</v>
      </c>
      <c r="AT4">
        <f t="shared" si="2"/>
        <v>4.5</v>
      </c>
      <c r="AU4">
        <f t="shared" si="2"/>
        <v>4.75</v>
      </c>
      <c r="AV4">
        <f t="shared" si="2"/>
        <v>5</v>
      </c>
    </row>
    <row r="5" spans="1:48" x14ac:dyDescent="0.25">
      <c r="A5" t="s">
        <v>40</v>
      </c>
      <c r="B5">
        <f ca="1">(-1)^RANDBETWEEN(0,1)</f>
        <v>1</v>
      </c>
      <c r="C5" t="s">
        <v>51</v>
      </c>
      <c r="D5">
        <f ca="1">RANDBETWEEN(1,3)*(-1)^RANDBETWEEN(0,1)</f>
        <v>2</v>
      </c>
      <c r="E5" t="s">
        <v>52</v>
      </c>
      <c r="F5">
        <f ca="1">RANDBETWEEN(1,3)*(-1)^RANDBETWEEN(0,1)</f>
        <v>-2</v>
      </c>
      <c r="G5" t="s">
        <v>45</v>
      </c>
      <c r="H5">
        <f ca="1">$B5*(H4-$D5)^2+$F5</f>
        <v>47</v>
      </c>
      <c r="I5">
        <f t="shared" ref="I5:AV5" ca="1" si="3">$B5*(I4-$D5)^2+$F5</f>
        <v>43.5625</v>
      </c>
      <c r="J5">
        <f t="shared" ca="1" si="3"/>
        <v>40.25</v>
      </c>
      <c r="K5">
        <f t="shared" ca="1" si="3"/>
        <v>37.0625</v>
      </c>
      <c r="L5">
        <f t="shared" ca="1" si="3"/>
        <v>34</v>
      </c>
      <c r="M5">
        <f t="shared" ca="1" si="3"/>
        <v>31.0625</v>
      </c>
      <c r="N5">
        <f t="shared" ca="1" si="3"/>
        <v>28.25</v>
      </c>
      <c r="O5">
        <f t="shared" ca="1" si="3"/>
        <v>25.5625</v>
      </c>
      <c r="P5">
        <f t="shared" ca="1" si="3"/>
        <v>23</v>
      </c>
      <c r="Q5">
        <f t="shared" ca="1" si="3"/>
        <v>20.5625</v>
      </c>
      <c r="R5">
        <f t="shared" ca="1" si="3"/>
        <v>18.25</v>
      </c>
      <c r="S5">
        <f t="shared" ca="1" si="3"/>
        <v>16.0625</v>
      </c>
      <c r="T5">
        <f t="shared" ca="1" si="3"/>
        <v>14</v>
      </c>
      <c r="U5">
        <f t="shared" ca="1" si="3"/>
        <v>12.0625</v>
      </c>
      <c r="V5">
        <f t="shared" ca="1" si="3"/>
        <v>10.25</v>
      </c>
      <c r="W5">
        <f t="shared" ca="1" si="3"/>
        <v>8.5625</v>
      </c>
      <c r="X5">
        <f t="shared" ca="1" si="3"/>
        <v>7</v>
      </c>
      <c r="Y5">
        <f t="shared" ca="1" si="3"/>
        <v>5.5625</v>
      </c>
      <c r="Z5">
        <f t="shared" ca="1" si="3"/>
        <v>4.25</v>
      </c>
      <c r="AA5">
        <f t="shared" ca="1" si="3"/>
        <v>3.0625</v>
      </c>
      <c r="AB5">
        <f t="shared" ca="1" si="3"/>
        <v>2</v>
      </c>
      <c r="AC5">
        <f t="shared" ca="1" si="3"/>
        <v>1.0625</v>
      </c>
      <c r="AD5">
        <f t="shared" ca="1" si="3"/>
        <v>0.25</v>
      </c>
      <c r="AE5">
        <f t="shared" ca="1" si="3"/>
        <v>-0.4375</v>
      </c>
      <c r="AF5">
        <f t="shared" ca="1" si="3"/>
        <v>-1</v>
      </c>
      <c r="AG5">
        <f t="shared" ca="1" si="3"/>
        <v>-1.4375</v>
      </c>
      <c r="AH5">
        <f t="shared" ca="1" si="3"/>
        <v>-1.75</v>
      </c>
      <c r="AI5">
        <f t="shared" ca="1" si="3"/>
        <v>-1.9375</v>
      </c>
      <c r="AJ5">
        <f t="shared" ca="1" si="3"/>
        <v>-2</v>
      </c>
      <c r="AK5">
        <f t="shared" ca="1" si="3"/>
        <v>-1.9375</v>
      </c>
      <c r="AL5">
        <f t="shared" ca="1" si="3"/>
        <v>-1.75</v>
      </c>
      <c r="AM5">
        <f t="shared" ca="1" si="3"/>
        <v>-1.4375</v>
      </c>
      <c r="AN5">
        <f t="shared" ca="1" si="3"/>
        <v>-1</v>
      </c>
      <c r="AO5">
        <f t="shared" ca="1" si="3"/>
        <v>-0.4375</v>
      </c>
      <c r="AP5">
        <f t="shared" ca="1" si="3"/>
        <v>0.25</v>
      </c>
      <c r="AQ5">
        <f t="shared" ca="1" si="3"/>
        <v>1.0625</v>
      </c>
      <c r="AR5">
        <f t="shared" ca="1" si="3"/>
        <v>2</v>
      </c>
      <c r="AS5">
        <f t="shared" ca="1" si="3"/>
        <v>3.0625</v>
      </c>
      <c r="AT5">
        <f t="shared" ca="1" si="3"/>
        <v>4.25</v>
      </c>
      <c r="AU5">
        <f t="shared" ca="1" si="3"/>
        <v>5.5625</v>
      </c>
      <c r="AV5">
        <f t="shared" ca="1" si="3"/>
        <v>7</v>
      </c>
    </row>
    <row r="7" spans="1:48" x14ac:dyDescent="0.25">
      <c r="H7">
        <v>-5</v>
      </c>
      <c r="I7">
        <f>H7+0.25</f>
        <v>-4.75</v>
      </c>
      <c r="J7">
        <f t="shared" ref="J7:AV7" si="4">I7+0.25</f>
        <v>-4.5</v>
      </c>
      <c r="K7">
        <f t="shared" si="4"/>
        <v>-4.25</v>
      </c>
      <c r="L7">
        <f t="shared" si="4"/>
        <v>-4</v>
      </c>
      <c r="M7">
        <f t="shared" si="4"/>
        <v>-3.75</v>
      </c>
      <c r="N7">
        <f t="shared" si="4"/>
        <v>-3.5</v>
      </c>
      <c r="O7">
        <f t="shared" si="4"/>
        <v>-3.25</v>
      </c>
      <c r="P7">
        <f t="shared" si="4"/>
        <v>-3</v>
      </c>
      <c r="Q7">
        <f t="shared" si="4"/>
        <v>-2.75</v>
      </c>
      <c r="R7">
        <f t="shared" si="4"/>
        <v>-2.5</v>
      </c>
      <c r="S7">
        <f t="shared" si="4"/>
        <v>-2.25</v>
      </c>
      <c r="T7">
        <f t="shared" si="4"/>
        <v>-2</v>
      </c>
      <c r="U7">
        <f t="shared" si="4"/>
        <v>-1.75</v>
      </c>
      <c r="V7">
        <f t="shared" si="4"/>
        <v>-1.5</v>
      </c>
      <c r="W7">
        <f t="shared" si="4"/>
        <v>-1.25</v>
      </c>
      <c r="X7">
        <f t="shared" si="4"/>
        <v>-1</v>
      </c>
      <c r="Y7">
        <f t="shared" si="4"/>
        <v>-0.75</v>
      </c>
      <c r="Z7">
        <f t="shared" si="4"/>
        <v>-0.5</v>
      </c>
      <c r="AA7">
        <f t="shared" si="4"/>
        <v>-0.25</v>
      </c>
      <c r="AB7">
        <f t="shared" si="4"/>
        <v>0</v>
      </c>
      <c r="AC7">
        <f t="shared" si="4"/>
        <v>0.25</v>
      </c>
      <c r="AD7">
        <f t="shared" si="4"/>
        <v>0.5</v>
      </c>
      <c r="AE7">
        <f t="shared" si="4"/>
        <v>0.75</v>
      </c>
      <c r="AF7">
        <f t="shared" si="4"/>
        <v>1</v>
      </c>
      <c r="AG7">
        <f t="shared" si="4"/>
        <v>1.25</v>
      </c>
      <c r="AH7">
        <f t="shared" si="4"/>
        <v>1.5</v>
      </c>
      <c r="AI7">
        <f t="shared" si="4"/>
        <v>1.75</v>
      </c>
      <c r="AJ7">
        <f t="shared" si="4"/>
        <v>2</v>
      </c>
      <c r="AK7">
        <f t="shared" si="4"/>
        <v>2.25</v>
      </c>
      <c r="AL7">
        <f t="shared" si="4"/>
        <v>2.5</v>
      </c>
      <c r="AM7">
        <f t="shared" si="4"/>
        <v>2.75</v>
      </c>
      <c r="AN7">
        <f t="shared" si="4"/>
        <v>3</v>
      </c>
      <c r="AO7">
        <f t="shared" si="4"/>
        <v>3.25</v>
      </c>
      <c r="AP7">
        <f t="shared" si="4"/>
        <v>3.5</v>
      </c>
      <c r="AQ7">
        <f t="shared" si="4"/>
        <v>3.75</v>
      </c>
      <c r="AR7">
        <f t="shared" si="4"/>
        <v>4</v>
      </c>
      <c r="AS7">
        <f t="shared" si="4"/>
        <v>4.25</v>
      </c>
      <c r="AT7">
        <f t="shared" si="4"/>
        <v>4.5</v>
      </c>
      <c r="AU7">
        <f t="shared" si="4"/>
        <v>4.75</v>
      </c>
      <c r="AV7">
        <f t="shared" si="4"/>
        <v>5</v>
      </c>
    </row>
    <row r="8" spans="1:48" x14ac:dyDescent="0.25">
      <c r="A8" t="s">
        <v>40</v>
      </c>
      <c r="B8">
        <f ca="1">(-1)^RANDBETWEEN(0,1)</f>
        <v>1</v>
      </c>
      <c r="C8" t="s">
        <v>51</v>
      </c>
      <c r="D8">
        <f ca="1">RANDBETWEEN(1,3)*(-1)^RANDBETWEEN(0,1)</f>
        <v>2</v>
      </c>
      <c r="E8" t="s">
        <v>52</v>
      </c>
      <c r="F8">
        <f ca="1">RANDBETWEEN(1,3)*(-1)^RANDBETWEEN(0,1)</f>
        <v>-1</v>
      </c>
      <c r="G8" t="s">
        <v>45</v>
      </c>
      <c r="H8">
        <f ca="1">$B8*(H7-$D8)^2+$F8</f>
        <v>48</v>
      </c>
      <c r="I8">
        <f t="shared" ref="I8:AV8" ca="1" si="5">$B8*(I7-$D8)^2+$F8</f>
        <v>44.5625</v>
      </c>
      <c r="J8">
        <f t="shared" ca="1" si="5"/>
        <v>41.25</v>
      </c>
      <c r="K8">
        <f t="shared" ca="1" si="5"/>
        <v>38.0625</v>
      </c>
      <c r="L8">
        <f t="shared" ca="1" si="5"/>
        <v>35</v>
      </c>
      <c r="M8">
        <f t="shared" ca="1" si="5"/>
        <v>32.0625</v>
      </c>
      <c r="N8">
        <f t="shared" ca="1" si="5"/>
        <v>29.25</v>
      </c>
      <c r="O8">
        <f t="shared" ca="1" si="5"/>
        <v>26.5625</v>
      </c>
      <c r="P8">
        <f t="shared" ca="1" si="5"/>
        <v>24</v>
      </c>
      <c r="Q8">
        <f t="shared" ca="1" si="5"/>
        <v>21.5625</v>
      </c>
      <c r="R8">
        <f t="shared" ca="1" si="5"/>
        <v>19.25</v>
      </c>
      <c r="S8">
        <f t="shared" ca="1" si="5"/>
        <v>17.0625</v>
      </c>
      <c r="T8">
        <f t="shared" ca="1" si="5"/>
        <v>15</v>
      </c>
      <c r="U8">
        <f t="shared" ca="1" si="5"/>
        <v>13.0625</v>
      </c>
      <c r="V8">
        <f t="shared" ca="1" si="5"/>
        <v>11.25</v>
      </c>
      <c r="W8">
        <f t="shared" ca="1" si="5"/>
        <v>9.5625</v>
      </c>
      <c r="X8">
        <f t="shared" ca="1" si="5"/>
        <v>8</v>
      </c>
      <c r="Y8">
        <f t="shared" ca="1" si="5"/>
        <v>6.5625</v>
      </c>
      <c r="Z8">
        <f t="shared" ca="1" si="5"/>
        <v>5.25</v>
      </c>
      <c r="AA8">
        <f t="shared" ca="1" si="5"/>
        <v>4.0625</v>
      </c>
      <c r="AB8">
        <f t="shared" ca="1" si="5"/>
        <v>3</v>
      </c>
      <c r="AC8">
        <f t="shared" ca="1" si="5"/>
        <v>2.0625</v>
      </c>
      <c r="AD8">
        <f t="shared" ca="1" si="5"/>
        <v>1.25</v>
      </c>
      <c r="AE8">
        <f t="shared" ca="1" si="5"/>
        <v>0.5625</v>
      </c>
      <c r="AF8">
        <f t="shared" ca="1" si="5"/>
        <v>0</v>
      </c>
      <c r="AG8">
        <f t="shared" ca="1" si="5"/>
        <v>-0.4375</v>
      </c>
      <c r="AH8">
        <f t="shared" ca="1" si="5"/>
        <v>-0.75</v>
      </c>
      <c r="AI8">
        <f t="shared" ca="1" si="5"/>
        <v>-0.9375</v>
      </c>
      <c r="AJ8">
        <f t="shared" ca="1" si="5"/>
        <v>-1</v>
      </c>
      <c r="AK8">
        <f t="shared" ca="1" si="5"/>
        <v>-0.9375</v>
      </c>
      <c r="AL8">
        <f t="shared" ca="1" si="5"/>
        <v>-0.75</v>
      </c>
      <c r="AM8">
        <f t="shared" ca="1" si="5"/>
        <v>-0.4375</v>
      </c>
      <c r="AN8">
        <f t="shared" ca="1" si="5"/>
        <v>0</v>
      </c>
      <c r="AO8">
        <f t="shared" ca="1" si="5"/>
        <v>0.5625</v>
      </c>
      <c r="AP8">
        <f t="shared" ca="1" si="5"/>
        <v>1.25</v>
      </c>
      <c r="AQ8">
        <f t="shared" ca="1" si="5"/>
        <v>2.0625</v>
      </c>
      <c r="AR8">
        <f t="shared" ca="1" si="5"/>
        <v>3</v>
      </c>
      <c r="AS8">
        <f t="shared" ca="1" si="5"/>
        <v>4.0625</v>
      </c>
      <c r="AT8">
        <f t="shared" ca="1" si="5"/>
        <v>5.25</v>
      </c>
      <c r="AU8">
        <f t="shared" ca="1" si="5"/>
        <v>6.5625</v>
      </c>
      <c r="AV8">
        <f t="shared" ca="1" si="5"/>
        <v>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8"/>
  <sheetViews>
    <sheetView workbookViewId="0">
      <selection sqref="A1:XFD1048576"/>
    </sheetView>
  </sheetViews>
  <sheetFormatPr baseColWidth="10" defaultRowHeight="12.5" x14ac:dyDescent="0.25"/>
  <cols>
    <col min="8" max="8" width="3.6328125" bestFit="1" customWidth="1"/>
    <col min="9" max="9" width="6" bestFit="1" customWidth="1"/>
    <col min="10" max="10" width="3" bestFit="1" customWidth="1"/>
    <col min="11" max="11" width="6" bestFit="1" customWidth="1"/>
    <col min="12" max="12" width="3" bestFit="1" customWidth="1"/>
    <col min="13" max="13" width="6" bestFit="1" customWidth="1"/>
    <col min="14" max="14" width="3" bestFit="1" customWidth="1"/>
    <col min="15" max="15" width="6" bestFit="1" customWidth="1"/>
    <col min="16" max="16" width="3" bestFit="1" customWidth="1"/>
    <col min="17" max="17" width="5" bestFit="1" customWidth="1"/>
    <col min="18" max="18" width="2" bestFit="1" customWidth="1"/>
    <col min="19" max="19" width="5" bestFit="1" customWidth="1"/>
    <col min="20" max="20" width="3.6328125" bestFit="1" customWidth="1"/>
    <col min="21" max="21" width="8.6328125" bestFit="1" customWidth="1"/>
    <col min="22" max="22" width="6.6328125" bestFit="1" customWidth="1"/>
    <col min="23" max="23" width="8.6328125" bestFit="1" customWidth="1"/>
    <col min="24" max="24" width="3.6328125" bestFit="1" customWidth="1"/>
    <col min="25" max="25" width="8.6328125" bestFit="1" customWidth="1"/>
    <col min="26" max="26" width="6.6328125" bestFit="1" customWidth="1"/>
    <col min="27" max="27" width="8.6328125" bestFit="1" customWidth="1"/>
    <col min="28" max="28" width="3.6328125" bestFit="1" customWidth="1"/>
    <col min="29" max="29" width="7.6328125" bestFit="1" customWidth="1"/>
    <col min="30" max="30" width="6.6328125" bestFit="1" customWidth="1"/>
    <col min="31" max="31" width="8.6328125" bestFit="1" customWidth="1"/>
    <col min="32" max="32" width="3.6328125" bestFit="1" customWidth="1"/>
    <col min="33" max="33" width="8.6328125" bestFit="1" customWidth="1"/>
    <col min="34" max="34" width="6.6328125" bestFit="1" customWidth="1"/>
    <col min="35" max="35" width="8.6328125" bestFit="1" customWidth="1"/>
    <col min="36" max="36" width="3" bestFit="1" customWidth="1"/>
    <col min="37" max="37" width="8" bestFit="1" customWidth="1"/>
    <col min="38" max="38" width="6" bestFit="1" customWidth="1"/>
    <col min="39" max="39" width="8" bestFit="1" customWidth="1"/>
    <col min="40" max="40" width="3" bestFit="1" customWidth="1"/>
    <col min="41" max="41" width="8" bestFit="1" customWidth="1"/>
    <col min="42" max="42" width="6" bestFit="1" customWidth="1"/>
    <col min="43" max="43" width="8" bestFit="1" customWidth="1"/>
    <col min="44" max="44" width="3" bestFit="1" customWidth="1"/>
    <col min="45" max="45" width="8" bestFit="1" customWidth="1"/>
    <col min="46" max="46" width="6" bestFit="1" customWidth="1"/>
    <col min="47" max="47" width="8" bestFit="1" customWidth="1"/>
    <col min="48" max="48" width="3" bestFit="1" customWidth="1"/>
  </cols>
  <sheetData>
    <row r="1" spans="1:48" x14ac:dyDescent="0.25">
      <c r="H1">
        <v>-5</v>
      </c>
      <c r="I1">
        <f>H1+0.25</f>
        <v>-4.75</v>
      </c>
      <c r="J1">
        <f t="shared" ref="J1:AV1" si="0">I1+0.25</f>
        <v>-4.5</v>
      </c>
      <c r="K1">
        <f t="shared" si="0"/>
        <v>-4.25</v>
      </c>
      <c r="L1">
        <f t="shared" si="0"/>
        <v>-4</v>
      </c>
      <c r="M1">
        <f t="shared" si="0"/>
        <v>-3.75</v>
      </c>
      <c r="N1">
        <f t="shared" si="0"/>
        <v>-3.5</v>
      </c>
      <c r="O1">
        <f t="shared" si="0"/>
        <v>-3.25</v>
      </c>
      <c r="P1">
        <f t="shared" si="0"/>
        <v>-3</v>
      </c>
      <c r="Q1">
        <f t="shared" si="0"/>
        <v>-2.75</v>
      </c>
      <c r="R1">
        <f t="shared" si="0"/>
        <v>-2.5</v>
      </c>
      <c r="S1">
        <f t="shared" si="0"/>
        <v>-2.25</v>
      </c>
      <c r="T1">
        <f t="shared" si="0"/>
        <v>-2</v>
      </c>
      <c r="U1">
        <f t="shared" si="0"/>
        <v>-1.75</v>
      </c>
      <c r="V1">
        <f t="shared" si="0"/>
        <v>-1.5</v>
      </c>
      <c r="W1">
        <f t="shared" si="0"/>
        <v>-1.25</v>
      </c>
      <c r="X1">
        <f t="shared" si="0"/>
        <v>-1</v>
      </c>
      <c r="Y1">
        <f t="shared" si="0"/>
        <v>-0.75</v>
      </c>
      <c r="Z1">
        <f t="shared" si="0"/>
        <v>-0.5</v>
      </c>
      <c r="AA1">
        <f t="shared" si="0"/>
        <v>-0.25</v>
      </c>
      <c r="AB1">
        <f t="shared" si="0"/>
        <v>0</v>
      </c>
      <c r="AC1">
        <f t="shared" si="0"/>
        <v>0.25</v>
      </c>
      <c r="AD1">
        <f t="shared" si="0"/>
        <v>0.5</v>
      </c>
      <c r="AE1">
        <f t="shared" si="0"/>
        <v>0.75</v>
      </c>
      <c r="AF1">
        <f t="shared" si="0"/>
        <v>1</v>
      </c>
      <c r="AG1">
        <f t="shared" si="0"/>
        <v>1.25</v>
      </c>
      <c r="AH1">
        <f t="shared" si="0"/>
        <v>1.5</v>
      </c>
      <c r="AI1">
        <f t="shared" si="0"/>
        <v>1.75</v>
      </c>
      <c r="AJ1">
        <f t="shared" si="0"/>
        <v>2</v>
      </c>
      <c r="AK1">
        <f t="shared" si="0"/>
        <v>2.25</v>
      </c>
      <c r="AL1">
        <f t="shared" si="0"/>
        <v>2.5</v>
      </c>
      <c r="AM1">
        <f t="shared" si="0"/>
        <v>2.75</v>
      </c>
      <c r="AN1">
        <f t="shared" si="0"/>
        <v>3</v>
      </c>
      <c r="AO1">
        <f t="shared" si="0"/>
        <v>3.25</v>
      </c>
      <c r="AP1">
        <f t="shared" si="0"/>
        <v>3.5</v>
      </c>
      <c r="AQ1">
        <f t="shared" si="0"/>
        <v>3.75</v>
      </c>
      <c r="AR1">
        <f t="shared" si="0"/>
        <v>4</v>
      </c>
      <c r="AS1">
        <f t="shared" si="0"/>
        <v>4.25</v>
      </c>
      <c r="AT1">
        <f t="shared" si="0"/>
        <v>4.5</v>
      </c>
      <c r="AU1">
        <f t="shared" si="0"/>
        <v>4.75</v>
      </c>
      <c r="AV1">
        <f t="shared" si="0"/>
        <v>5</v>
      </c>
    </row>
    <row r="2" spans="1:48" x14ac:dyDescent="0.25">
      <c r="A2" t="s">
        <v>40</v>
      </c>
      <c r="B2">
        <f ca="1">(-1)^RANDBETWEEN(0,1)</f>
        <v>-1</v>
      </c>
      <c r="C2" t="s">
        <v>51</v>
      </c>
      <c r="D2">
        <f ca="1">RANDBETWEEN(1,4)*(-1)^RANDBETWEEN(0,1)</f>
        <v>-1</v>
      </c>
      <c r="E2" t="s">
        <v>52</v>
      </c>
      <c r="F2">
        <f ca="1">RANDBETWEEN(1,4)*(-1)^RANDBETWEEN(0,1)</f>
        <v>-2</v>
      </c>
      <c r="G2" t="s">
        <v>45</v>
      </c>
      <c r="H2">
        <f ca="1">$B2*(H1-$D2)*(H1-$F2)</f>
        <v>-12</v>
      </c>
      <c r="I2">
        <f t="shared" ref="I2:AV2" ca="1" si="1">$B2*(I1-$D2)*(I1-$F2)</f>
        <v>-10.3125</v>
      </c>
      <c r="J2">
        <f t="shared" ca="1" si="1"/>
        <v>-8.75</v>
      </c>
      <c r="K2">
        <f t="shared" ca="1" si="1"/>
        <v>-7.3125</v>
      </c>
      <c r="L2">
        <f t="shared" ca="1" si="1"/>
        <v>-6</v>
      </c>
      <c r="M2">
        <f t="shared" ca="1" si="1"/>
        <v>-4.8125</v>
      </c>
      <c r="N2">
        <f t="shared" ca="1" si="1"/>
        <v>-3.75</v>
      </c>
      <c r="O2">
        <f t="shared" ca="1" si="1"/>
        <v>-2.8125</v>
      </c>
      <c r="P2">
        <f t="shared" ca="1" si="1"/>
        <v>-2</v>
      </c>
      <c r="Q2">
        <f t="shared" ca="1" si="1"/>
        <v>-1.3125</v>
      </c>
      <c r="R2">
        <f t="shared" ca="1" si="1"/>
        <v>-0.75</v>
      </c>
      <c r="S2">
        <f t="shared" ca="1" si="1"/>
        <v>-0.3125</v>
      </c>
      <c r="T2">
        <f t="shared" ca="1" si="1"/>
        <v>0</v>
      </c>
      <c r="U2">
        <f t="shared" ca="1" si="1"/>
        <v>0.1875</v>
      </c>
      <c r="V2">
        <f t="shared" ca="1" si="1"/>
        <v>0.25</v>
      </c>
      <c r="W2">
        <f t="shared" ca="1" si="1"/>
        <v>0.1875</v>
      </c>
      <c r="X2">
        <f t="shared" ca="1" si="1"/>
        <v>0</v>
      </c>
      <c r="Y2">
        <f t="shared" ca="1" si="1"/>
        <v>-0.3125</v>
      </c>
      <c r="Z2">
        <f t="shared" ca="1" si="1"/>
        <v>-0.75</v>
      </c>
      <c r="AA2">
        <f t="shared" ca="1" si="1"/>
        <v>-1.3125</v>
      </c>
      <c r="AB2">
        <f t="shared" ca="1" si="1"/>
        <v>-2</v>
      </c>
      <c r="AC2">
        <f t="shared" ca="1" si="1"/>
        <v>-2.8125</v>
      </c>
      <c r="AD2">
        <f t="shared" ca="1" si="1"/>
        <v>-3.75</v>
      </c>
      <c r="AE2">
        <f t="shared" ca="1" si="1"/>
        <v>-4.8125</v>
      </c>
      <c r="AF2">
        <f t="shared" ca="1" si="1"/>
        <v>-6</v>
      </c>
      <c r="AG2">
        <f t="shared" ca="1" si="1"/>
        <v>-7.3125</v>
      </c>
      <c r="AH2">
        <f t="shared" ca="1" si="1"/>
        <v>-8.75</v>
      </c>
      <c r="AI2">
        <f t="shared" ca="1" si="1"/>
        <v>-10.3125</v>
      </c>
      <c r="AJ2">
        <f t="shared" ca="1" si="1"/>
        <v>-12</v>
      </c>
      <c r="AK2">
        <f t="shared" ca="1" si="1"/>
        <v>-13.8125</v>
      </c>
      <c r="AL2">
        <f t="shared" ca="1" si="1"/>
        <v>-15.75</v>
      </c>
      <c r="AM2">
        <f t="shared" ca="1" si="1"/>
        <v>-17.8125</v>
      </c>
      <c r="AN2">
        <f t="shared" ca="1" si="1"/>
        <v>-20</v>
      </c>
      <c r="AO2">
        <f t="shared" ca="1" si="1"/>
        <v>-22.3125</v>
      </c>
      <c r="AP2">
        <f t="shared" ca="1" si="1"/>
        <v>-24.75</v>
      </c>
      <c r="AQ2">
        <f t="shared" ca="1" si="1"/>
        <v>-27.3125</v>
      </c>
      <c r="AR2">
        <f t="shared" ca="1" si="1"/>
        <v>-30</v>
      </c>
      <c r="AS2">
        <f t="shared" ca="1" si="1"/>
        <v>-32.8125</v>
      </c>
      <c r="AT2">
        <f t="shared" ca="1" si="1"/>
        <v>-35.75</v>
      </c>
      <c r="AU2">
        <f t="shared" ca="1" si="1"/>
        <v>-38.8125</v>
      </c>
      <c r="AV2">
        <f t="shared" ca="1" si="1"/>
        <v>-42</v>
      </c>
    </row>
    <row r="4" spans="1:48" x14ac:dyDescent="0.25">
      <c r="H4">
        <v>-5</v>
      </c>
      <c r="I4">
        <f>H4+0.25</f>
        <v>-4.75</v>
      </c>
      <c r="J4">
        <f t="shared" ref="J4:AV4" si="2">I4+0.25</f>
        <v>-4.5</v>
      </c>
      <c r="K4">
        <f t="shared" si="2"/>
        <v>-4.25</v>
      </c>
      <c r="L4">
        <f t="shared" si="2"/>
        <v>-4</v>
      </c>
      <c r="M4">
        <f t="shared" si="2"/>
        <v>-3.75</v>
      </c>
      <c r="N4">
        <f t="shared" si="2"/>
        <v>-3.5</v>
      </c>
      <c r="O4">
        <f t="shared" si="2"/>
        <v>-3.25</v>
      </c>
      <c r="P4">
        <f t="shared" si="2"/>
        <v>-3</v>
      </c>
      <c r="Q4">
        <f t="shared" si="2"/>
        <v>-2.75</v>
      </c>
      <c r="R4">
        <f t="shared" si="2"/>
        <v>-2.5</v>
      </c>
      <c r="S4">
        <f t="shared" si="2"/>
        <v>-2.25</v>
      </c>
      <c r="T4">
        <f t="shared" si="2"/>
        <v>-2</v>
      </c>
      <c r="U4">
        <f t="shared" si="2"/>
        <v>-1.75</v>
      </c>
      <c r="V4">
        <f t="shared" si="2"/>
        <v>-1.5</v>
      </c>
      <c r="W4">
        <f t="shared" si="2"/>
        <v>-1.25</v>
      </c>
      <c r="X4">
        <f t="shared" si="2"/>
        <v>-1</v>
      </c>
      <c r="Y4">
        <f t="shared" si="2"/>
        <v>-0.75</v>
      </c>
      <c r="Z4">
        <f t="shared" si="2"/>
        <v>-0.5</v>
      </c>
      <c r="AA4">
        <f t="shared" si="2"/>
        <v>-0.25</v>
      </c>
      <c r="AB4">
        <f t="shared" si="2"/>
        <v>0</v>
      </c>
      <c r="AC4">
        <f t="shared" si="2"/>
        <v>0.25</v>
      </c>
      <c r="AD4">
        <f t="shared" si="2"/>
        <v>0.5</v>
      </c>
      <c r="AE4">
        <f t="shared" si="2"/>
        <v>0.75</v>
      </c>
      <c r="AF4">
        <f t="shared" si="2"/>
        <v>1</v>
      </c>
      <c r="AG4">
        <f t="shared" si="2"/>
        <v>1.25</v>
      </c>
      <c r="AH4">
        <f t="shared" si="2"/>
        <v>1.5</v>
      </c>
      <c r="AI4">
        <f t="shared" si="2"/>
        <v>1.75</v>
      </c>
      <c r="AJ4">
        <f t="shared" si="2"/>
        <v>2</v>
      </c>
      <c r="AK4">
        <f t="shared" si="2"/>
        <v>2.25</v>
      </c>
      <c r="AL4">
        <f t="shared" si="2"/>
        <v>2.5</v>
      </c>
      <c r="AM4">
        <f t="shared" si="2"/>
        <v>2.75</v>
      </c>
      <c r="AN4">
        <f t="shared" si="2"/>
        <v>3</v>
      </c>
      <c r="AO4">
        <f t="shared" si="2"/>
        <v>3.25</v>
      </c>
      <c r="AP4">
        <f t="shared" si="2"/>
        <v>3.5</v>
      </c>
      <c r="AQ4">
        <f t="shared" si="2"/>
        <v>3.75</v>
      </c>
      <c r="AR4">
        <f t="shared" si="2"/>
        <v>4</v>
      </c>
      <c r="AS4">
        <f t="shared" si="2"/>
        <v>4.25</v>
      </c>
      <c r="AT4">
        <f t="shared" si="2"/>
        <v>4.5</v>
      </c>
      <c r="AU4">
        <f t="shared" si="2"/>
        <v>4.75</v>
      </c>
      <c r="AV4">
        <f t="shared" si="2"/>
        <v>5</v>
      </c>
    </row>
    <row r="5" spans="1:48" x14ac:dyDescent="0.25">
      <c r="A5" t="s">
        <v>40</v>
      </c>
      <c r="B5">
        <f ca="1">(-1)^RANDBETWEEN(0,1)</f>
        <v>1</v>
      </c>
      <c r="C5" t="s">
        <v>51</v>
      </c>
      <c r="D5">
        <f ca="1">RANDBETWEEN(1,4)*(-1)^RANDBETWEEN(0,1)</f>
        <v>-2</v>
      </c>
      <c r="E5" t="s">
        <v>52</v>
      </c>
      <c r="F5">
        <f ca="1">RANDBETWEEN(1,4)*(-1)^RANDBETWEEN(0,1)</f>
        <v>-2</v>
      </c>
      <c r="G5" t="s">
        <v>45</v>
      </c>
      <c r="H5">
        <f ca="1">$B5*(H4-$D5)*(H4-$F5)</f>
        <v>9</v>
      </c>
      <c r="I5">
        <f t="shared" ref="I5:AV5" ca="1" si="3">$B5*(I4-$D5)*(I4-$F5)</f>
        <v>7.5625</v>
      </c>
      <c r="J5">
        <f t="shared" ca="1" si="3"/>
        <v>6.25</v>
      </c>
      <c r="K5">
        <f t="shared" ca="1" si="3"/>
        <v>5.0625</v>
      </c>
      <c r="L5">
        <f t="shared" ca="1" si="3"/>
        <v>4</v>
      </c>
      <c r="M5">
        <f t="shared" ca="1" si="3"/>
        <v>3.0625</v>
      </c>
      <c r="N5">
        <f t="shared" ca="1" si="3"/>
        <v>2.25</v>
      </c>
      <c r="O5">
        <f t="shared" ca="1" si="3"/>
        <v>1.5625</v>
      </c>
      <c r="P5">
        <f t="shared" ca="1" si="3"/>
        <v>1</v>
      </c>
      <c r="Q5">
        <f t="shared" ca="1" si="3"/>
        <v>0.5625</v>
      </c>
      <c r="R5">
        <f t="shared" ca="1" si="3"/>
        <v>0.25</v>
      </c>
      <c r="S5">
        <f t="shared" ca="1" si="3"/>
        <v>6.25E-2</v>
      </c>
      <c r="T5">
        <f t="shared" ca="1" si="3"/>
        <v>0</v>
      </c>
      <c r="U5">
        <f t="shared" ca="1" si="3"/>
        <v>6.25E-2</v>
      </c>
      <c r="V5">
        <f t="shared" ca="1" si="3"/>
        <v>0.25</v>
      </c>
      <c r="W5">
        <f t="shared" ca="1" si="3"/>
        <v>0.5625</v>
      </c>
      <c r="X5">
        <f t="shared" ca="1" si="3"/>
        <v>1</v>
      </c>
      <c r="Y5">
        <f t="shared" ca="1" si="3"/>
        <v>1.5625</v>
      </c>
      <c r="Z5">
        <f t="shared" ca="1" si="3"/>
        <v>2.25</v>
      </c>
      <c r="AA5">
        <f t="shared" ca="1" si="3"/>
        <v>3.0625</v>
      </c>
      <c r="AB5">
        <f t="shared" ca="1" si="3"/>
        <v>4</v>
      </c>
      <c r="AC5">
        <f t="shared" ca="1" si="3"/>
        <v>5.0625</v>
      </c>
      <c r="AD5">
        <f t="shared" ca="1" si="3"/>
        <v>6.25</v>
      </c>
      <c r="AE5">
        <f t="shared" ca="1" si="3"/>
        <v>7.5625</v>
      </c>
      <c r="AF5">
        <f t="shared" ca="1" si="3"/>
        <v>9</v>
      </c>
      <c r="AG5">
        <f t="shared" ca="1" si="3"/>
        <v>10.5625</v>
      </c>
      <c r="AH5">
        <f t="shared" ca="1" si="3"/>
        <v>12.25</v>
      </c>
      <c r="AI5">
        <f t="shared" ca="1" si="3"/>
        <v>14.0625</v>
      </c>
      <c r="AJ5">
        <f t="shared" ca="1" si="3"/>
        <v>16</v>
      </c>
      <c r="AK5">
        <f t="shared" ca="1" si="3"/>
        <v>18.0625</v>
      </c>
      <c r="AL5">
        <f t="shared" ca="1" si="3"/>
        <v>20.25</v>
      </c>
      <c r="AM5">
        <f t="shared" ca="1" si="3"/>
        <v>22.5625</v>
      </c>
      <c r="AN5">
        <f t="shared" ca="1" si="3"/>
        <v>25</v>
      </c>
      <c r="AO5">
        <f t="shared" ca="1" si="3"/>
        <v>27.5625</v>
      </c>
      <c r="AP5">
        <f t="shared" ca="1" si="3"/>
        <v>30.25</v>
      </c>
      <c r="AQ5">
        <f t="shared" ca="1" si="3"/>
        <v>33.0625</v>
      </c>
      <c r="AR5">
        <f t="shared" ca="1" si="3"/>
        <v>36</v>
      </c>
      <c r="AS5">
        <f t="shared" ca="1" si="3"/>
        <v>39.0625</v>
      </c>
      <c r="AT5">
        <f t="shared" ca="1" si="3"/>
        <v>42.25</v>
      </c>
      <c r="AU5">
        <f t="shared" ca="1" si="3"/>
        <v>45.5625</v>
      </c>
      <c r="AV5">
        <f t="shared" ca="1" si="3"/>
        <v>49</v>
      </c>
    </row>
    <row r="7" spans="1:48" x14ac:dyDescent="0.25">
      <c r="H7">
        <v>-5</v>
      </c>
      <c r="I7">
        <f>H7+0.25</f>
        <v>-4.75</v>
      </c>
      <c r="J7">
        <f t="shared" ref="J7:AV7" si="4">I7+0.25</f>
        <v>-4.5</v>
      </c>
      <c r="K7">
        <f t="shared" si="4"/>
        <v>-4.25</v>
      </c>
      <c r="L7">
        <f t="shared" si="4"/>
        <v>-4</v>
      </c>
      <c r="M7">
        <f t="shared" si="4"/>
        <v>-3.75</v>
      </c>
      <c r="N7">
        <f t="shared" si="4"/>
        <v>-3.5</v>
      </c>
      <c r="O7">
        <f t="shared" si="4"/>
        <v>-3.25</v>
      </c>
      <c r="P7">
        <f t="shared" si="4"/>
        <v>-3</v>
      </c>
      <c r="Q7">
        <f t="shared" si="4"/>
        <v>-2.75</v>
      </c>
      <c r="R7">
        <f t="shared" si="4"/>
        <v>-2.5</v>
      </c>
      <c r="S7">
        <f t="shared" si="4"/>
        <v>-2.25</v>
      </c>
      <c r="T7">
        <f t="shared" si="4"/>
        <v>-2</v>
      </c>
      <c r="U7">
        <f t="shared" si="4"/>
        <v>-1.75</v>
      </c>
      <c r="V7">
        <f t="shared" si="4"/>
        <v>-1.5</v>
      </c>
      <c r="W7">
        <f t="shared" si="4"/>
        <v>-1.25</v>
      </c>
      <c r="X7">
        <f t="shared" si="4"/>
        <v>-1</v>
      </c>
      <c r="Y7">
        <f t="shared" si="4"/>
        <v>-0.75</v>
      </c>
      <c r="Z7">
        <f t="shared" si="4"/>
        <v>-0.5</v>
      </c>
      <c r="AA7">
        <f t="shared" si="4"/>
        <v>-0.25</v>
      </c>
      <c r="AB7">
        <f t="shared" si="4"/>
        <v>0</v>
      </c>
      <c r="AC7">
        <f t="shared" si="4"/>
        <v>0.25</v>
      </c>
      <c r="AD7">
        <f t="shared" si="4"/>
        <v>0.5</v>
      </c>
      <c r="AE7">
        <f t="shared" si="4"/>
        <v>0.75</v>
      </c>
      <c r="AF7">
        <f t="shared" si="4"/>
        <v>1</v>
      </c>
      <c r="AG7">
        <f t="shared" si="4"/>
        <v>1.25</v>
      </c>
      <c r="AH7">
        <f t="shared" si="4"/>
        <v>1.5</v>
      </c>
      <c r="AI7">
        <f t="shared" si="4"/>
        <v>1.75</v>
      </c>
      <c r="AJ7">
        <f t="shared" si="4"/>
        <v>2</v>
      </c>
      <c r="AK7">
        <f t="shared" si="4"/>
        <v>2.25</v>
      </c>
      <c r="AL7">
        <f t="shared" si="4"/>
        <v>2.5</v>
      </c>
      <c r="AM7">
        <f t="shared" si="4"/>
        <v>2.75</v>
      </c>
      <c r="AN7">
        <f t="shared" si="4"/>
        <v>3</v>
      </c>
      <c r="AO7">
        <f t="shared" si="4"/>
        <v>3.25</v>
      </c>
      <c r="AP7">
        <f t="shared" si="4"/>
        <v>3.5</v>
      </c>
      <c r="AQ7">
        <f t="shared" si="4"/>
        <v>3.75</v>
      </c>
      <c r="AR7">
        <f t="shared" si="4"/>
        <v>4</v>
      </c>
      <c r="AS7">
        <f t="shared" si="4"/>
        <v>4.25</v>
      </c>
      <c r="AT7">
        <f t="shared" si="4"/>
        <v>4.5</v>
      </c>
      <c r="AU7">
        <f t="shared" si="4"/>
        <v>4.75</v>
      </c>
      <c r="AV7">
        <f t="shared" si="4"/>
        <v>5</v>
      </c>
    </row>
    <row r="8" spans="1:48" x14ac:dyDescent="0.25">
      <c r="A8" t="s">
        <v>40</v>
      </c>
      <c r="B8">
        <f ca="1">(-1)^RANDBETWEEN(0,1)</f>
        <v>1</v>
      </c>
      <c r="C8" t="s">
        <v>51</v>
      </c>
      <c r="D8">
        <f ca="1">RANDBETWEEN(1,4)*(-1)^RANDBETWEEN(0,1)</f>
        <v>-4</v>
      </c>
      <c r="E8" t="s">
        <v>52</v>
      </c>
      <c r="F8">
        <f ca="1">RANDBETWEEN(1,4)*(-1)^RANDBETWEEN(0,1)</f>
        <v>3</v>
      </c>
      <c r="G8" t="s">
        <v>45</v>
      </c>
      <c r="H8">
        <f ca="1">$B8*(H7-$D8)*(H7-$F8)</f>
        <v>8</v>
      </c>
      <c r="I8">
        <f t="shared" ref="I8:AV8" ca="1" si="5">$B8*(I7-$D8)*(I7-$F8)</f>
        <v>5.8125</v>
      </c>
      <c r="J8">
        <f t="shared" ca="1" si="5"/>
        <v>3.75</v>
      </c>
      <c r="K8">
        <f t="shared" ca="1" si="5"/>
        <v>1.8125</v>
      </c>
      <c r="L8">
        <f t="shared" ca="1" si="5"/>
        <v>0</v>
      </c>
      <c r="M8">
        <f t="shared" ca="1" si="5"/>
        <v>-1.6875</v>
      </c>
      <c r="N8">
        <f t="shared" ca="1" si="5"/>
        <v>-3.25</v>
      </c>
      <c r="O8">
        <f t="shared" ca="1" si="5"/>
        <v>-4.6875</v>
      </c>
      <c r="P8">
        <f t="shared" ca="1" si="5"/>
        <v>-6</v>
      </c>
      <c r="Q8">
        <f t="shared" ca="1" si="5"/>
        <v>-7.1875</v>
      </c>
      <c r="R8">
        <f t="shared" ca="1" si="5"/>
        <v>-8.25</v>
      </c>
      <c r="S8">
        <f t="shared" ca="1" si="5"/>
        <v>-9.1875</v>
      </c>
      <c r="T8">
        <f t="shared" ca="1" si="5"/>
        <v>-10</v>
      </c>
      <c r="U8">
        <f t="shared" ca="1" si="5"/>
        <v>-10.6875</v>
      </c>
      <c r="V8">
        <f t="shared" ca="1" si="5"/>
        <v>-11.25</v>
      </c>
      <c r="W8">
        <f t="shared" ca="1" si="5"/>
        <v>-11.6875</v>
      </c>
      <c r="X8">
        <f t="shared" ca="1" si="5"/>
        <v>-12</v>
      </c>
      <c r="Y8">
        <f t="shared" ca="1" si="5"/>
        <v>-12.1875</v>
      </c>
      <c r="Z8">
        <f t="shared" ca="1" si="5"/>
        <v>-12.25</v>
      </c>
      <c r="AA8">
        <f t="shared" ca="1" si="5"/>
        <v>-12.1875</v>
      </c>
      <c r="AB8">
        <f t="shared" ca="1" si="5"/>
        <v>-12</v>
      </c>
      <c r="AC8">
        <f t="shared" ca="1" si="5"/>
        <v>-11.6875</v>
      </c>
      <c r="AD8">
        <f t="shared" ca="1" si="5"/>
        <v>-11.25</v>
      </c>
      <c r="AE8">
        <f t="shared" ca="1" si="5"/>
        <v>-10.6875</v>
      </c>
      <c r="AF8">
        <f t="shared" ca="1" si="5"/>
        <v>-10</v>
      </c>
      <c r="AG8">
        <f t="shared" ca="1" si="5"/>
        <v>-9.1875</v>
      </c>
      <c r="AH8">
        <f t="shared" ca="1" si="5"/>
        <v>-8.25</v>
      </c>
      <c r="AI8">
        <f t="shared" ca="1" si="5"/>
        <v>-7.1875</v>
      </c>
      <c r="AJ8">
        <f t="shared" ca="1" si="5"/>
        <v>-6</v>
      </c>
      <c r="AK8">
        <f t="shared" ca="1" si="5"/>
        <v>-4.6875</v>
      </c>
      <c r="AL8">
        <f t="shared" ca="1" si="5"/>
        <v>-3.25</v>
      </c>
      <c r="AM8">
        <f t="shared" ca="1" si="5"/>
        <v>-1.6875</v>
      </c>
      <c r="AN8">
        <f t="shared" ca="1" si="5"/>
        <v>0</v>
      </c>
      <c r="AO8">
        <f t="shared" ca="1" si="5"/>
        <v>1.8125</v>
      </c>
      <c r="AP8">
        <f t="shared" ca="1" si="5"/>
        <v>3.75</v>
      </c>
      <c r="AQ8">
        <f t="shared" ca="1" si="5"/>
        <v>5.8125</v>
      </c>
      <c r="AR8">
        <f t="shared" ca="1" si="5"/>
        <v>8</v>
      </c>
      <c r="AS8">
        <f t="shared" ca="1" si="5"/>
        <v>10.3125</v>
      </c>
      <c r="AT8">
        <f t="shared" ca="1" si="5"/>
        <v>12.75</v>
      </c>
      <c r="AU8">
        <f t="shared" ca="1" si="5"/>
        <v>15.3125</v>
      </c>
      <c r="AV8">
        <f t="shared" ca="1" si="5"/>
        <v>18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65"/>
  <sheetViews>
    <sheetView zoomScaleNormal="100" workbookViewId="0">
      <selection sqref="A1:XFD1048576"/>
    </sheetView>
  </sheetViews>
  <sheetFormatPr baseColWidth="10" defaultRowHeight="12.5" x14ac:dyDescent="0.25"/>
  <cols>
    <col min="3" max="4" width="35" customWidth="1"/>
    <col min="5" max="5" width="2.54296875" bestFit="1" customWidth="1"/>
    <col min="6" max="6" width="5" bestFit="1" customWidth="1"/>
    <col min="7" max="8" width="2" bestFit="1" customWidth="1"/>
    <col min="9" max="10" width="2.08984375" bestFit="1" customWidth="1"/>
    <col min="11" max="12" width="2.54296875" bestFit="1" customWidth="1"/>
    <col min="13" max="13" width="2.54296875" customWidth="1"/>
    <col min="14" max="14" width="4" bestFit="1" customWidth="1"/>
    <col min="15" max="15" width="4" customWidth="1"/>
    <col min="16" max="16" width="4.36328125" customWidth="1"/>
    <col min="17" max="17" width="3" bestFit="1" customWidth="1"/>
    <col min="18" max="18" width="39.453125" customWidth="1"/>
    <col min="19" max="19" width="35.36328125" customWidth="1"/>
    <col min="20" max="20" width="38.453125" customWidth="1"/>
    <col min="21" max="21" width="47.36328125" bestFit="1" customWidth="1"/>
    <col min="22" max="22" width="19.36328125" bestFit="1" customWidth="1"/>
    <col min="23" max="23" width="5.54296875" bestFit="1" customWidth="1"/>
    <col min="25" max="25" width="3.08984375" bestFit="1" customWidth="1"/>
    <col min="26" max="26" width="5" bestFit="1" customWidth="1"/>
    <col min="27" max="27" width="6.54296875" bestFit="1" customWidth="1"/>
    <col min="28" max="28" width="3.54296875" bestFit="1" customWidth="1"/>
  </cols>
  <sheetData>
    <row r="1" spans="1:31" x14ac:dyDescent="0.25">
      <c r="B1">
        <v>13</v>
      </c>
      <c r="C1">
        <f ca="1">ROUND(RAND()*($B$1-1)+0.5,0)</f>
        <v>4</v>
      </c>
      <c r="R1" t="s">
        <v>0</v>
      </c>
      <c r="S1" t="s">
        <v>2</v>
      </c>
      <c r="T1" t="s">
        <v>3</v>
      </c>
      <c r="U1" t="s">
        <v>7</v>
      </c>
      <c r="V1" t="s">
        <v>8</v>
      </c>
      <c r="W1" t="s">
        <v>9</v>
      </c>
    </row>
    <row r="2" spans="1:31" x14ac:dyDescent="0.25">
      <c r="A2">
        <v>1</v>
      </c>
      <c r="B2" s="4">
        <f ca="1">RAND()</f>
        <v>0.50839076810727002</v>
      </c>
      <c r="C2" s="4" t="str">
        <f ca="1">"x² "&amp;M2&amp;" "&amp;ABS(N2)&amp;"x "&amp;O2&amp;" "&amp;ABS(P2)</f>
        <v>x² + 1x - 12</v>
      </c>
      <c r="D2" s="5" t="s">
        <v>13</v>
      </c>
      <c r="E2">
        <f t="shared" ref="E2:F4" ca="1" si="0">ROUND(RAND()*3+2,0)</f>
        <v>4</v>
      </c>
      <c r="F2">
        <f ca="1">IF(K2*E2*-1=Q2*L2,E2+1,Q2)</f>
        <v>3</v>
      </c>
      <c r="G2">
        <f ca="1">ROUND(RAND(),0)</f>
        <v>0</v>
      </c>
      <c r="H2">
        <f ca="1">ROUND(RAND(),0)</f>
        <v>1</v>
      </c>
      <c r="I2" t="str">
        <f t="shared" ref="I2:J4" ca="1" si="1">IF(G2=0,"+","-")</f>
        <v>+</v>
      </c>
      <c r="J2" t="str">
        <f t="shared" ca="1" si="1"/>
        <v>-</v>
      </c>
      <c r="K2">
        <f t="shared" ref="K2:K7" ca="1" si="2">IF(I2="+",1,-1)</f>
        <v>1</v>
      </c>
      <c r="L2">
        <f t="shared" ref="L2:L7" ca="1" si="3">IF(J2="+",1,-1)</f>
        <v>-1</v>
      </c>
      <c r="M2" t="str">
        <f ca="1">IF(N2&gt;0,"+","-")</f>
        <v>+</v>
      </c>
      <c r="N2">
        <f ca="1">E2*K2+F2*L2</f>
        <v>1</v>
      </c>
      <c r="O2" t="str">
        <f ca="1">IF(P2&gt;0,"+","-")</f>
        <v>-</v>
      </c>
      <c r="P2">
        <f ca="1">F2*E2*L2*K2</f>
        <v>-12</v>
      </c>
      <c r="Q2">
        <f ca="1">ROUND(RAND()*3+2,0)</f>
        <v>3</v>
      </c>
      <c r="R2" t="s">
        <v>18</v>
      </c>
      <c r="S2" t="str">
        <f ca="1">C2</f>
        <v>x² + 1x - 12</v>
      </c>
      <c r="T2" t="str">
        <f ca="1">"= x² "&amp;M2&amp;" "&amp;ABS(N2)&amp;"x + "&amp;(ABS(N2)/2)^2&amp;" - "&amp;(ABS(N2)/2)^2&amp;" "&amp;O2&amp;" "&amp;ABS(P2)</f>
        <v>= x² + 1x + 0,25 - 0,25 - 12</v>
      </c>
      <c r="U2" t="str">
        <f ca="1">"= (x "&amp;M2&amp;" "&amp;(ABS(N2)/2)&amp;")² "&amp;Y2</f>
        <v>= (x + 0,5)² - 12,25</v>
      </c>
      <c r="X2">
        <f ca="1">-1*(ABS(N2)/2)^2+P2</f>
        <v>-12.25</v>
      </c>
      <c r="Y2" t="str">
        <f ca="1">IF(X2=0,"",IF(X2&gt;0,"+ "&amp;ABS(X2),"- "&amp;ABS(X2)))</f>
        <v>- 12,25</v>
      </c>
    </row>
    <row r="3" spans="1:31" x14ac:dyDescent="0.25">
      <c r="A3">
        <f>A2+1</f>
        <v>2</v>
      </c>
      <c r="B3" s="4">
        <f t="shared" ref="B3:B25" ca="1" si="4">RAND()</f>
        <v>9.2566623335604836E-2</v>
      </c>
      <c r="C3" s="4" t="str">
        <f ca="1">"x² "&amp;M3&amp;" "&amp;ABS(N3)&amp;"x "&amp;O3&amp;" "&amp;ABS(P3)</f>
        <v>x² + 1x - 6</v>
      </c>
      <c r="D3" s="4" t="s">
        <v>12</v>
      </c>
      <c r="E3">
        <f t="shared" ca="1" si="0"/>
        <v>3</v>
      </c>
      <c r="F3">
        <f ca="1">IF(K3*E3*-1=Q3*L3,E3+1,Q3)</f>
        <v>2</v>
      </c>
      <c r="G3">
        <f ca="1">ROUND(RAND(),0)</f>
        <v>0</v>
      </c>
      <c r="H3">
        <f ca="1">ROUND(RAND(),0)</f>
        <v>1</v>
      </c>
      <c r="I3" t="str">
        <f t="shared" ca="1" si="1"/>
        <v>+</v>
      </c>
      <c r="J3" t="str">
        <f t="shared" ca="1" si="1"/>
        <v>-</v>
      </c>
      <c r="K3">
        <f ca="1">IF(I3="+",1,-1)</f>
        <v>1</v>
      </c>
      <c r="L3">
        <f ca="1">IF(J3="+",1,-1)</f>
        <v>-1</v>
      </c>
      <c r="M3" t="str">
        <f ca="1">IF(N3&gt;0,"+","-")</f>
        <v>+</v>
      </c>
      <c r="N3">
        <f ca="1">E3*K3+F3*L3</f>
        <v>1</v>
      </c>
      <c r="O3" t="str">
        <f ca="1">IF(P3&gt;0,"+","-")</f>
        <v>-</v>
      </c>
      <c r="P3">
        <f ca="1">F3*E3*L3*K3</f>
        <v>-6</v>
      </c>
      <c r="Q3">
        <f ca="1">ROUND(RAND()*3+2,0)</f>
        <v>2</v>
      </c>
      <c r="R3" t="str">
        <f ca="1">"PQ-Formel: p = "&amp;M3&amp;ABS(N3)&amp;", q = "&amp;O3&amp;ABS(P3)</f>
        <v>PQ-Formel: p = +1, q = -6</v>
      </c>
      <c r="S3" t="str">
        <f ca="1">"x1 = "&amp;-N3/2&amp;" + √("&amp;(ABS(N3)/2)^2&amp;Y3&amp;") = "&amp;-N3/2&amp;" + "&amp;AA3&amp;" = "&amp;AB3</f>
        <v>x1 = -0,5 + √(0,25+ 6) = -0,5 + 2,5 = 2</v>
      </c>
      <c r="T3" t="str">
        <f ca="1">"x2 = "&amp;-N3/2&amp;" - √("&amp;(ABS(N3)/2)^2&amp;Y3&amp;") = "&amp;-N3/2&amp;" - "&amp;AA3&amp;" = "&amp;AC3</f>
        <v>x2 = -0,5 - √(0,25+ 6) = -0,5 - 2,5 = -3</v>
      </c>
      <c r="U3" t="str">
        <f ca="1">"f(x) = (x"&amp;AD3&amp;") · (x"&amp;AE3&amp;")"</f>
        <v>f(x) = (x - 2) · (x + 3)</v>
      </c>
      <c r="X3">
        <f ca="1">P3</f>
        <v>-6</v>
      </c>
      <c r="Y3" t="str">
        <f ca="1">IF(X3&lt;0,"+ "&amp;ABS(X3),"- "&amp;ABS(X3))</f>
        <v>+ 6</v>
      </c>
      <c r="Z3">
        <f ca="1">(ABS(N3)/2)^2-X3</f>
        <v>6.25</v>
      </c>
      <c r="AA3">
        <f ca="1">SQRT(Z3)</f>
        <v>2.5</v>
      </c>
      <c r="AB3">
        <f ca="1">-N3/2+AA3</f>
        <v>2</v>
      </c>
      <c r="AC3">
        <f ca="1">-N3/2-AA3</f>
        <v>-3</v>
      </c>
      <c r="AD3" t="str">
        <f ca="1">IF(AB3&lt;0," + "&amp;ABS(AB3)," - "&amp;ABS(AB3))</f>
        <v xml:space="preserve"> - 2</v>
      </c>
      <c r="AE3" t="str">
        <f ca="1">IF(AC3&lt;0," + "&amp;ABS(AC3)," - "&amp;ABS(AC3))</f>
        <v xml:space="preserve"> + 3</v>
      </c>
    </row>
    <row r="4" spans="1:31" x14ac:dyDescent="0.25">
      <c r="A4">
        <f t="shared" ref="A4:A25" si="5">A3+1</f>
        <v>3</v>
      </c>
      <c r="B4" s="4">
        <f t="shared" ca="1" si="4"/>
        <v>0.1566921036031188</v>
      </c>
      <c r="C4" s="4" t="str">
        <f ca="1">"f(x) = (x"&amp;I4&amp;E4&amp;") · (x"&amp;J4&amp;F4&amp;")"</f>
        <v>f(x) = (x+4) · (x+3)</v>
      </c>
      <c r="D4" s="4" t="s">
        <v>14</v>
      </c>
      <c r="E4">
        <f t="shared" ca="1" si="0"/>
        <v>4</v>
      </c>
      <c r="F4">
        <f t="shared" ca="1" si="0"/>
        <v>3</v>
      </c>
      <c r="G4">
        <f t="shared" ref="G4:H13" ca="1" si="6">ROUND(RAND(),0)</f>
        <v>0</v>
      </c>
      <c r="H4">
        <f t="shared" ca="1" si="6"/>
        <v>0</v>
      </c>
      <c r="I4" t="str">
        <f t="shared" ca="1" si="1"/>
        <v>+</v>
      </c>
      <c r="J4" t="str">
        <f t="shared" ca="1" si="1"/>
        <v>+</v>
      </c>
      <c r="K4">
        <f t="shared" ca="1" si="2"/>
        <v>1</v>
      </c>
      <c r="L4">
        <f t="shared" ca="1" si="3"/>
        <v>1</v>
      </c>
      <c r="M4" t="str">
        <f ca="1">IF(N4&gt;0,"+","")</f>
        <v>+</v>
      </c>
      <c r="N4">
        <f ca="1">E4*K4+F4*L4</f>
        <v>7</v>
      </c>
      <c r="O4" t="str">
        <f ca="1">IF(P4&gt;0,"+","")</f>
        <v>+</v>
      </c>
      <c r="P4">
        <f ca="1">F4*E4*L4*K4</f>
        <v>12</v>
      </c>
      <c r="R4" t="s">
        <v>11</v>
      </c>
      <c r="S4" t="str">
        <f ca="1">"(x"&amp;I4&amp;E4&amp;")·(x"&amp;J4&amp;F4&amp;")"</f>
        <v>(x+4)·(x+3)</v>
      </c>
      <c r="T4" t="str">
        <f ca="1">"= x² "&amp;J4&amp;F4&amp;"x "&amp;I4&amp;E4&amp;"x "&amp;O4&amp;P4</f>
        <v>= x² +3x +4x +12</v>
      </c>
      <c r="U4" t="str">
        <f ca="1">IF(N4&lt;&gt;0,"= x² "&amp;M4&amp;N4&amp;"x "&amp;O4&amp;P4,"= x² "&amp;O4&amp;P4)</f>
        <v>= x² +7x +12</v>
      </c>
      <c r="W4">
        <v>0</v>
      </c>
      <c r="X4" t="s">
        <v>10</v>
      </c>
      <c r="Y4">
        <v>2</v>
      </c>
      <c r="Z4">
        <v>3</v>
      </c>
    </row>
    <row r="5" spans="1:31" x14ac:dyDescent="0.25">
      <c r="A5">
        <f t="shared" si="5"/>
        <v>4</v>
      </c>
      <c r="B5" s="4">
        <f t="shared" ca="1" si="4"/>
        <v>0.20644290734628346</v>
      </c>
      <c r="C5" s="4" t="str">
        <f ca="1">"f(x) = (x "&amp;I5&amp;" "&amp;E5&amp;")² "&amp;J5&amp;" "&amp;F5</f>
        <v>f(x) = (x + 2)² - 16</v>
      </c>
      <c r="D5" s="4" t="s">
        <v>12</v>
      </c>
      <c r="E5">
        <f ca="1">ROUND(RAND()*3+2,0)</f>
        <v>2</v>
      </c>
      <c r="F5">
        <f ca="1">N5^2</f>
        <v>16</v>
      </c>
      <c r="G5">
        <f t="shared" ca="1" si="6"/>
        <v>0</v>
      </c>
      <c r="H5">
        <f t="shared" ca="1" si="6"/>
        <v>1</v>
      </c>
      <c r="I5" t="str">
        <f t="shared" ref="I5:I10" ca="1" si="7">IF(G5=0,"+","-")</f>
        <v>+</v>
      </c>
      <c r="J5" s="6" t="s">
        <v>17</v>
      </c>
      <c r="K5">
        <f t="shared" ca="1" si="2"/>
        <v>1</v>
      </c>
      <c r="L5">
        <f t="shared" si="3"/>
        <v>-1</v>
      </c>
      <c r="M5" t="str">
        <f ca="1">IF(N5&gt;0,"+","")</f>
        <v>+</v>
      </c>
      <c r="N5">
        <f ca="1">ROUND(RAND()*4+1,0)</f>
        <v>4</v>
      </c>
      <c r="O5" t="str">
        <f ca="1">IF(P5&gt;0,"+","")</f>
        <v/>
      </c>
      <c r="P5">
        <f ca="1">F5*E5*L5*K5</f>
        <v>-32</v>
      </c>
      <c r="Q5" t="str">
        <f ca="1">IF(I5="+","-","+")</f>
        <v>-</v>
      </c>
      <c r="R5" s="3" t="str">
        <f ca="1">"(x "&amp;I5&amp;" "&amp;E5&amp;")² "&amp;J5&amp;" "&amp;F5&amp;" = 0 | + "&amp;F5</f>
        <v>(x + 2)² - 16 = 0 | + 16</v>
      </c>
      <c r="S5" t="str">
        <f ca="1">"(x "&amp;I5&amp;" "&amp;E5&amp;")² = "&amp;F5&amp;" | √"</f>
        <v>(x + 2)² = 16 | √</v>
      </c>
      <c r="T5" t="str">
        <f ca="1">"x "&amp;I5&amp;" "&amp;E5&amp;" = "&amp;N5&amp;" | "&amp;Q5&amp;E5&amp;"   und   x "&amp;I5&amp;" "&amp;E5&amp;" = -"&amp;N5&amp;" | "&amp;Q5&amp;E5</f>
        <v>x + 2 = 4 | -2   und   x + 2 = -4 | -2</v>
      </c>
      <c r="U5" t="str">
        <f ca="1">"x = "&amp;N5+K5*E5*-1&amp;"    und    x = "&amp;-N5+K5*E5*-1</f>
        <v>x = 2    und    x = -6</v>
      </c>
      <c r="V5" t="str">
        <f ca="1">"f(x) = "&amp;Z5&amp;AA5&amp;AB5&amp;AC5</f>
        <v>f(x) = (x - 2) · (x + 6)</v>
      </c>
      <c r="X5">
        <f ca="1">N5+K5*E5*-1</f>
        <v>2</v>
      </c>
      <c r="Y5">
        <f ca="1">-N5+K5*E5*-1</f>
        <v>-6</v>
      </c>
      <c r="Z5" t="str">
        <f ca="1">IF(X5&lt;&gt;0,"(x","x")</f>
        <v>(x</v>
      </c>
      <c r="AA5" t="str">
        <f ca="1">IF(X5&lt;0," + "&amp;ABS(X5)&amp;") · ",IF(X5&gt;0," - "&amp;ABS(X5)&amp;") · "," · "))</f>
        <v xml:space="preserve"> - 2) · </v>
      </c>
      <c r="AB5" t="str">
        <f ca="1">IF(Y5&lt;&gt;0,"(x","x")</f>
        <v>(x</v>
      </c>
      <c r="AC5" t="str">
        <f ca="1">IF(Y5&lt;0," + "&amp;ABS(Y5)&amp;")",IF(Y5&gt;0," - "&amp;ABS(Y5)&amp;")",""))</f>
        <v xml:space="preserve"> + 6)</v>
      </c>
    </row>
    <row r="6" spans="1:31" x14ac:dyDescent="0.25">
      <c r="A6">
        <f t="shared" si="5"/>
        <v>5</v>
      </c>
      <c r="B6" s="5">
        <f t="shared" ca="1" si="4"/>
        <v>0.72581403967673219</v>
      </c>
      <c r="C6" s="5" t="str">
        <f ca="1">"f(x) = (x"&amp;I6&amp;E6&amp;") · (x"&amp;J6&amp;F6&amp;")"</f>
        <v>f(x) = (x-3) · (x-6)</v>
      </c>
      <c r="D6" s="5" t="s">
        <v>13</v>
      </c>
      <c r="E6">
        <f ca="1">ROUND(RAND()*5+2,0)</f>
        <v>3</v>
      </c>
      <c r="F6">
        <f ca="1">ROUND(RAND()*5+2,0)</f>
        <v>6</v>
      </c>
      <c r="G6">
        <f t="shared" ca="1" si="6"/>
        <v>1</v>
      </c>
      <c r="H6">
        <f t="shared" ca="1" si="6"/>
        <v>1</v>
      </c>
      <c r="I6" t="str">
        <f t="shared" ca="1" si="7"/>
        <v>-</v>
      </c>
      <c r="J6" t="str">
        <f ca="1">IF(H6=0,"+","-")</f>
        <v>-</v>
      </c>
      <c r="K6">
        <f t="shared" ca="1" si="2"/>
        <v>-1</v>
      </c>
      <c r="L6">
        <f t="shared" ca="1" si="3"/>
        <v>-1</v>
      </c>
      <c r="M6">
        <f ca="1">K6*E6*-1</f>
        <v>3</v>
      </c>
      <c r="N6">
        <f ca="1">L6*F6*-1</f>
        <v>6</v>
      </c>
      <c r="O6">
        <f ca="1">(M6+N6)/2</f>
        <v>4.5</v>
      </c>
      <c r="P6">
        <f ca="1">(O6-M6)*(O6-N6)</f>
        <v>-2.25</v>
      </c>
      <c r="Q6" t="str">
        <f ca="1">IF(O6&gt;0,"+","")</f>
        <v>+</v>
      </c>
      <c r="R6" s="3" t="s">
        <v>16</v>
      </c>
      <c r="S6" t="str">
        <f ca="1">IF(N6&gt;0,"xS = ["&amp;M6&amp;" + "&amp;N6&amp;"] : 2 = "&amp;M6+N6&amp;" : 2 = "&amp;(M6+N6)/2,"xS = ["&amp;M6&amp;" + ("&amp;N6&amp;")] : 2 = "&amp;M6+N6&amp;" : 2 = "&amp;(M6+N6)/2)</f>
        <v>xS = [3 + 6] : 2 = 9 : 2 = 4,5</v>
      </c>
      <c r="T6" s="3" t="s">
        <v>15</v>
      </c>
      <c r="U6" t="str">
        <f ca="1">"f("&amp;O6&amp;") = ("&amp;O6&amp;I6&amp;E6&amp;") · ("&amp;O6&amp;J6&amp;F6&amp;") = ("&amp;O6-M6&amp;") · ("&amp;O6-N6&amp;") = "&amp;P6</f>
        <v>f(4,5) = (4,5-3) · (4,5-6) = (1,5) · (-1,5) = -2,25</v>
      </c>
      <c r="V6" t="str">
        <f ca="1">"f(x) = "&amp;Z6&amp;"x"&amp;X6&amp;AA6&amp;"² "&amp;AB6</f>
        <v>f(x) = (x -4,5)² -2,25</v>
      </c>
      <c r="X6" t="str">
        <f ca="1">IF(O6&lt;0," +","")</f>
        <v/>
      </c>
      <c r="Y6" t="str">
        <f ca="1">IF(P6&gt;0,"+","")</f>
        <v/>
      </c>
      <c r="Z6" t="str">
        <f ca="1">IF(O6&lt;&gt;0,"(","")</f>
        <v>(</v>
      </c>
      <c r="AA6" t="str">
        <f ca="1">IF(O6&lt;&gt;0," "&amp;-1*O6&amp;")","")</f>
        <v xml:space="preserve"> -4,5)</v>
      </c>
      <c r="AB6" t="str">
        <f ca="1">IF(P6=0,"",Y6&amp;P6)</f>
        <v>-2,25</v>
      </c>
    </row>
    <row r="7" spans="1:31" x14ac:dyDescent="0.25">
      <c r="A7">
        <f t="shared" si="5"/>
        <v>6</v>
      </c>
      <c r="B7" s="4">
        <f t="shared" ca="1" si="4"/>
        <v>0.61767150738937482</v>
      </c>
      <c r="C7" s="4" t="str">
        <f ca="1">"f(x) = (x "&amp;I7&amp;" "&amp;E7&amp;")² "&amp;J7&amp;" "&amp;F7</f>
        <v>f(x) = (x + 3)² + 2</v>
      </c>
      <c r="D7" s="4" t="s">
        <v>14</v>
      </c>
      <c r="E7">
        <f t="shared" ref="E7:F10" ca="1" si="8">ROUND(RAND()*3+2,0)</f>
        <v>3</v>
      </c>
      <c r="F7">
        <f t="shared" ca="1" si="8"/>
        <v>2</v>
      </c>
      <c r="G7">
        <f t="shared" ca="1" si="6"/>
        <v>0</v>
      </c>
      <c r="H7">
        <f t="shared" ca="1" si="6"/>
        <v>0</v>
      </c>
      <c r="I7" t="str">
        <f t="shared" ca="1" si="7"/>
        <v>+</v>
      </c>
      <c r="J7" t="str">
        <f ca="1">IF(H7=0,"+","-")</f>
        <v>+</v>
      </c>
      <c r="K7">
        <f t="shared" ca="1" si="2"/>
        <v>1</v>
      </c>
      <c r="L7">
        <f t="shared" ca="1" si="3"/>
        <v>1</v>
      </c>
      <c r="M7" t="str">
        <f ca="1">IF(N7&gt;0,"+","")</f>
        <v>+</v>
      </c>
      <c r="N7">
        <f ca="1">E7*K7+F7*L7</f>
        <v>5</v>
      </c>
      <c r="O7" t="str">
        <f ca="1">IF(P7&gt;0,"+","")</f>
        <v>+</v>
      </c>
      <c r="P7">
        <f ca="1">E7^2+L7*F7</f>
        <v>11</v>
      </c>
      <c r="Q7">
        <f ca="1">N7*N7</f>
        <v>25</v>
      </c>
      <c r="R7" t="s">
        <v>11</v>
      </c>
      <c r="S7" t="str">
        <f ca="1">"(x "&amp;I7&amp;" "&amp;E7&amp;")² "&amp;J7&amp;" "&amp;F7</f>
        <v>(x + 3)² + 2</v>
      </c>
      <c r="T7" t="str">
        <f ca="1">"= x² "&amp;I7&amp;" "&amp;2*E7&amp;"x + "&amp;E7^2&amp;" "&amp;J7&amp;" "&amp;F7</f>
        <v>= x² + 6x + 9 + 2</v>
      </c>
      <c r="U7" t="str">
        <f ca="1">"= x² "&amp;I7&amp;" "&amp;2*E7&amp;"x "&amp;O7&amp;" "&amp;P7</f>
        <v>= x² + 6x + 11</v>
      </c>
      <c r="X7" t="s">
        <v>10</v>
      </c>
      <c r="Y7">
        <v>5</v>
      </c>
      <c r="Z7">
        <v>7</v>
      </c>
    </row>
    <row r="8" spans="1:31" x14ac:dyDescent="0.25">
      <c r="A8">
        <f t="shared" si="5"/>
        <v>7</v>
      </c>
      <c r="B8" s="4">
        <f ca="1">RAND()</f>
        <v>0.62322699191826803</v>
      </c>
      <c r="C8" s="4" t="str">
        <f ca="1">"x² "&amp;M8&amp;" "&amp;ABS(N8)&amp;"x "&amp;O8&amp;" "&amp;ABS(P8)</f>
        <v>x² + 1x - 20</v>
      </c>
      <c r="D8" s="5" t="s">
        <v>13</v>
      </c>
      <c r="E8">
        <f t="shared" ca="1" si="8"/>
        <v>5</v>
      </c>
      <c r="F8">
        <f ca="1">IF(K8*E8*-1=Q8*L8,E8+1,Q8)</f>
        <v>4</v>
      </c>
      <c r="G8">
        <f ca="1">ROUND(RAND(),0)</f>
        <v>0</v>
      </c>
      <c r="H8">
        <f ca="1">ROUND(RAND(),0)</f>
        <v>1</v>
      </c>
      <c r="I8" t="str">
        <f t="shared" ca="1" si="7"/>
        <v>+</v>
      </c>
      <c r="J8" t="str">
        <f ca="1">IF(H8=0,"+","-")</f>
        <v>-</v>
      </c>
      <c r="K8">
        <f t="shared" ref="K8:K25" ca="1" si="9">IF(I8="+",1,-1)</f>
        <v>1</v>
      </c>
      <c r="L8">
        <f t="shared" ref="L8:L25" ca="1" si="10">IF(J8="+",1,-1)</f>
        <v>-1</v>
      </c>
      <c r="M8" t="str">
        <f ca="1">IF(N8&gt;0,"+","-")</f>
        <v>+</v>
      </c>
      <c r="N8">
        <f ca="1">E8*K8+F8*L8</f>
        <v>1</v>
      </c>
      <c r="O8" t="str">
        <f ca="1">IF(P8&gt;0,"+","-")</f>
        <v>-</v>
      </c>
      <c r="P8">
        <f ca="1">F8*E8*L8*K8</f>
        <v>-20</v>
      </c>
      <c r="Q8">
        <f ca="1">ROUND(RAND()*3+2,0)</f>
        <v>4</v>
      </c>
      <c r="R8" t="s">
        <v>18</v>
      </c>
      <c r="S8" t="str">
        <f ca="1">C8</f>
        <v>x² + 1x - 20</v>
      </c>
      <c r="T8" t="str">
        <f ca="1">"= x² "&amp;M8&amp;" "&amp;ABS(N8)&amp;"x + "&amp;(ABS(N8)/2)^2&amp;" - "&amp;(ABS(N8)/2)^2&amp;" "&amp;O8&amp;" "&amp;ABS(P8)</f>
        <v>= x² + 1x + 0,25 - 0,25 - 20</v>
      </c>
      <c r="U8" t="str">
        <f ca="1">"= (x "&amp;M8&amp;" "&amp;(ABS(N8)/2)&amp;")² "&amp;Y8</f>
        <v>= (x + 0,5)² - 20,25</v>
      </c>
      <c r="X8">
        <f ca="1">-1*(ABS(N8)/2)^2+P8</f>
        <v>-20.25</v>
      </c>
      <c r="Y8" t="str">
        <f ca="1">IF(X8=0,"",IF(X8&gt;0,"+ "&amp;ABS(X8),"- "&amp;ABS(X8)))</f>
        <v>- 20,25</v>
      </c>
    </row>
    <row r="9" spans="1:31" x14ac:dyDescent="0.25">
      <c r="A9">
        <f t="shared" si="5"/>
        <v>8</v>
      </c>
      <c r="B9" s="4">
        <f t="shared" ca="1" si="4"/>
        <v>0.88101498063681094</v>
      </c>
      <c r="C9" s="4" t="str">
        <f ca="1">"x² "&amp;M9&amp;" "&amp;ABS(N9)&amp;"x "&amp;O9&amp;" "&amp;ABS(P9)</f>
        <v>x² - 8x + 16</v>
      </c>
      <c r="D9" s="4" t="s">
        <v>12</v>
      </c>
      <c r="E9">
        <f t="shared" ca="1" si="8"/>
        <v>4</v>
      </c>
      <c r="F9">
        <f ca="1">IF(K9*E9*-1=Q9*L9,E9+1,Q9)</f>
        <v>4</v>
      </c>
      <c r="G9">
        <f ca="1">ROUND(RAND(),0)</f>
        <v>1</v>
      </c>
      <c r="H9">
        <f ca="1">ROUND(RAND(),0)</f>
        <v>1</v>
      </c>
      <c r="I9" t="str">
        <f t="shared" ca="1" si="7"/>
        <v>-</v>
      </c>
      <c r="J9" t="str">
        <f ca="1">IF(H9=0,"+","-")</f>
        <v>-</v>
      </c>
      <c r="K9">
        <f ca="1">IF(I9="+",1,-1)</f>
        <v>-1</v>
      </c>
      <c r="L9">
        <f ca="1">IF(J9="+",1,-1)</f>
        <v>-1</v>
      </c>
      <c r="M9" t="str">
        <f ca="1">IF(N9&gt;0,"+","-")</f>
        <v>-</v>
      </c>
      <c r="N9">
        <f ca="1">E9*K9+F9*L9</f>
        <v>-8</v>
      </c>
      <c r="O9" t="str">
        <f ca="1">IF(P9&gt;0,"+","-")</f>
        <v>+</v>
      </c>
      <c r="P9">
        <f ca="1">F9*E9*L9*K9</f>
        <v>16</v>
      </c>
      <c r="Q9">
        <f ca="1">ROUND(RAND()*3+2,0)</f>
        <v>4</v>
      </c>
      <c r="R9" t="str">
        <f ca="1">"PQ-Formel: p = "&amp;M9&amp;ABS(N9)&amp;", q = "&amp;O9&amp;ABS(P9)</f>
        <v>PQ-Formel: p = -8, q = +16</v>
      </c>
      <c r="S9" t="str">
        <f ca="1">"x1 = "&amp;-N9/2&amp;" + √("&amp;(ABS(N9)/2)^2&amp;Y9&amp;") = "&amp;-N9/2&amp;" + "&amp;AA9&amp;" = "&amp;AB9</f>
        <v>x1 = 4 + √(16- 16) = 4 + 0 = 4</v>
      </c>
      <c r="T9" t="str">
        <f ca="1">"x2 = "&amp;-N9/2&amp;" - √("&amp;(ABS(N9)/2)^2&amp;Y9&amp;") = "&amp;-N9/2&amp;" - "&amp;AA9&amp;" = "&amp;AC9</f>
        <v>x2 = 4 - √(16- 16) = 4 - 0 = 4</v>
      </c>
      <c r="U9" t="str">
        <f ca="1">"f(x) = (x"&amp;AD9&amp;") · (x"&amp;AE9&amp;")"</f>
        <v>f(x) = (x - 4) · (x - 4)</v>
      </c>
      <c r="X9">
        <f ca="1">P9</f>
        <v>16</v>
      </c>
      <c r="Y9" t="str">
        <f ca="1">IF(X9&lt;0,"+ "&amp;ABS(X9),"- "&amp;ABS(X9))</f>
        <v>- 16</v>
      </c>
      <c r="Z9">
        <f ca="1">(ABS(N9)/2)^2-X9</f>
        <v>0</v>
      </c>
      <c r="AA9">
        <f ca="1">SQRT(Z9)</f>
        <v>0</v>
      </c>
      <c r="AB9">
        <f ca="1">-N9/2+AA9</f>
        <v>4</v>
      </c>
      <c r="AC9">
        <f ca="1">-N9/2-AA9</f>
        <v>4</v>
      </c>
      <c r="AD9" t="str">
        <f ca="1">IF(AB9&lt;0," + "&amp;ABS(AB9)," - "&amp;ABS(AB9))</f>
        <v xml:space="preserve"> - 4</v>
      </c>
      <c r="AE9" t="str">
        <f ca="1">IF(AC9&lt;0," + "&amp;ABS(AC9)," - "&amp;ABS(AC9))</f>
        <v xml:space="preserve"> - 4</v>
      </c>
    </row>
    <row r="10" spans="1:31" x14ac:dyDescent="0.25">
      <c r="A10">
        <f t="shared" si="5"/>
        <v>9</v>
      </c>
      <c r="B10" s="4">
        <f t="shared" ca="1" si="4"/>
        <v>0.18177079924121953</v>
      </c>
      <c r="C10" s="4" t="str">
        <f ca="1">"f(x) = (x"&amp;I10&amp;E10&amp;") · (x"&amp;J10&amp;F10&amp;")"</f>
        <v>f(x) = (x-2) · (x+4)</v>
      </c>
      <c r="D10" s="4" t="s">
        <v>14</v>
      </c>
      <c r="E10">
        <f t="shared" ca="1" si="8"/>
        <v>2</v>
      </c>
      <c r="F10">
        <f t="shared" ca="1" si="8"/>
        <v>4</v>
      </c>
      <c r="G10">
        <f t="shared" ca="1" si="6"/>
        <v>1</v>
      </c>
      <c r="H10">
        <f t="shared" ca="1" si="6"/>
        <v>0</v>
      </c>
      <c r="I10" t="str">
        <f t="shared" ca="1" si="7"/>
        <v>-</v>
      </c>
      <c r="J10" t="str">
        <f ca="1">IF(H10=0,"+","-")</f>
        <v>+</v>
      </c>
      <c r="K10">
        <f t="shared" ca="1" si="9"/>
        <v>-1</v>
      </c>
      <c r="L10">
        <f t="shared" ca="1" si="10"/>
        <v>1</v>
      </c>
      <c r="M10" t="str">
        <f ca="1">IF(N10&gt;0,"+","")</f>
        <v>+</v>
      </c>
      <c r="N10">
        <f ca="1">E10*K10+F10*L10</f>
        <v>2</v>
      </c>
      <c r="O10" t="str">
        <f ca="1">IF(P10&gt;0,"+","")</f>
        <v/>
      </c>
      <c r="P10">
        <f ca="1">F10*E10*L10*K10</f>
        <v>-8</v>
      </c>
      <c r="R10" t="s">
        <v>11</v>
      </c>
      <c r="S10" t="str">
        <f ca="1">"(x"&amp;I10&amp;E10&amp;")·(x"&amp;J10&amp;F10&amp;")"</f>
        <v>(x-2)·(x+4)</v>
      </c>
      <c r="T10" t="str">
        <f ca="1">"= x² "&amp;J10&amp;F10&amp;"x "&amp;I10&amp;E10&amp;"x "&amp;O10&amp;P10</f>
        <v>= x² +4x -2x -8</v>
      </c>
      <c r="U10" t="str">
        <f ca="1">IF(N10&lt;&gt;0,"= x² "&amp;M10&amp;N10&amp;"x "&amp;O10&amp;P10,"= x² "&amp;O10&amp;" "&amp;P10)</f>
        <v>= x² +2x -8</v>
      </c>
      <c r="W10">
        <v>0</v>
      </c>
      <c r="X10" t="s">
        <v>10</v>
      </c>
      <c r="Y10">
        <v>2</v>
      </c>
      <c r="Z10">
        <v>3</v>
      </c>
    </row>
    <row r="11" spans="1:31" x14ac:dyDescent="0.25">
      <c r="A11">
        <f t="shared" si="5"/>
        <v>10</v>
      </c>
      <c r="B11" s="4">
        <f t="shared" ca="1" si="4"/>
        <v>0.34340602156891131</v>
      </c>
      <c r="C11" s="4" t="str">
        <f ca="1">"f(x) = (x "&amp;I11&amp;" "&amp;E11&amp;")² "&amp;J11&amp;" "&amp;F11</f>
        <v>f(x) = (x - 4)² - 4</v>
      </c>
      <c r="D11" s="4" t="s">
        <v>12</v>
      </c>
      <c r="E11">
        <f ca="1">ROUND(RAND()*3+2,0)</f>
        <v>4</v>
      </c>
      <c r="F11">
        <f ca="1">N11^2</f>
        <v>4</v>
      </c>
      <c r="G11">
        <f t="shared" ca="1" si="6"/>
        <v>1</v>
      </c>
      <c r="H11">
        <f t="shared" ca="1" si="6"/>
        <v>1</v>
      </c>
      <c r="I11" t="str">
        <f ca="1">IF(G11=0,"+","-")</f>
        <v>-</v>
      </c>
      <c r="J11" s="6" t="s">
        <v>17</v>
      </c>
      <c r="K11">
        <f t="shared" ca="1" si="9"/>
        <v>-1</v>
      </c>
      <c r="L11">
        <f t="shared" si="10"/>
        <v>-1</v>
      </c>
      <c r="M11" t="str">
        <f ca="1">IF(N11&gt;0,"+","")</f>
        <v>+</v>
      </c>
      <c r="N11">
        <f ca="1">ROUND(RAND()*4+1,0)</f>
        <v>2</v>
      </c>
      <c r="O11" t="str">
        <f ca="1">IF(P11&gt;0,"+","")</f>
        <v>+</v>
      </c>
      <c r="P11">
        <f ca="1">F11*E11*L11*K11</f>
        <v>16</v>
      </c>
      <c r="Q11" t="str">
        <f ca="1">IF(I11="+","-","+")</f>
        <v>+</v>
      </c>
      <c r="R11" s="3" t="str">
        <f ca="1">"(x "&amp;I11&amp;" "&amp;E11&amp;")² "&amp;J11&amp;" "&amp;F11&amp;" = 0 | + "&amp;F11</f>
        <v>(x - 4)² - 4 = 0 | + 4</v>
      </c>
      <c r="S11" t="str">
        <f ca="1">"(x "&amp;I11&amp;" "&amp;E11&amp;")² = "&amp;F11&amp;" | √"</f>
        <v>(x - 4)² = 4 | √</v>
      </c>
      <c r="T11" t="str">
        <f ca="1">"x "&amp;I11&amp;" "&amp;E11&amp;" = "&amp;N11&amp;" | "&amp;Q11&amp;E11&amp;"   und   x "&amp;I11&amp;" "&amp;E11&amp;" = -"&amp;N11&amp;" | "&amp;Q11&amp;E11</f>
        <v>x - 4 = 2 | +4   und   x - 4 = -2 | +4</v>
      </c>
      <c r="U11" t="str">
        <f ca="1">"x = "&amp;N11+K11*E11*-1&amp;"    und    x = "&amp;-N11+K11*E11*-1</f>
        <v>x = 6    und    x = 2</v>
      </c>
      <c r="V11" t="str">
        <f ca="1">"f(x) = "&amp;Z11&amp;AA11&amp;AB11&amp;AC11</f>
        <v>f(x) = (x - 6) · (x - 2)</v>
      </c>
      <c r="X11">
        <f ca="1">N11+K11*E11*-1</f>
        <v>6</v>
      </c>
      <c r="Y11">
        <f ca="1">-N11+K11*E11*-1</f>
        <v>2</v>
      </c>
      <c r="Z11" t="str">
        <f ca="1">IF(X11&lt;&gt;0,"(x","x")</f>
        <v>(x</v>
      </c>
      <c r="AA11" t="str">
        <f ca="1">IF(X11&lt;0," + "&amp;ABS(X11)&amp;") · ",IF(X11&gt;0," - "&amp;ABS(X11)&amp;") · "," · "))</f>
        <v xml:space="preserve"> - 6) · </v>
      </c>
      <c r="AB11" t="str">
        <f ca="1">IF(Y11&lt;&gt;0,"(x","x")</f>
        <v>(x</v>
      </c>
      <c r="AC11" t="str">
        <f ca="1">IF(Y11&lt;0," + "&amp;ABS(Y11)&amp;")",IF(Y11&gt;0," - "&amp;ABS(Y11)&amp;")",""))</f>
        <v xml:space="preserve"> - 2)</v>
      </c>
    </row>
    <row r="12" spans="1:31" x14ac:dyDescent="0.25">
      <c r="A12">
        <f t="shared" si="5"/>
        <v>11</v>
      </c>
      <c r="B12" s="5">
        <f t="shared" ca="1" si="4"/>
        <v>0.93540717722637889</v>
      </c>
      <c r="C12" s="5" t="str">
        <f ca="1">"f(x) = (x"&amp;I12&amp;E12&amp;") · (x"&amp;J12&amp;F12&amp;")"</f>
        <v>f(x) = (x+6) · (x+5)</v>
      </c>
      <c r="D12" s="5" t="s">
        <v>13</v>
      </c>
      <c r="E12">
        <f ca="1">ROUND(RAND()*5+2,0)</f>
        <v>6</v>
      </c>
      <c r="F12">
        <f ca="1">ROUND(RAND()*5+2,0)</f>
        <v>5</v>
      </c>
      <c r="G12">
        <f t="shared" ca="1" si="6"/>
        <v>0</v>
      </c>
      <c r="H12">
        <f t="shared" ca="1" si="6"/>
        <v>0</v>
      </c>
      <c r="I12" t="str">
        <f t="shared" ref="I12:I25" ca="1" si="11">IF(G12=0,"+","-")</f>
        <v>+</v>
      </c>
      <c r="J12" t="str">
        <f ca="1">IF(H12=0,"+","-")</f>
        <v>+</v>
      </c>
      <c r="K12">
        <f t="shared" ca="1" si="9"/>
        <v>1</v>
      </c>
      <c r="L12">
        <f t="shared" ca="1" si="10"/>
        <v>1</v>
      </c>
      <c r="M12">
        <f ca="1">K12*E12*-1</f>
        <v>-6</v>
      </c>
      <c r="N12">
        <f ca="1">L12*F12*-1</f>
        <v>-5</v>
      </c>
      <c r="O12">
        <f ca="1">(M12+N12)/2</f>
        <v>-5.5</v>
      </c>
      <c r="P12">
        <f ca="1">(O12-M12)*(O12-N12)</f>
        <v>-0.25</v>
      </c>
      <c r="Q12" t="str">
        <f ca="1">IF(O12&gt;0,"+","")</f>
        <v/>
      </c>
      <c r="R12" s="3" t="s">
        <v>16</v>
      </c>
      <c r="S12" t="str">
        <f ca="1">IF(N12&gt;0,"xS = ["&amp;M12&amp;" + "&amp;N12&amp;"] : 2 = "&amp;M12+N12&amp;" : 2 = "&amp;(M12+N12)/2,"xS = ["&amp;M12&amp;" + ("&amp;N12&amp;")] : 2 = "&amp;M12+N12&amp;" : 2 = "&amp;(M12+N12)/2)</f>
        <v>xS = [-6 + (-5)] : 2 = -11 : 2 = -5,5</v>
      </c>
      <c r="T12" s="3" t="s">
        <v>15</v>
      </c>
      <c r="U12" t="str">
        <f ca="1">"f("&amp;O12&amp;") = ("&amp;O12&amp;I12&amp;E12&amp;") · ("&amp;O12&amp;J12&amp;F12&amp;") = ("&amp;O12-M12&amp;") · ("&amp;O12-N12&amp;") = "&amp;P12</f>
        <v>f(-5,5) = (-5,5+6) · (-5,5+5) = (0,5) · (-0,5) = -0,25</v>
      </c>
      <c r="V12" t="str">
        <f ca="1">"f(x) = "&amp;Z12&amp;"x"&amp;X12&amp;AA12&amp;"² "&amp;AB12</f>
        <v>f(x) = (x + 5,5)² -0,25</v>
      </c>
      <c r="X12" t="str">
        <f ca="1">IF(O12&lt;0," +","")</f>
        <v xml:space="preserve"> +</v>
      </c>
      <c r="Y12" t="str">
        <f ca="1">IF(P12&gt;0,"+","")</f>
        <v/>
      </c>
      <c r="Z12" t="str">
        <f ca="1">IF(O12&lt;&gt;0,"(","")</f>
        <v>(</v>
      </c>
      <c r="AA12" t="str">
        <f ca="1">IF(O12&lt;&gt;0," "&amp;-1*O12&amp;")","")</f>
        <v xml:space="preserve"> 5,5)</v>
      </c>
      <c r="AB12" t="str">
        <f ca="1">IF(P12=0,"",Y12&amp;P12)</f>
        <v>-0,25</v>
      </c>
    </row>
    <row r="13" spans="1:31" x14ac:dyDescent="0.25">
      <c r="A13">
        <f t="shared" si="5"/>
        <v>12</v>
      </c>
      <c r="B13" s="4">
        <f t="shared" ca="1" si="4"/>
        <v>0.31195070798537194</v>
      </c>
      <c r="C13" s="4" t="str">
        <f ca="1">"f(x) = (x "&amp;I13&amp;" "&amp;E13&amp;")² "&amp;J13&amp;" "&amp;F13</f>
        <v>f(x) = (x - 4)² + 4</v>
      </c>
      <c r="D13" s="4" t="s">
        <v>14</v>
      </c>
      <c r="E13">
        <f t="shared" ref="E13:F16" ca="1" si="12">ROUND(RAND()*3+2,0)</f>
        <v>4</v>
      </c>
      <c r="F13">
        <f t="shared" ca="1" si="12"/>
        <v>4</v>
      </c>
      <c r="G13">
        <f t="shared" ca="1" si="6"/>
        <v>1</v>
      </c>
      <c r="H13">
        <f t="shared" ca="1" si="6"/>
        <v>0</v>
      </c>
      <c r="I13" t="str">
        <f t="shared" ca="1" si="11"/>
        <v>-</v>
      </c>
      <c r="J13" t="str">
        <f ca="1">IF(H13=0,"+","-")</f>
        <v>+</v>
      </c>
      <c r="K13">
        <f t="shared" ca="1" si="9"/>
        <v>-1</v>
      </c>
      <c r="L13">
        <f t="shared" ca="1" si="10"/>
        <v>1</v>
      </c>
      <c r="M13" t="str">
        <f ca="1">IF(N13&gt;0,"+","")</f>
        <v/>
      </c>
      <c r="N13">
        <f ca="1">E13*K13+F13*L13</f>
        <v>0</v>
      </c>
      <c r="O13" t="str">
        <f ca="1">IF(P13&gt;0,"+","")</f>
        <v>+</v>
      </c>
      <c r="P13">
        <f ca="1">E13^2+L13*F13</f>
        <v>20</v>
      </c>
      <c r="Q13">
        <f ca="1">N13*N13</f>
        <v>0</v>
      </c>
      <c r="R13" t="s">
        <v>11</v>
      </c>
      <c r="S13" t="str">
        <f ca="1">"(x "&amp;I13&amp;" "&amp;E13&amp;")² "&amp;J13&amp;" "&amp;F13</f>
        <v>(x - 4)² + 4</v>
      </c>
      <c r="T13" t="str">
        <f ca="1">"= x² "&amp;I13&amp;" "&amp;2*E13&amp;"x + "&amp;E13^2&amp;" "&amp;J13&amp;" "&amp;F13</f>
        <v>= x² - 8x + 16 + 4</v>
      </c>
      <c r="U13" t="str">
        <f ca="1">"= x² "&amp;I13&amp;" "&amp;2*E13&amp;"x "&amp;O13&amp;" "&amp;P13</f>
        <v>= x² - 8x + 20</v>
      </c>
      <c r="X13" t="s">
        <v>10</v>
      </c>
      <c r="Y13">
        <v>5</v>
      </c>
      <c r="Z13">
        <v>7</v>
      </c>
    </row>
    <row r="14" spans="1:31" x14ac:dyDescent="0.25">
      <c r="A14">
        <f t="shared" si="5"/>
        <v>13</v>
      </c>
      <c r="B14" s="4">
        <f ca="1">RAND()</f>
        <v>0.35573741107256618</v>
      </c>
      <c r="C14" s="4" t="str">
        <f ca="1">"x² "&amp;M14&amp;" "&amp;ABS(N14)&amp;"x "&amp;O14&amp;" "&amp;ABS(P14)</f>
        <v>x² + 3x - 10</v>
      </c>
      <c r="D14" s="5" t="s">
        <v>13</v>
      </c>
      <c r="E14">
        <f t="shared" ca="1" si="12"/>
        <v>5</v>
      </c>
      <c r="F14">
        <f ca="1">IF(K14*E14*-1=Q14*L14,E14+1,Q14)</f>
        <v>2</v>
      </c>
      <c r="G14">
        <f ca="1">ROUND(RAND(),0)</f>
        <v>0</v>
      </c>
      <c r="H14">
        <f ca="1">ROUND(RAND(),0)</f>
        <v>1</v>
      </c>
      <c r="I14" t="str">
        <f t="shared" ca="1" si="11"/>
        <v>+</v>
      </c>
      <c r="J14" t="str">
        <f ca="1">IF(H14=0,"+","-")</f>
        <v>-</v>
      </c>
      <c r="K14">
        <f t="shared" ca="1" si="9"/>
        <v>1</v>
      </c>
      <c r="L14">
        <f t="shared" ca="1" si="10"/>
        <v>-1</v>
      </c>
      <c r="M14" t="str">
        <f ca="1">IF(N14&gt;0,"+","-")</f>
        <v>+</v>
      </c>
      <c r="N14">
        <f ca="1">E14*K14+F14*L14</f>
        <v>3</v>
      </c>
      <c r="O14" t="str">
        <f ca="1">IF(P14&gt;0,"+","-")</f>
        <v>-</v>
      </c>
      <c r="P14">
        <f ca="1">F14*E14*L14*K14</f>
        <v>-10</v>
      </c>
      <c r="Q14">
        <f ca="1">ROUND(RAND()*3+2,0)</f>
        <v>2</v>
      </c>
      <c r="R14" t="s">
        <v>18</v>
      </c>
      <c r="S14" t="str">
        <f ca="1">C14</f>
        <v>x² + 3x - 10</v>
      </c>
      <c r="T14" t="str">
        <f ca="1">"= x² "&amp;M14&amp;" "&amp;ABS(N14)&amp;"x + "&amp;(ABS(N14)/2)^2&amp;" - "&amp;(ABS(N14)/2)^2&amp;" "&amp;O14&amp;" "&amp;ABS(P14)</f>
        <v>= x² + 3x + 2,25 - 2,25 - 10</v>
      </c>
      <c r="U14" t="str">
        <f ca="1">"= (x "&amp;M14&amp;" "&amp;(ABS(N14)/2)&amp;")² "&amp;Y14</f>
        <v>= (x + 1,5)² - 12,25</v>
      </c>
      <c r="X14">
        <f ca="1">-1*(ABS(N14)/2)^2+P14</f>
        <v>-12.25</v>
      </c>
      <c r="Y14" t="str">
        <f ca="1">IF(X14=0,"",IF(X14&gt;0,"+ "&amp;ABS(X14),"- "&amp;ABS(X14)))</f>
        <v>- 12,25</v>
      </c>
    </row>
    <row r="15" spans="1:31" x14ac:dyDescent="0.25">
      <c r="A15">
        <f t="shared" si="5"/>
        <v>14</v>
      </c>
      <c r="B15" s="4">
        <f t="shared" ca="1" si="4"/>
        <v>0.75645526769089499</v>
      </c>
      <c r="C15" s="4" t="str">
        <f ca="1">"x² "&amp;M15&amp;" "&amp;ABS(N15)&amp;"x "&amp;O15&amp;" "&amp;ABS(P15)</f>
        <v>x² - 10x + 25</v>
      </c>
      <c r="D15" s="4" t="s">
        <v>12</v>
      </c>
      <c r="E15">
        <f t="shared" ca="1" si="12"/>
        <v>5</v>
      </c>
      <c r="F15">
        <f ca="1">IF(K15*E15*-1=Q15*L15,E15+1,Q15)</f>
        <v>5</v>
      </c>
      <c r="G15">
        <f ca="1">ROUND(RAND(),0)</f>
        <v>1</v>
      </c>
      <c r="H15">
        <f ca="1">ROUND(RAND(),0)</f>
        <v>1</v>
      </c>
      <c r="I15" t="str">
        <f t="shared" ca="1" si="11"/>
        <v>-</v>
      </c>
      <c r="J15" t="str">
        <f ca="1">IF(H15=0,"+","-")</f>
        <v>-</v>
      </c>
      <c r="K15">
        <f ca="1">IF(I15="+",1,-1)</f>
        <v>-1</v>
      </c>
      <c r="L15">
        <f ca="1">IF(J15="+",1,-1)</f>
        <v>-1</v>
      </c>
      <c r="M15" t="str">
        <f ca="1">IF(N15&gt;0,"+","-")</f>
        <v>-</v>
      </c>
      <c r="N15">
        <f ca="1">E15*K15+F15*L15</f>
        <v>-10</v>
      </c>
      <c r="O15" t="str">
        <f ca="1">IF(P15&gt;0,"+","-")</f>
        <v>+</v>
      </c>
      <c r="P15">
        <f ca="1">F15*E15*L15*K15</f>
        <v>25</v>
      </c>
      <c r="Q15">
        <f ca="1">ROUND(RAND()*3+2,0)</f>
        <v>5</v>
      </c>
      <c r="R15" t="str">
        <f ca="1">"PQ-Formel: p = "&amp;M15&amp;ABS(N15)&amp;", q = "&amp;O15&amp;ABS(P15)</f>
        <v>PQ-Formel: p = -10, q = +25</v>
      </c>
      <c r="S15" t="str">
        <f ca="1">"x1 = "&amp;-N15/2&amp;" + √("&amp;(ABS(N15)/2)^2&amp;Y15&amp;") = "&amp;-N15/2&amp;" + "&amp;AA15&amp;" = "&amp;AB15</f>
        <v>x1 = 5 + √(25- 25) = 5 + 0 = 5</v>
      </c>
      <c r="T15" t="str">
        <f ca="1">"x2 = "&amp;-N15/2&amp;" - √("&amp;(ABS(N15)/2)^2&amp;Y15&amp;") = "&amp;-N15/2&amp;" - "&amp;AA15&amp;" = "&amp;AC15</f>
        <v>x2 = 5 - √(25- 25) = 5 - 0 = 5</v>
      </c>
      <c r="U15" t="str">
        <f ca="1">"f(x) = (x"&amp;AD15&amp;") · (x"&amp;AE15&amp;")"</f>
        <v>f(x) = (x - 5) · (x - 5)</v>
      </c>
      <c r="X15">
        <f ca="1">P15</f>
        <v>25</v>
      </c>
      <c r="Y15" t="str">
        <f ca="1">IF(X15&lt;0,"+ "&amp;ABS(X15),"- "&amp;ABS(X15))</f>
        <v>- 25</v>
      </c>
      <c r="Z15">
        <f ca="1">(ABS(N15)/2)^2-X15</f>
        <v>0</v>
      </c>
      <c r="AA15">
        <f ca="1">SQRT(Z15)</f>
        <v>0</v>
      </c>
      <c r="AB15">
        <f ca="1">-N15/2+AA15</f>
        <v>5</v>
      </c>
      <c r="AC15">
        <f ca="1">-N15/2-AA15</f>
        <v>5</v>
      </c>
      <c r="AD15" t="str">
        <f ca="1">IF(AB15&lt;0," + "&amp;ABS(AB15)," - "&amp;ABS(AB15))</f>
        <v xml:space="preserve"> - 5</v>
      </c>
      <c r="AE15" t="str">
        <f ca="1">IF(AC15&lt;0," + "&amp;ABS(AC15)," - "&amp;ABS(AC15))</f>
        <v xml:space="preserve"> - 5</v>
      </c>
    </row>
    <row r="16" spans="1:31" x14ac:dyDescent="0.25">
      <c r="A16">
        <f t="shared" si="5"/>
        <v>15</v>
      </c>
      <c r="B16" s="4">
        <f t="shared" ca="1" si="4"/>
        <v>0.57899928854118432</v>
      </c>
      <c r="C16" s="4" t="str">
        <f ca="1">"f(x) = (x"&amp;I16&amp;E16&amp;") · (x"&amp;J16&amp;F16&amp;")"</f>
        <v>f(x) = (x+5) · (x-4)</v>
      </c>
      <c r="D16" s="4" t="s">
        <v>14</v>
      </c>
      <c r="E16">
        <f t="shared" ca="1" si="12"/>
        <v>5</v>
      </c>
      <c r="F16">
        <f t="shared" ca="1" si="12"/>
        <v>4</v>
      </c>
      <c r="G16">
        <f t="shared" ref="G16:H19" ca="1" si="13">ROUND(RAND(),0)</f>
        <v>0</v>
      </c>
      <c r="H16">
        <f t="shared" ca="1" si="13"/>
        <v>1</v>
      </c>
      <c r="I16" t="str">
        <f t="shared" ca="1" si="11"/>
        <v>+</v>
      </c>
      <c r="J16" t="str">
        <f ca="1">IF(H16=0,"+","-")</f>
        <v>-</v>
      </c>
      <c r="K16">
        <f t="shared" ca="1" si="9"/>
        <v>1</v>
      </c>
      <c r="L16">
        <f t="shared" ca="1" si="10"/>
        <v>-1</v>
      </c>
      <c r="M16" t="str">
        <f ca="1">IF(N16&gt;0,"+","")</f>
        <v>+</v>
      </c>
      <c r="N16">
        <f ca="1">E16*K16+F16*L16</f>
        <v>1</v>
      </c>
      <c r="O16" t="str">
        <f ca="1">IF(P16&gt;0,"+","")</f>
        <v/>
      </c>
      <c r="P16">
        <f ca="1">F16*E16*L16*K16</f>
        <v>-20</v>
      </c>
      <c r="R16" t="s">
        <v>11</v>
      </c>
      <c r="S16" t="str">
        <f ca="1">"(x"&amp;I16&amp;E16&amp;")·(x"&amp;J16&amp;F16&amp;")"</f>
        <v>(x+5)·(x-4)</v>
      </c>
      <c r="T16" t="str">
        <f ca="1">"= x² "&amp;J16&amp;F16&amp;"x "&amp;I16&amp;E16&amp;"x "&amp;O16&amp;P16</f>
        <v>= x² -4x +5x -20</v>
      </c>
      <c r="U16" t="str">
        <f ca="1">IF(N16&lt;&gt;0,"= x² "&amp;M16&amp;N16&amp;"x "&amp;O16&amp;P16,"= x² "&amp;O16&amp;P16)</f>
        <v>= x² +1x -20</v>
      </c>
      <c r="W16">
        <v>0</v>
      </c>
      <c r="X16" t="s">
        <v>10</v>
      </c>
      <c r="Y16">
        <v>2</v>
      </c>
      <c r="Z16">
        <v>3</v>
      </c>
    </row>
    <row r="17" spans="1:31" x14ac:dyDescent="0.25">
      <c r="A17">
        <f t="shared" si="5"/>
        <v>16</v>
      </c>
      <c r="B17" s="4">
        <f t="shared" ca="1" si="4"/>
        <v>7.5629000919609224E-2</v>
      </c>
      <c r="C17" s="4" t="str">
        <f ca="1">"f(x) = (x "&amp;I17&amp;" "&amp;E17&amp;")² "&amp;J17&amp;" "&amp;F17</f>
        <v>f(x) = (x - 5)² - 9</v>
      </c>
      <c r="D17" s="4" t="s">
        <v>12</v>
      </c>
      <c r="E17">
        <f ca="1">ROUND(RAND()*3+2,0)</f>
        <v>5</v>
      </c>
      <c r="F17">
        <f ca="1">N17^2</f>
        <v>9</v>
      </c>
      <c r="G17">
        <f t="shared" ca="1" si="13"/>
        <v>1</v>
      </c>
      <c r="H17">
        <f t="shared" ca="1" si="13"/>
        <v>0</v>
      </c>
      <c r="I17" t="str">
        <f t="shared" ca="1" si="11"/>
        <v>-</v>
      </c>
      <c r="J17" s="6" t="s">
        <v>17</v>
      </c>
      <c r="K17">
        <f t="shared" ca="1" si="9"/>
        <v>-1</v>
      </c>
      <c r="L17">
        <f t="shared" si="10"/>
        <v>-1</v>
      </c>
      <c r="M17" t="str">
        <f ca="1">IF(N17&gt;0,"+","")</f>
        <v>+</v>
      </c>
      <c r="N17">
        <f ca="1">ROUND(RAND()*4+1,0)</f>
        <v>3</v>
      </c>
      <c r="O17" t="str">
        <f ca="1">IF(P17&gt;0,"+","")</f>
        <v>+</v>
      </c>
      <c r="P17">
        <f ca="1">F17*E17*L17*K17</f>
        <v>45</v>
      </c>
      <c r="Q17" t="str">
        <f ca="1">IF(I17="+","-","+")</f>
        <v>+</v>
      </c>
      <c r="R17" s="3" t="str">
        <f ca="1">"(x "&amp;I17&amp;" "&amp;E17&amp;")² "&amp;J17&amp;" "&amp;F17&amp;" = 0 | + "&amp;F17</f>
        <v>(x - 5)² - 9 = 0 | + 9</v>
      </c>
      <c r="S17" t="str">
        <f ca="1">"(x "&amp;I17&amp;" "&amp;E17&amp;")² = "&amp;F17&amp;" | √"</f>
        <v>(x - 5)² = 9 | √</v>
      </c>
      <c r="T17" t="str">
        <f ca="1">"x "&amp;I17&amp;" "&amp;E17&amp;" = "&amp;N17&amp;" | "&amp;Q17&amp;E17&amp;"   und   x "&amp;I17&amp;" "&amp;E17&amp;" = -"&amp;N17&amp;" | "&amp;Q17&amp;E17</f>
        <v>x - 5 = 3 | +5   und   x - 5 = -3 | +5</v>
      </c>
      <c r="U17" t="str">
        <f ca="1">"x = "&amp;N17+K17*E17*-1&amp;"    und    x = "&amp;-N17+K17*E17*-1</f>
        <v>x = 8    und    x = 2</v>
      </c>
      <c r="V17" t="str">
        <f ca="1">"f(x) = "&amp;Z17&amp;AA17&amp;AB17&amp;AC17</f>
        <v>f(x) = (x - 8) · (x - 2)</v>
      </c>
      <c r="X17">
        <f ca="1">N17+K17*E17*-1</f>
        <v>8</v>
      </c>
      <c r="Y17">
        <f ca="1">-N17+K17*E17*-1</f>
        <v>2</v>
      </c>
      <c r="Z17" t="str">
        <f ca="1">IF(X17&lt;&gt;0,"(x","x")</f>
        <v>(x</v>
      </c>
      <c r="AA17" t="str">
        <f ca="1">IF(X17&lt;0," + "&amp;ABS(X17)&amp;") · ",IF(X17&gt;0," - "&amp;ABS(X17)&amp;") · "," · "))</f>
        <v xml:space="preserve"> - 8) · </v>
      </c>
      <c r="AB17" t="str">
        <f ca="1">IF(Y17&lt;&gt;0,"(x","x")</f>
        <v>(x</v>
      </c>
      <c r="AC17" t="str">
        <f ca="1">IF(Y17&lt;0," + "&amp;ABS(Y17)&amp;")",IF(Y17&gt;0," - "&amp;ABS(Y17)&amp;")",""))</f>
        <v xml:space="preserve"> - 2)</v>
      </c>
    </row>
    <row r="18" spans="1:31" x14ac:dyDescent="0.25">
      <c r="A18">
        <f t="shared" si="5"/>
        <v>17</v>
      </c>
      <c r="B18" s="5">
        <f t="shared" ca="1" si="4"/>
        <v>0.92111439367577708</v>
      </c>
      <c r="C18" s="5" t="str">
        <f ca="1">"f(x) = (x"&amp;I18&amp;E18&amp;") · (x"&amp;J18&amp;F18&amp;")"</f>
        <v>f(x) = (x-7) · (x-4)</v>
      </c>
      <c r="D18" s="5" t="s">
        <v>13</v>
      </c>
      <c r="E18">
        <f ca="1">ROUND(RAND()*5+2,0)</f>
        <v>7</v>
      </c>
      <c r="F18">
        <f ca="1">ROUND(RAND()*5+2,0)</f>
        <v>4</v>
      </c>
      <c r="G18">
        <f t="shared" ca="1" si="13"/>
        <v>1</v>
      </c>
      <c r="H18">
        <f t="shared" ca="1" si="13"/>
        <v>1</v>
      </c>
      <c r="I18" t="str">
        <f t="shared" ca="1" si="11"/>
        <v>-</v>
      </c>
      <c r="J18" t="str">
        <f ca="1">IF(H18=0,"+","-")</f>
        <v>-</v>
      </c>
      <c r="K18">
        <f t="shared" ca="1" si="9"/>
        <v>-1</v>
      </c>
      <c r="L18">
        <f t="shared" ca="1" si="10"/>
        <v>-1</v>
      </c>
      <c r="M18">
        <f ca="1">K18*E18*-1</f>
        <v>7</v>
      </c>
      <c r="N18">
        <f ca="1">L18*F18*-1</f>
        <v>4</v>
      </c>
      <c r="O18">
        <f ca="1">(M18+N18)/2</f>
        <v>5.5</v>
      </c>
      <c r="P18">
        <f ca="1">(O18-M18)*(O18-N18)</f>
        <v>-2.25</v>
      </c>
      <c r="Q18" t="str">
        <f ca="1">IF(O18&gt;0,"+","")</f>
        <v>+</v>
      </c>
      <c r="R18" s="3" t="s">
        <v>16</v>
      </c>
      <c r="S18" t="str">
        <f ca="1">IF(N18&gt;0,"xS = ["&amp;M18&amp;" + "&amp;N18&amp;"] : 2 = "&amp;M18+N18&amp;" : 2 = "&amp;(M18+N18)/2,"xS = ["&amp;M18&amp;" + ("&amp;N18&amp;")] : 2 = "&amp;M18+N18&amp;" : 2 = "&amp;(M18+N18)/2)</f>
        <v>xS = [7 + 4] : 2 = 11 : 2 = 5,5</v>
      </c>
      <c r="T18" s="3" t="s">
        <v>15</v>
      </c>
      <c r="U18" t="str">
        <f ca="1">"f("&amp;O18&amp;") = ("&amp;O18&amp;I18&amp;E18&amp;") · ("&amp;O18&amp;J18&amp;F18&amp;") = ("&amp;O18-M18&amp;") · ("&amp;O18-N18&amp;") = "&amp;P18</f>
        <v>f(5,5) = (5,5-7) · (5,5-4) = (-1,5) · (1,5) = -2,25</v>
      </c>
      <c r="V18" t="str">
        <f ca="1">"f(x) = "&amp;Z18&amp;"x"&amp;X18&amp;AA18&amp;"² "&amp;AB18</f>
        <v>f(x) = (x -5,5)² -2,25</v>
      </c>
      <c r="X18" t="str">
        <f ca="1">IF(O18&lt;0," +","")</f>
        <v/>
      </c>
      <c r="Y18" t="str">
        <f ca="1">IF(P18&gt;0,"+","")</f>
        <v/>
      </c>
      <c r="Z18" t="str">
        <f ca="1">IF(O18&lt;&gt;0,"(","")</f>
        <v>(</v>
      </c>
      <c r="AA18" t="str">
        <f ca="1">IF(O18&lt;&gt;0," "&amp;-1*O18&amp;")","")</f>
        <v xml:space="preserve"> -5,5)</v>
      </c>
      <c r="AB18" t="str">
        <f ca="1">IF(P18=0,"",Y18&amp;P18)</f>
        <v>-2,25</v>
      </c>
    </row>
    <row r="19" spans="1:31" x14ac:dyDescent="0.25">
      <c r="A19">
        <f t="shared" si="5"/>
        <v>18</v>
      </c>
      <c r="B19" s="4">
        <f t="shared" ca="1" si="4"/>
        <v>8.0327578636960162E-2</v>
      </c>
      <c r="C19" s="4" t="str">
        <f ca="1">"f(x) = (x "&amp;I19&amp;" "&amp;E19&amp;")² "&amp;J19&amp;" "&amp;F19</f>
        <v>f(x) = (x - 3)² - 4</v>
      </c>
      <c r="D19" s="4" t="s">
        <v>14</v>
      </c>
      <c r="E19">
        <f t="shared" ref="E19:F22" ca="1" si="14">ROUND(RAND()*3+2,0)</f>
        <v>3</v>
      </c>
      <c r="F19">
        <f t="shared" ca="1" si="14"/>
        <v>4</v>
      </c>
      <c r="G19">
        <f t="shared" ca="1" si="13"/>
        <v>1</v>
      </c>
      <c r="H19">
        <f t="shared" ca="1" si="13"/>
        <v>1</v>
      </c>
      <c r="I19" t="str">
        <f t="shared" ca="1" si="11"/>
        <v>-</v>
      </c>
      <c r="J19" t="str">
        <f ca="1">IF(H19=0,"+","-")</f>
        <v>-</v>
      </c>
      <c r="K19">
        <f t="shared" ca="1" si="9"/>
        <v>-1</v>
      </c>
      <c r="L19">
        <f t="shared" ca="1" si="10"/>
        <v>-1</v>
      </c>
      <c r="M19" t="str">
        <f ca="1">IF(N19&gt;0,"+","")</f>
        <v/>
      </c>
      <c r="N19">
        <f ca="1">E19*K19+F19*L19</f>
        <v>-7</v>
      </c>
      <c r="O19" t="str">
        <f ca="1">IF(P19&gt;0,"+","")</f>
        <v>+</v>
      </c>
      <c r="P19">
        <f ca="1">E19^2+L19*F19</f>
        <v>5</v>
      </c>
      <c r="Q19">
        <f ca="1">N19*N19</f>
        <v>49</v>
      </c>
      <c r="R19" t="s">
        <v>11</v>
      </c>
      <c r="S19" t="str">
        <f ca="1">"(x "&amp;I19&amp;" "&amp;E19&amp;")² "&amp;J19&amp;" "&amp;F19</f>
        <v>(x - 3)² - 4</v>
      </c>
      <c r="T19" t="str">
        <f ca="1">"= x² "&amp;I19&amp;" "&amp;2*E19&amp;"x + "&amp;E19^2&amp;" "&amp;J19&amp;" "&amp;F19</f>
        <v>= x² - 6x + 9 - 4</v>
      </c>
      <c r="U19" t="str">
        <f ca="1">"= x² "&amp;I19&amp;" "&amp;2*E19&amp;"x "&amp;O19&amp;" "&amp;P19</f>
        <v>= x² - 6x + 5</v>
      </c>
      <c r="X19" t="s">
        <v>10</v>
      </c>
      <c r="Y19">
        <v>5</v>
      </c>
      <c r="Z19">
        <v>7</v>
      </c>
    </row>
    <row r="20" spans="1:31" x14ac:dyDescent="0.25">
      <c r="A20">
        <f t="shared" si="5"/>
        <v>19</v>
      </c>
      <c r="B20" s="4">
        <f ca="1">RAND()</f>
        <v>0.6418665872298307</v>
      </c>
      <c r="C20" s="4" t="str">
        <f ca="1">"x² "&amp;M20&amp;" "&amp;ABS(N20)&amp;"x "&amp;O20&amp;" "&amp;ABS(P20)</f>
        <v>x² + 1x - 20</v>
      </c>
      <c r="D20" s="5" t="s">
        <v>13</v>
      </c>
      <c r="E20">
        <f t="shared" ca="1" si="14"/>
        <v>4</v>
      </c>
      <c r="F20">
        <f ca="1">IF(K20*E20*-1=Q20*L20,E20+1,Q20)</f>
        <v>5</v>
      </c>
      <c r="G20">
        <f ca="1">ROUND(RAND(),0)</f>
        <v>1</v>
      </c>
      <c r="H20">
        <f ca="1">ROUND(RAND(),0)</f>
        <v>0</v>
      </c>
      <c r="I20" t="str">
        <f t="shared" ca="1" si="11"/>
        <v>-</v>
      </c>
      <c r="J20" t="str">
        <f ca="1">IF(H20=0,"+","-")</f>
        <v>+</v>
      </c>
      <c r="K20">
        <f t="shared" ca="1" si="9"/>
        <v>-1</v>
      </c>
      <c r="L20">
        <f t="shared" ca="1" si="10"/>
        <v>1</v>
      </c>
      <c r="M20" t="str">
        <f ca="1">IF(N20&gt;0,"+","-")</f>
        <v>+</v>
      </c>
      <c r="N20">
        <f ca="1">E20*K20+F20*L20</f>
        <v>1</v>
      </c>
      <c r="O20" t="str">
        <f ca="1">IF(P20&gt;0,"+","-")</f>
        <v>-</v>
      </c>
      <c r="P20">
        <f ca="1">F20*E20*L20*K20</f>
        <v>-20</v>
      </c>
      <c r="Q20">
        <f ca="1">ROUND(RAND()*3+2,0)</f>
        <v>4</v>
      </c>
      <c r="R20" t="s">
        <v>18</v>
      </c>
      <c r="S20" t="str">
        <f ca="1">C20</f>
        <v>x² + 1x - 20</v>
      </c>
      <c r="T20" t="str">
        <f ca="1">"= x² "&amp;M20&amp;" "&amp;ABS(N20)&amp;"x + "&amp;(ABS(N20)/2)^2&amp;" - "&amp;(ABS(N20)/2)^2&amp;" "&amp;O20&amp;" "&amp;ABS(P20)</f>
        <v>= x² + 1x + 0,25 - 0,25 - 20</v>
      </c>
      <c r="U20" t="str">
        <f ca="1">"= (x "&amp;M20&amp;" "&amp;(ABS(N20)/2)&amp;")² "&amp;Y20</f>
        <v>= (x + 0,5)² - 20,25</v>
      </c>
      <c r="X20">
        <f ca="1">-1*(ABS(N20)/2)^2+P20</f>
        <v>-20.25</v>
      </c>
      <c r="Y20" t="str">
        <f ca="1">IF(X20=0,"",IF(X20&gt;0,"+ "&amp;ABS(X20),"- "&amp;ABS(X20)))</f>
        <v>- 20,25</v>
      </c>
    </row>
    <row r="21" spans="1:31" x14ac:dyDescent="0.25">
      <c r="A21">
        <f t="shared" si="5"/>
        <v>20</v>
      </c>
      <c r="B21" s="4">
        <f t="shared" ca="1" si="4"/>
        <v>0.28963072485412333</v>
      </c>
      <c r="C21" s="4" t="str">
        <f ca="1">"x² "&amp;M21&amp;" "&amp;ABS(N21)&amp;"x "&amp;O21&amp;" "&amp;ABS(P21)</f>
        <v>x² - 1x - 6</v>
      </c>
      <c r="D21" s="4" t="s">
        <v>12</v>
      </c>
      <c r="E21">
        <f t="shared" ca="1" si="14"/>
        <v>2</v>
      </c>
      <c r="F21">
        <f ca="1">IF(K21*E21*-1=Q21*L21,E21+1,Q21)</f>
        <v>3</v>
      </c>
      <c r="G21">
        <f ca="1">ROUND(RAND(),0)</f>
        <v>0</v>
      </c>
      <c r="H21">
        <f ca="1">ROUND(RAND(),0)</f>
        <v>1</v>
      </c>
      <c r="I21" t="str">
        <f t="shared" ca="1" si="11"/>
        <v>+</v>
      </c>
      <c r="J21" t="str">
        <f ca="1">IF(H21=0,"+","-")</f>
        <v>-</v>
      </c>
      <c r="K21">
        <f ca="1">IF(I21="+",1,-1)</f>
        <v>1</v>
      </c>
      <c r="L21">
        <f ca="1">IF(J21="+",1,-1)</f>
        <v>-1</v>
      </c>
      <c r="M21" t="str">
        <f ca="1">IF(N21&gt;0,"+","-")</f>
        <v>-</v>
      </c>
      <c r="N21">
        <f ca="1">E21*K21+F21*L21</f>
        <v>-1</v>
      </c>
      <c r="O21" t="str">
        <f ca="1">IF(P21&gt;0,"+","-")</f>
        <v>-</v>
      </c>
      <c r="P21">
        <f ca="1">F21*E21*L21*K21</f>
        <v>-6</v>
      </c>
      <c r="Q21">
        <f ca="1">ROUND(RAND()*3+2,0)</f>
        <v>3</v>
      </c>
      <c r="R21" t="str">
        <f ca="1">"PQ-Formel: p = "&amp;M21&amp;ABS(N21)&amp;", q = "&amp;O21&amp;ABS(P21)</f>
        <v>PQ-Formel: p = -1, q = -6</v>
      </c>
      <c r="S21" t="str">
        <f ca="1">"x1 = "&amp;-N21/2&amp;" + √("&amp;(ABS(N21)/2)^2&amp;Y21&amp;") = "&amp;-N21/2&amp;" + "&amp;AA21&amp;" = "&amp;AB21</f>
        <v>x1 = 0,5 + √(0,25+ 6) = 0,5 + 2,5 = 3</v>
      </c>
      <c r="T21" t="str">
        <f ca="1">"x2 = "&amp;-N21/2&amp;" - √("&amp;(ABS(N21)/2)^2&amp;Y21&amp;") = "&amp;-N21/2&amp;" - "&amp;AA21&amp;" = "&amp;AC21</f>
        <v>x2 = 0,5 - √(0,25+ 6) = 0,5 - 2,5 = -2</v>
      </c>
      <c r="U21" t="str">
        <f ca="1">"f(x) = (x"&amp;AD21&amp;") · (x"&amp;AE21&amp;")"</f>
        <v>f(x) = (x - 3) · (x + 2)</v>
      </c>
      <c r="X21">
        <f ca="1">P21</f>
        <v>-6</v>
      </c>
      <c r="Y21" t="str">
        <f ca="1">IF(X21&lt;0,"+ "&amp;ABS(X21),"- "&amp;ABS(X21))</f>
        <v>+ 6</v>
      </c>
      <c r="Z21">
        <f ca="1">(ABS(N21)/2)^2-X21</f>
        <v>6.25</v>
      </c>
      <c r="AA21">
        <f ca="1">SQRT(Z21)</f>
        <v>2.5</v>
      </c>
      <c r="AB21">
        <f ca="1">-N21/2+AA21</f>
        <v>3</v>
      </c>
      <c r="AC21">
        <f ca="1">-N21/2-AA21</f>
        <v>-2</v>
      </c>
      <c r="AD21" t="str">
        <f ca="1">IF(AB21&lt;0," + "&amp;ABS(AB21)," - "&amp;ABS(AB21))</f>
        <v xml:space="preserve"> - 3</v>
      </c>
      <c r="AE21" t="str">
        <f ca="1">IF(AC21&lt;0," + "&amp;ABS(AC21)," - "&amp;ABS(AC21))</f>
        <v xml:space="preserve"> + 2</v>
      </c>
    </row>
    <row r="22" spans="1:31" x14ac:dyDescent="0.25">
      <c r="A22">
        <f t="shared" si="5"/>
        <v>21</v>
      </c>
      <c r="B22" s="4">
        <f t="shared" ca="1" si="4"/>
        <v>0.85581113846183088</v>
      </c>
      <c r="C22" s="4" t="str">
        <f ca="1">"f(x) = (x"&amp;I22&amp;E22&amp;") · (x"&amp;J22&amp;F22&amp;")"</f>
        <v>f(x) = (x-3) · (x-3)</v>
      </c>
      <c r="D22" s="4" t="s">
        <v>14</v>
      </c>
      <c r="E22">
        <f t="shared" ca="1" si="14"/>
        <v>3</v>
      </c>
      <c r="F22">
        <f t="shared" ca="1" si="14"/>
        <v>3</v>
      </c>
      <c r="G22">
        <f t="shared" ref="G22:H25" ca="1" si="15">ROUND(RAND(),0)</f>
        <v>1</v>
      </c>
      <c r="H22">
        <f t="shared" ca="1" si="15"/>
        <v>1</v>
      </c>
      <c r="I22" t="str">
        <f t="shared" ca="1" si="11"/>
        <v>-</v>
      </c>
      <c r="J22" t="str">
        <f ca="1">IF(H22=0,"+","-")</f>
        <v>-</v>
      </c>
      <c r="K22">
        <f t="shared" ca="1" si="9"/>
        <v>-1</v>
      </c>
      <c r="L22">
        <f t="shared" ca="1" si="10"/>
        <v>-1</v>
      </c>
      <c r="M22" t="str">
        <f ca="1">IF(N22&gt;0,"+","")</f>
        <v/>
      </c>
      <c r="N22">
        <f ca="1">E22*K22+F22*L22</f>
        <v>-6</v>
      </c>
      <c r="O22" t="str">
        <f ca="1">IF(P22&gt;0,"+","")</f>
        <v>+</v>
      </c>
      <c r="P22">
        <f ca="1">F22*E22*L22*K22</f>
        <v>9</v>
      </c>
      <c r="R22" t="s">
        <v>11</v>
      </c>
      <c r="S22" t="str">
        <f ca="1">"(x"&amp;I22&amp;E22&amp;")·(x"&amp;J22&amp;F22&amp;")"</f>
        <v>(x-3)·(x-3)</v>
      </c>
      <c r="T22" t="str">
        <f ca="1">"= x² "&amp;J22&amp;F22&amp;"x "&amp;I22&amp;E22&amp;"x "&amp;O22&amp;P22</f>
        <v>= x² -3x -3x +9</v>
      </c>
      <c r="U22" t="str">
        <f ca="1">IF(N22&lt;&gt;0,"= x² "&amp;M22&amp;N22&amp;"x "&amp;O22&amp;P22,"= x² "&amp;O22&amp;P22)</f>
        <v>= x² -6x +9</v>
      </c>
      <c r="W22">
        <v>0</v>
      </c>
      <c r="X22" t="s">
        <v>10</v>
      </c>
      <c r="Y22">
        <v>2</v>
      </c>
      <c r="Z22">
        <v>3</v>
      </c>
    </row>
    <row r="23" spans="1:31" x14ac:dyDescent="0.25">
      <c r="A23">
        <f t="shared" si="5"/>
        <v>22</v>
      </c>
      <c r="B23" s="4">
        <f t="shared" ca="1" si="4"/>
        <v>0.69980939675350418</v>
      </c>
      <c r="C23" s="4" t="str">
        <f ca="1">"f(x) = (x "&amp;I23&amp;" "&amp;E23&amp;")² "&amp;J23&amp;" "&amp;F23</f>
        <v>f(x) = (x - 4)² - 9</v>
      </c>
      <c r="D23" s="4" t="s">
        <v>12</v>
      </c>
      <c r="E23">
        <f ca="1">ROUND(RAND()*3+2,0)</f>
        <v>4</v>
      </c>
      <c r="F23">
        <f ca="1">N23^2</f>
        <v>9</v>
      </c>
      <c r="G23">
        <f t="shared" ca="1" si="15"/>
        <v>1</v>
      </c>
      <c r="H23">
        <f t="shared" ca="1" si="15"/>
        <v>0</v>
      </c>
      <c r="I23" t="str">
        <f t="shared" ca="1" si="11"/>
        <v>-</v>
      </c>
      <c r="J23" s="6" t="s">
        <v>17</v>
      </c>
      <c r="K23">
        <f t="shared" ca="1" si="9"/>
        <v>-1</v>
      </c>
      <c r="L23">
        <f t="shared" si="10"/>
        <v>-1</v>
      </c>
      <c r="M23" t="str">
        <f ca="1">IF(N23&gt;0,"+","")</f>
        <v>+</v>
      </c>
      <c r="N23">
        <f ca="1">ROUND(RAND()*4+1,0)</f>
        <v>3</v>
      </c>
      <c r="O23" t="str">
        <f ca="1">IF(P23&gt;0,"+","")</f>
        <v>+</v>
      </c>
      <c r="P23">
        <f ca="1">F23*E23*L23*K23</f>
        <v>36</v>
      </c>
      <c r="Q23" t="str">
        <f ca="1">IF(I23="+","-","+")</f>
        <v>+</v>
      </c>
      <c r="R23" s="3" t="str">
        <f ca="1">"(x "&amp;I23&amp;" "&amp;E23&amp;")² "&amp;J23&amp;" "&amp;F23&amp;" = 0 | + "&amp;F23</f>
        <v>(x - 4)² - 9 = 0 | + 9</v>
      </c>
      <c r="S23" t="str">
        <f ca="1">"(x "&amp;I23&amp;" "&amp;E23&amp;")² = "&amp;F23&amp;" | √"</f>
        <v>(x - 4)² = 9 | √</v>
      </c>
      <c r="T23" t="str">
        <f ca="1">"x "&amp;I23&amp;" "&amp;E23&amp;" = "&amp;N23&amp;" | "&amp;Q23&amp;E23&amp;"   und   x "&amp;I23&amp;" "&amp;E23&amp;" = -"&amp;N23&amp;" | "&amp;Q23&amp;E23</f>
        <v>x - 4 = 3 | +4   und   x - 4 = -3 | +4</v>
      </c>
      <c r="U23" t="str">
        <f ca="1">"x = "&amp;N23+K23*E23*-1&amp;"    und    x = "&amp;-N23+K23*E23*-1</f>
        <v>x = 7    und    x = 1</v>
      </c>
      <c r="V23" t="str">
        <f ca="1">"f(x) = "&amp;Z23&amp;AA23&amp;AB23&amp;AC23</f>
        <v>f(x) = (x - 7) · (x - 1)</v>
      </c>
      <c r="X23">
        <f ca="1">N23+K23*E23*-1</f>
        <v>7</v>
      </c>
      <c r="Y23">
        <f ca="1">-N23+K23*E23*-1</f>
        <v>1</v>
      </c>
      <c r="Z23" t="str">
        <f ca="1">IF(X23&lt;&gt;0,"(x","x")</f>
        <v>(x</v>
      </c>
      <c r="AA23" t="str">
        <f ca="1">IF(X23&lt;0," + "&amp;ABS(X23)&amp;") · ",IF(X23&gt;0," - "&amp;ABS(X23)&amp;") · "," · "))</f>
        <v xml:space="preserve"> - 7) · </v>
      </c>
      <c r="AB23" t="str">
        <f ca="1">IF(Y23&lt;&gt;0,"(x","x")</f>
        <v>(x</v>
      </c>
      <c r="AC23" t="str">
        <f ca="1">IF(Y23&lt;0," + "&amp;ABS(Y23)&amp;")",IF(Y23&gt;0," - "&amp;ABS(Y23)&amp;")",""))</f>
        <v xml:space="preserve"> - 1)</v>
      </c>
    </row>
    <row r="24" spans="1:31" x14ac:dyDescent="0.25">
      <c r="A24">
        <f t="shared" si="5"/>
        <v>23</v>
      </c>
      <c r="B24" s="5">
        <f t="shared" ca="1" si="4"/>
        <v>0.81683936351083819</v>
      </c>
      <c r="C24" s="5" t="str">
        <f ca="1">"f(x) = (x"&amp;I24&amp;E24&amp;") · (x"&amp;J24&amp;F24&amp;")"</f>
        <v>f(x) = (x+3) · (x+3)</v>
      </c>
      <c r="D24" s="5" t="s">
        <v>13</v>
      </c>
      <c r="E24">
        <f ca="1">ROUND(RAND()*5+2,0)</f>
        <v>3</v>
      </c>
      <c r="F24">
        <f ca="1">ROUND(RAND()*5+2,0)</f>
        <v>3</v>
      </c>
      <c r="G24">
        <f t="shared" ca="1" si="15"/>
        <v>0</v>
      </c>
      <c r="H24">
        <f t="shared" ca="1" si="15"/>
        <v>0</v>
      </c>
      <c r="I24" t="str">
        <f t="shared" ca="1" si="11"/>
        <v>+</v>
      </c>
      <c r="J24" t="str">
        <f ca="1">IF(H24=0,"+","-")</f>
        <v>+</v>
      </c>
      <c r="K24">
        <f t="shared" ca="1" si="9"/>
        <v>1</v>
      </c>
      <c r="L24">
        <f t="shared" ca="1" si="10"/>
        <v>1</v>
      </c>
      <c r="M24">
        <f ca="1">K24*E24*-1</f>
        <v>-3</v>
      </c>
      <c r="N24">
        <f ca="1">L24*F24*-1</f>
        <v>-3</v>
      </c>
      <c r="O24">
        <f ca="1">(M24+N24)/2</f>
        <v>-3</v>
      </c>
      <c r="P24">
        <f ca="1">(O24-M24)*(O24-N24)</f>
        <v>0</v>
      </c>
      <c r="Q24" t="str">
        <f ca="1">IF(O24&gt;0,"+","")</f>
        <v/>
      </c>
      <c r="R24" s="3" t="s">
        <v>16</v>
      </c>
      <c r="S24" t="str">
        <f ca="1">IF(N24&gt;0,"xS = ["&amp;M24&amp;" + "&amp;N24&amp;"] : 2 = "&amp;M24+N24&amp;" : 2 = "&amp;(M24+N24)/2,"xS = ["&amp;M24&amp;" + ("&amp;N24&amp;")] : 2 = "&amp;M24+N24&amp;" : 2 = "&amp;(M24+N24)/2)</f>
        <v>xS = [-3 + (-3)] : 2 = -6 : 2 = -3</v>
      </c>
      <c r="T24" s="3" t="s">
        <v>15</v>
      </c>
      <c r="U24" t="str">
        <f ca="1">"f("&amp;O24&amp;") = ("&amp;O24&amp;I24&amp;E24&amp;") · ("&amp;O24&amp;J24&amp;F24&amp;") = ("&amp;O24-M24&amp;") · ("&amp;O24-N24&amp;") = "&amp;P24</f>
        <v>f(-3) = (-3+3) · (-3+3) = (0) · (0) = 0</v>
      </c>
      <c r="V24" t="str">
        <f ca="1">"f(x) = "&amp;Z24&amp;"x"&amp;X24&amp;AA24&amp;"² "&amp;AB24</f>
        <v xml:space="preserve">f(x) = (x + 3)² </v>
      </c>
      <c r="X24" t="str">
        <f ca="1">IF(O24&lt;0," +","")</f>
        <v xml:space="preserve"> +</v>
      </c>
      <c r="Y24" t="str">
        <f ca="1">IF(P24&gt;0,"+","")</f>
        <v/>
      </c>
      <c r="Z24" t="str">
        <f ca="1">IF(O24&lt;&gt;0,"(","")</f>
        <v>(</v>
      </c>
      <c r="AA24" t="str">
        <f ca="1">IF(O24&lt;&gt;0," "&amp;-1*O24&amp;")","")</f>
        <v xml:space="preserve"> 3)</v>
      </c>
      <c r="AB24" t="str">
        <f ca="1">IF(P24=0,"",Y24&amp;P24)</f>
        <v/>
      </c>
    </row>
    <row r="25" spans="1:31" x14ac:dyDescent="0.25">
      <c r="A25">
        <f t="shared" si="5"/>
        <v>24</v>
      </c>
      <c r="B25" s="4">
        <f t="shared" ca="1" si="4"/>
        <v>0.95659113747984015</v>
      </c>
      <c r="C25" s="4" t="str">
        <f ca="1">"f(x) = (x "&amp;I25&amp;" "&amp;E25&amp;")² "&amp;J25&amp;" "&amp;F25</f>
        <v>f(x) = (x + 2)² - 4</v>
      </c>
      <c r="D25" s="4" t="s">
        <v>14</v>
      </c>
      <c r="E25">
        <f ca="1">ROUND(RAND()*3+2,0)</f>
        <v>2</v>
      </c>
      <c r="F25">
        <f ca="1">ROUND(RAND()*3+2,0)</f>
        <v>4</v>
      </c>
      <c r="G25">
        <f t="shared" ca="1" si="15"/>
        <v>0</v>
      </c>
      <c r="H25">
        <f t="shared" ca="1" si="15"/>
        <v>1</v>
      </c>
      <c r="I25" t="str">
        <f t="shared" ca="1" si="11"/>
        <v>+</v>
      </c>
      <c r="J25" t="str">
        <f ca="1">IF(H25=0,"+","-")</f>
        <v>-</v>
      </c>
      <c r="K25">
        <f t="shared" ca="1" si="9"/>
        <v>1</v>
      </c>
      <c r="L25">
        <f t="shared" ca="1" si="10"/>
        <v>-1</v>
      </c>
      <c r="M25" t="str">
        <f ca="1">IF(N25&gt;0,"+","")</f>
        <v/>
      </c>
      <c r="N25">
        <f ca="1">E25*K25+F25*L25</f>
        <v>-2</v>
      </c>
      <c r="O25" t="str">
        <f ca="1">IF(P25&gt;0,"+","")</f>
        <v/>
      </c>
      <c r="P25">
        <f ca="1">E25^2+L25*F25</f>
        <v>0</v>
      </c>
      <c r="Q25">
        <f ca="1">N25*N25</f>
        <v>4</v>
      </c>
      <c r="R25" t="s">
        <v>11</v>
      </c>
      <c r="S25" t="str">
        <f ca="1">"(x "&amp;I25&amp;" "&amp;E25&amp;")² "&amp;J25&amp;" "&amp;F25</f>
        <v>(x + 2)² - 4</v>
      </c>
      <c r="T25" t="str">
        <f ca="1">"= x² "&amp;I25&amp;" "&amp;2*E25&amp;"x + "&amp;E25^2&amp;" "&amp;J25&amp;" "&amp;F25</f>
        <v>= x² + 4x + 4 - 4</v>
      </c>
      <c r="U25" t="str">
        <f ca="1">"= x² "&amp;I25&amp;" "&amp;2*E25&amp;"x "&amp;O25&amp;" "&amp;P25</f>
        <v>= x² + 4x  0</v>
      </c>
      <c r="X25" t="s">
        <v>10</v>
      </c>
      <c r="Y25">
        <v>5</v>
      </c>
      <c r="Z25">
        <v>7</v>
      </c>
    </row>
    <row r="30" spans="1:31" ht="15.5" x14ac:dyDescent="0.35">
      <c r="C30" s="1"/>
      <c r="D30" s="1"/>
      <c r="E30" s="1"/>
    </row>
    <row r="31" spans="1:31" ht="15.5" x14ac:dyDescent="0.35">
      <c r="C31" s="1"/>
      <c r="D31" s="1"/>
      <c r="E31" s="1"/>
    </row>
    <row r="32" spans="1:31" ht="15.5" x14ac:dyDescent="0.35">
      <c r="C32" s="1"/>
      <c r="D32" s="1"/>
      <c r="E32" s="1"/>
    </row>
    <row r="33" spans="3:5" ht="15.5" x14ac:dyDescent="0.35">
      <c r="C33" s="1"/>
      <c r="D33" s="1"/>
      <c r="E33" s="1"/>
    </row>
    <row r="34" spans="3:5" ht="15.5" x14ac:dyDescent="0.35">
      <c r="C34" s="1"/>
      <c r="D34" s="1"/>
      <c r="E34" s="1"/>
    </row>
    <row r="35" spans="3:5" ht="15.5" x14ac:dyDescent="0.35">
      <c r="C35" s="1"/>
      <c r="D35" s="1"/>
      <c r="E35" s="1"/>
    </row>
    <row r="36" spans="3:5" ht="15.5" x14ac:dyDescent="0.35">
      <c r="E36" s="1"/>
    </row>
    <row r="37" spans="3:5" ht="15.5" x14ac:dyDescent="0.35">
      <c r="C37" s="2"/>
      <c r="D37" s="2"/>
      <c r="E37" s="1"/>
    </row>
    <row r="38" spans="3:5" ht="15.5" x14ac:dyDescent="0.35">
      <c r="E38" s="1"/>
    </row>
    <row r="39" spans="3:5" ht="15.5" x14ac:dyDescent="0.35">
      <c r="C39" s="1"/>
      <c r="D39" s="1"/>
      <c r="E39" s="1"/>
    </row>
    <row r="40" spans="3:5" ht="15.5" x14ac:dyDescent="0.35">
      <c r="C40" s="1"/>
      <c r="D40" s="1"/>
      <c r="E40" s="1"/>
    </row>
    <row r="41" spans="3:5" ht="15.5" x14ac:dyDescent="0.35">
      <c r="C41" s="1"/>
      <c r="D41" s="1"/>
      <c r="E41" s="1"/>
    </row>
    <row r="42" spans="3:5" ht="15.5" x14ac:dyDescent="0.35">
      <c r="C42" s="1"/>
      <c r="D42" s="1"/>
      <c r="E42" s="1"/>
    </row>
    <row r="43" spans="3:5" ht="15.5" x14ac:dyDescent="0.35">
      <c r="C43" s="1"/>
      <c r="D43" s="1"/>
      <c r="E43" s="1"/>
    </row>
    <row r="44" spans="3:5" ht="15.5" x14ac:dyDescent="0.35">
      <c r="C44" s="1"/>
      <c r="D44" s="1"/>
      <c r="E44" s="1"/>
    </row>
    <row r="45" spans="3:5" ht="15.5" x14ac:dyDescent="0.35">
      <c r="C45" s="1"/>
      <c r="D45" s="1"/>
      <c r="E45" s="1"/>
    </row>
    <row r="46" spans="3:5" ht="15.5" x14ac:dyDescent="0.35">
      <c r="E46" s="1"/>
    </row>
    <row r="47" spans="3:5" ht="15.5" x14ac:dyDescent="0.35">
      <c r="C47" s="2"/>
      <c r="D47" s="2"/>
      <c r="E47" s="1"/>
    </row>
    <row r="49" spans="3:5" ht="15.5" x14ac:dyDescent="0.35">
      <c r="C49" s="1"/>
      <c r="D49" s="1"/>
      <c r="E49" s="1"/>
    </row>
    <row r="50" spans="3:5" ht="15.5" x14ac:dyDescent="0.35">
      <c r="C50" s="1"/>
      <c r="D50" s="1"/>
      <c r="E50" s="1"/>
    </row>
    <row r="51" spans="3:5" ht="15.5" x14ac:dyDescent="0.35">
      <c r="C51" s="1"/>
      <c r="D51" s="1"/>
      <c r="E51" s="1"/>
    </row>
    <row r="52" spans="3:5" ht="15.5" x14ac:dyDescent="0.35">
      <c r="C52" s="1"/>
      <c r="D52" s="1"/>
      <c r="E52" s="1"/>
    </row>
    <row r="53" spans="3:5" ht="15.5" x14ac:dyDescent="0.35">
      <c r="C53" s="1"/>
      <c r="D53" s="1"/>
      <c r="E53" s="1"/>
    </row>
    <row r="54" spans="3:5" ht="15.5" x14ac:dyDescent="0.35">
      <c r="C54" s="1"/>
      <c r="D54" s="1"/>
      <c r="E54" s="1"/>
    </row>
    <row r="55" spans="3:5" ht="15.5" x14ac:dyDescent="0.35">
      <c r="C55" s="1"/>
      <c r="D55" s="1"/>
      <c r="E55" s="1"/>
    </row>
    <row r="57" spans="3:5" ht="15.5" x14ac:dyDescent="0.35">
      <c r="C57" s="2"/>
      <c r="D57" s="2"/>
    </row>
    <row r="59" spans="3:5" ht="15.5" x14ac:dyDescent="0.35">
      <c r="C59" s="1"/>
      <c r="D59" s="1"/>
      <c r="E59" s="1"/>
    </row>
    <row r="60" spans="3:5" ht="15.5" x14ac:dyDescent="0.35">
      <c r="C60" s="1"/>
      <c r="D60" s="1"/>
      <c r="E60" s="1"/>
    </row>
    <row r="61" spans="3:5" ht="15.5" x14ac:dyDescent="0.35">
      <c r="C61" s="1"/>
      <c r="D61" s="1"/>
      <c r="E61" s="1"/>
    </row>
    <row r="62" spans="3:5" ht="15.5" x14ac:dyDescent="0.35">
      <c r="C62" s="1"/>
      <c r="D62" s="1"/>
      <c r="E62" s="1"/>
    </row>
    <row r="63" spans="3:5" ht="15.5" x14ac:dyDescent="0.35">
      <c r="C63" s="1"/>
      <c r="D63" s="1"/>
      <c r="E63" s="1"/>
    </row>
    <row r="64" spans="3:5" ht="15.5" x14ac:dyDescent="0.35">
      <c r="C64" s="1"/>
      <c r="D64" s="1"/>
      <c r="E64" s="1"/>
    </row>
    <row r="65" spans="3:5" ht="15.5" x14ac:dyDescent="0.35">
      <c r="C65" s="1"/>
      <c r="D65" s="1"/>
      <c r="E65" s="1"/>
    </row>
    <row r="67" spans="3:5" ht="15.5" x14ac:dyDescent="0.35">
      <c r="C67" s="2"/>
      <c r="D67" s="2"/>
    </row>
    <row r="69" spans="3:5" ht="15.5" x14ac:dyDescent="0.35">
      <c r="C69" s="1"/>
      <c r="D69" s="1"/>
      <c r="E69" s="1"/>
    </row>
    <row r="70" spans="3:5" ht="15.5" x14ac:dyDescent="0.35">
      <c r="C70" s="1"/>
      <c r="D70" s="1"/>
      <c r="E70" s="1"/>
    </row>
    <row r="71" spans="3:5" ht="15.5" x14ac:dyDescent="0.35">
      <c r="C71" s="1"/>
      <c r="D71" s="1"/>
      <c r="E71" s="1"/>
    </row>
    <row r="72" spans="3:5" ht="15.5" x14ac:dyDescent="0.35">
      <c r="C72" s="1"/>
      <c r="D72" s="1"/>
      <c r="E72" s="1"/>
    </row>
    <row r="73" spans="3:5" ht="15.5" x14ac:dyDescent="0.35">
      <c r="C73" s="1"/>
      <c r="D73" s="1"/>
      <c r="E73" s="1"/>
    </row>
    <row r="74" spans="3:5" ht="15.5" x14ac:dyDescent="0.35">
      <c r="C74" s="1"/>
      <c r="D74" s="1"/>
      <c r="E74" s="1"/>
    </row>
    <row r="75" spans="3:5" ht="15.5" x14ac:dyDescent="0.35">
      <c r="C75" s="1"/>
      <c r="D75" s="1"/>
      <c r="E75" s="1"/>
    </row>
    <row r="77" spans="3:5" ht="15.5" x14ac:dyDescent="0.35">
      <c r="C77" s="2"/>
      <c r="D77" s="2"/>
    </row>
    <row r="79" spans="3:5" ht="15.5" x14ac:dyDescent="0.35">
      <c r="C79" s="1"/>
      <c r="D79" s="1"/>
      <c r="E79" s="1"/>
    </row>
    <row r="80" spans="3:5" ht="15.5" x14ac:dyDescent="0.35">
      <c r="C80" s="1"/>
      <c r="D80" s="1"/>
      <c r="E80" s="1"/>
    </row>
    <row r="81" spans="3:5" ht="15.5" x14ac:dyDescent="0.35">
      <c r="C81" s="1"/>
      <c r="D81" s="1"/>
      <c r="E81" s="1"/>
    </row>
    <row r="82" spans="3:5" ht="15.5" x14ac:dyDescent="0.35">
      <c r="C82" s="1"/>
      <c r="D82" s="1"/>
      <c r="E82" s="1"/>
    </row>
    <row r="83" spans="3:5" ht="15.5" x14ac:dyDescent="0.35">
      <c r="C83" s="1"/>
      <c r="D83" s="1"/>
      <c r="E83" s="1"/>
    </row>
    <row r="84" spans="3:5" ht="15.5" x14ac:dyDescent="0.35">
      <c r="C84" s="1"/>
      <c r="D84" s="1"/>
      <c r="E84" s="1"/>
    </row>
    <row r="85" spans="3:5" ht="15.5" x14ac:dyDescent="0.35">
      <c r="C85" s="1"/>
      <c r="D85" s="1"/>
      <c r="E85" s="1"/>
    </row>
    <row r="87" spans="3:5" ht="15.5" x14ac:dyDescent="0.35">
      <c r="C87" s="2"/>
      <c r="D87" s="2"/>
    </row>
    <row r="89" spans="3:5" ht="15.5" x14ac:dyDescent="0.35">
      <c r="C89" s="1"/>
      <c r="D89" s="1"/>
      <c r="E89" s="1"/>
    </row>
    <row r="90" spans="3:5" ht="15.5" x14ac:dyDescent="0.35">
      <c r="C90" s="1"/>
      <c r="D90" s="1"/>
      <c r="E90" s="1"/>
    </row>
    <row r="91" spans="3:5" ht="15.5" x14ac:dyDescent="0.35">
      <c r="C91" s="1"/>
      <c r="D91" s="1"/>
      <c r="E91" s="1"/>
    </row>
    <row r="92" spans="3:5" ht="15.5" x14ac:dyDescent="0.35">
      <c r="C92" s="1"/>
      <c r="D92" s="1"/>
      <c r="E92" s="1"/>
    </row>
    <row r="93" spans="3:5" ht="15.5" x14ac:dyDescent="0.35">
      <c r="C93" s="1"/>
      <c r="D93" s="1"/>
      <c r="E93" s="1"/>
    </row>
    <row r="94" spans="3:5" ht="15.5" x14ac:dyDescent="0.35">
      <c r="C94" s="1"/>
      <c r="D94" s="1"/>
      <c r="E94" s="1"/>
    </row>
    <row r="95" spans="3:5" ht="15.5" x14ac:dyDescent="0.35">
      <c r="C95" s="1"/>
      <c r="D95" s="1"/>
      <c r="E95" s="1"/>
    </row>
    <row r="97" spans="3:5" ht="15.5" x14ac:dyDescent="0.35">
      <c r="C97" s="2"/>
      <c r="D97" s="2"/>
    </row>
    <row r="99" spans="3:5" ht="15.5" x14ac:dyDescent="0.35">
      <c r="C99" s="1"/>
      <c r="D99" s="1"/>
      <c r="E99" s="1"/>
    </row>
    <row r="100" spans="3:5" ht="15.5" x14ac:dyDescent="0.35">
      <c r="C100" s="1"/>
      <c r="D100" s="1"/>
      <c r="E100" s="1"/>
    </row>
    <row r="101" spans="3:5" ht="15.5" x14ac:dyDescent="0.35">
      <c r="C101" s="1"/>
      <c r="D101" s="1"/>
      <c r="E101" s="1"/>
    </row>
    <row r="102" spans="3:5" ht="15.5" x14ac:dyDescent="0.35">
      <c r="C102" s="1"/>
      <c r="D102" s="1"/>
      <c r="E102" s="1"/>
    </row>
    <row r="103" spans="3:5" ht="15.5" x14ac:dyDescent="0.35">
      <c r="C103" s="1"/>
      <c r="D103" s="1"/>
      <c r="E103" s="1"/>
    </row>
    <row r="104" spans="3:5" ht="15.5" x14ac:dyDescent="0.35">
      <c r="C104" s="1"/>
      <c r="D104" s="1"/>
      <c r="E104" s="1"/>
    </row>
    <row r="105" spans="3:5" ht="15.5" x14ac:dyDescent="0.35">
      <c r="C105" s="1"/>
      <c r="D105" s="1"/>
      <c r="E105" s="1"/>
    </row>
    <row r="109" spans="3:5" ht="15.5" x14ac:dyDescent="0.35">
      <c r="C109" s="1"/>
      <c r="D109" s="1"/>
      <c r="E109" s="1"/>
    </row>
    <row r="110" spans="3:5" ht="15.5" x14ac:dyDescent="0.35">
      <c r="C110" s="1"/>
      <c r="D110" s="1"/>
      <c r="E110" s="1"/>
    </row>
    <row r="111" spans="3:5" ht="15.5" x14ac:dyDescent="0.35">
      <c r="C111" s="1"/>
      <c r="D111" s="1"/>
      <c r="E111" s="1"/>
    </row>
    <row r="112" spans="3:5" ht="15.5" x14ac:dyDescent="0.35">
      <c r="C112" s="1"/>
      <c r="D112" s="1"/>
      <c r="E112" s="1"/>
    </row>
    <row r="113" spans="3:5" ht="15.5" x14ac:dyDescent="0.35">
      <c r="C113" s="1"/>
      <c r="D113" s="1"/>
      <c r="E113" s="1"/>
    </row>
    <row r="114" spans="3:5" ht="15.5" x14ac:dyDescent="0.35">
      <c r="C114" s="1"/>
      <c r="D114" s="1"/>
      <c r="E114" s="1"/>
    </row>
    <row r="115" spans="3:5" ht="15.5" x14ac:dyDescent="0.35">
      <c r="C115" s="1"/>
      <c r="D115" s="1"/>
      <c r="E115" s="1"/>
    </row>
    <row r="119" spans="3:5" ht="15.5" x14ac:dyDescent="0.35">
      <c r="C119" s="1"/>
      <c r="D119" s="1"/>
      <c r="E119" s="1"/>
    </row>
    <row r="120" spans="3:5" ht="15.5" x14ac:dyDescent="0.35">
      <c r="C120" s="1"/>
      <c r="D120" s="1"/>
      <c r="E120" s="1"/>
    </row>
    <row r="121" spans="3:5" ht="15.5" x14ac:dyDescent="0.35">
      <c r="C121" s="1"/>
      <c r="D121" s="1"/>
      <c r="E121" s="1"/>
    </row>
    <row r="122" spans="3:5" ht="15.5" x14ac:dyDescent="0.35">
      <c r="C122" s="1"/>
      <c r="D122" s="1"/>
      <c r="E122" s="1"/>
    </row>
    <row r="123" spans="3:5" ht="15.5" x14ac:dyDescent="0.35">
      <c r="C123" s="1"/>
      <c r="D123" s="1"/>
      <c r="E123" s="1"/>
    </row>
    <row r="124" spans="3:5" ht="15.5" x14ac:dyDescent="0.35">
      <c r="C124" s="1"/>
      <c r="D124" s="1"/>
      <c r="E124" s="1"/>
    </row>
    <row r="125" spans="3:5" ht="15.5" x14ac:dyDescent="0.35">
      <c r="C125" s="1"/>
      <c r="D125" s="1"/>
      <c r="E125" s="1"/>
    </row>
    <row r="129" spans="3:5" ht="15.5" x14ac:dyDescent="0.35">
      <c r="C129" s="1"/>
      <c r="D129" s="1"/>
      <c r="E129" s="1"/>
    </row>
    <row r="130" spans="3:5" ht="15.5" x14ac:dyDescent="0.35">
      <c r="C130" s="1"/>
      <c r="D130" s="1"/>
      <c r="E130" s="1"/>
    </row>
    <row r="131" spans="3:5" ht="15.5" x14ac:dyDescent="0.35">
      <c r="C131" s="1"/>
      <c r="D131" s="1"/>
      <c r="E131" s="1"/>
    </row>
    <row r="132" spans="3:5" ht="15.5" x14ac:dyDescent="0.35">
      <c r="C132" s="1"/>
      <c r="D132" s="1"/>
      <c r="E132" s="1"/>
    </row>
    <row r="133" spans="3:5" ht="15.5" x14ac:dyDescent="0.35">
      <c r="C133" s="1"/>
      <c r="D133" s="1"/>
      <c r="E133" s="1"/>
    </row>
    <row r="134" spans="3:5" ht="15.5" x14ac:dyDescent="0.35">
      <c r="C134" s="1"/>
      <c r="D134" s="1"/>
      <c r="E134" s="1"/>
    </row>
    <row r="135" spans="3:5" ht="15.5" x14ac:dyDescent="0.35">
      <c r="C135" s="1"/>
      <c r="D135" s="1"/>
      <c r="E135" s="1"/>
    </row>
    <row r="139" spans="3:5" ht="15.5" x14ac:dyDescent="0.35">
      <c r="C139" s="1"/>
      <c r="D139" s="1"/>
      <c r="E139" s="1"/>
    </row>
    <row r="140" spans="3:5" ht="15.5" x14ac:dyDescent="0.35">
      <c r="C140" s="1"/>
      <c r="D140" s="1"/>
      <c r="E140" s="1"/>
    </row>
    <row r="141" spans="3:5" ht="15.5" x14ac:dyDescent="0.35">
      <c r="C141" s="1"/>
      <c r="D141" s="1"/>
      <c r="E141" s="1"/>
    </row>
    <row r="142" spans="3:5" ht="15.5" x14ac:dyDescent="0.35">
      <c r="C142" s="1"/>
      <c r="D142" s="1"/>
      <c r="E142" s="1"/>
    </row>
    <row r="143" spans="3:5" ht="15.5" x14ac:dyDescent="0.35">
      <c r="C143" s="1"/>
      <c r="D143" s="1"/>
      <c r="E143" s="1"/>
    </row>
    <row r="144" spans="3:5" ht="15.5" x14ac:dyDescent="0.35">
      <c r="C144" s="1"/>
      <c r="D144" s="1"/>
      <c r="E144" s="1"/>
    </row>
    <row r="145" spans="3:5" ht="15.5" x14ac:dyDescent="0.35">
      <c r="C145" s="1"/>
      <c r="D145" s="1"/>
      <c r="E145" s="1"/>
    </row>
    <row r="149" spans="3:5" ht="15.5" x14ac:dyDescent="0.35">
      <c r="C149" s="1"/>
      <c r="D149" s="1"/>
      <c r="E149" s="1"/>
    </row>
    <row r="150" spans="3:5" ht="15.5" x14ac:dyDescent="0.35">
      <c r="C150" s="1"/>
      <c r="D150" s="1"/>
      <c r="E150" s="1"/>
    </row>
    <row r="151" spans="3:5" ht="15.5" x14ac:dyDescent="0.35">
      <c r="C151" s="1"/>
      <c r="D151" s="1"/>
      <c r="E151" s="1"/>
    </row>
    <row r="152" spans="3:5" ht="15.5" x14ac:dyDescent="0.35">
      <c r="C152" s="1"/>
      <c r="D152" s="1"/>
      <c r="E152" s="1"/>
    </row>
    <row r="153" spans="3:5" ht="15.5" x14ac:dyDescent="0.35">
      <c r="C153" s="1"/>
      <c r="D153" s="1"/>
      <c r="E153" s="1"/>
    </row>
    <row r="154" spans="3:5" ht="15.5" x14ac:dyDescent="0.35">
      <c r="C154" s="1"/>
      <c r="D154" s="1"/>
      <c r="E154" s="1"/>
    </row>
    <row r="155" spans="3:5" ht="15.5" x14ac:dyDescent="0.35">
      <c r="C155" s="1"/>
      <c r="D155" s="1"/>
      <c r="E155" s="1"/>
    </row>
    <row r="157" spans="3:5" ht="15.5" x14ac:dyDescent="0.35">
      <c r="C157" s="2"/>
      <c r="D157" s="2"/>
    </row>
    <row r="159" spans="3:5" ht="15.5" x14ac:dyDescent="0.35">
      <c r="C159" s="1"/>
      <c r="D159" s="1"/>
      <c r="E159" s="1"/>
    </row>
    <row r="160" spans="3:5" ht="15.5" x14ac:dyDescent="0.35">
      <c r="C160" s="1"/>
      <c r="D160" s="1"/>
      <c r="E160" s="1"/>
    </row>
    <row r="161" spans="3:5" ht="15.5" x14ac:dyDescent="0.35">
      <c r="C161" s="1"/>
      <c r="D161" s="1"/>
      <c r="E161" s="1"/>
    </row>
    <row r="162" spans="3:5" ht="15.5" x14ac:dyDescent="0.35">
      <c r="C162" s="1"/>
      <c r="D162" s="1"/>
      <c r="E162" s="1"/>
    </row>
    <row r="163" spans="3:5" ht="15.5" x14ac:dyDescent="0.35">
      <c r="C163" s="1"/>
      <c r="D163" s="1"/>
      <c r="E163" s="1"/>
    </row>
    <row r="164" spans="3:5" ht="15.5" x14ac:dyDescent="0.35">
      <c r="C164" s="1"/>
      <c r="D164" s="1"/>
      <c r="E164" s="1"/>
    </row>
    <row r="165" spans="3:5" ht="15.5" x14ac:dyDescent="0.35">
      <c r="C165" s="1"/>
      <c r="D165" s="1"/>
      <c r="E165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Arbeitsblatt</vt:lpstr>
      <vt:lpstr>Tabelle1</vt:lpstr>
      <vt:lpstr>Tabelle2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2022-05-02T10:27:38Z</cp:lastPrinted>
  <dcterms:created xsi:type="dcterms:W3CDTF">2009-10-08T17:52:09Z</dcterms:created>
  <dcterms:modified xsi:type="dcterms:W3CDTF">2022-05-02T10:27:50Z</dcterms:modified>
</cp:coreProperties>
</file>