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Arbeitsblatt!$A$1:$P$116</definedName>
  </definedNames>
  <calcPr calcId="162913"/>
</workbook>
</file>

<file path=xl/calcChain.xml><?xml version="1.0" encoding="utf-8"?>
<calcChain xmlns="http://schemas.openxmlformats.org/spreadsheetml/2006/main">
  <c r="L116" i="1" l="1"/>
  <c r="L115" i="1"/>
  <c r="L114" i="1"/>
  <c r="N116" i="1"/>
  <c r="J116" i="1" s="1"/>
  <c r="N115" i="1"/>
  <c r="J115" i="1" s="1"/>
  <c r="N114" i="1"/>
  <c r="J114" i="1" s="1"/>
  <c r="J64" i="1"/>
  <c r="I64" i="1"/>
  <c r="H64" i="1"/>
  <c r="J63" i="1"/>
  <c r="I63" i="1"/>
  <c r="H63" i="1"/>
  <c r="J62" i="1"/>
  <c r="I62" i="1"/>
  <c r="H62" i="1"/>
  <c r="M116" i="1"/>
  <c r="G116" i="1" s="1"/>
  <c r="M115" i="1"/>
  <c r="G115" i="1" s="1"/>
  <c r="M114" i="1"/>
  <c r="G114" i="1" s="1"/>
  <c r="A50" i="1"/>
  <c r="J107" i="1"/>
  <c r="I107" i="1"/>
  <c r="B107" i="1"/>
  <c r="A107" i="1"/>
  <c r="A45" i="1"/>
  <c r="J101" i="1"/>
  <c r="I101" i="1"/>
  <c r="B101" i="1"/>
  <c r="A101" i="1"/>
  <c r="A40" i="1"/>
  <c r="I94" i="1"/>
  <c r="A94" i="1"/>
  <c r="A35" i="1"/>
  <c r="J92" i="1"/>
  <c r="B92" i="1"/>
  <c r="J88" i="1"/>
  <c r="I88" i="1"/>
  <c r="B88" i="1"/>
  <c r="A88" i="1"/>
  <c r="B86" i="1"/>
  <c r="J86" i="1"/>
  <c r="A30" i="1"/>
  <c r="I82" i="1"/>
  <c r="A82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3" i="2"/>
  <c r="K74" i="1"/>
  <c r="J74" i="1"/>
  <c r="G74" i="1"/>
  <c r="F74" i="1"/>
  <c r="C74" i="1"/>
  <c r="B74" i="1"/>
  <c r="K71" i="1"/>
  <c r="J71" i="1"/>
  <c r="G71" i="1"/>
  <c r="F71" i="1"/>
  <c r="C71" i="1"/>
  <c r="B71" i="1"/>
  <c r="J68" i="1"/>
  <c r="F68" i="1"/>
  <c r="B68" i="1"/>
  <c r="C68" i="1"/>
  <c r="B67" i="1" s="1"/>
  <c r="K68" i="1"/>
  <c r="J67" i="1" s="1"/>
  <c r="G68" i="1"/>
  <c r="F67" i="1" s="1"/>
  <c r="Q21" i="2"/>
  <c r="H21" i="2"/>
  <c r="J21" i="2" s="1"/>
  <c r="L21" i="2" s="1"/>
  <c r="G21" i="2"/>
  <c r="I21" i="2" s="1"/>
  <c r="K21" i="2" s="1"/>
  <c r="E21" i="2"/>
  <c r="B21" i="2"/>
  <c r="Q15" i="2"/>
  <c r="H15" i="2"/>
  <c r="J15" i="2" s="1"/>
  <c r="L15" i="2" s="1"/>
  <c r="G15" i="2"/>
  <c r="I15" i="2" s="1"/>
  <c r="K15" i="2" s="1"/>
  <c r="E15" i="2"/>
  <c r="B15" i="2"/>
  <c r="Q9" i="2"/>
  <c r="H9" i="2"/>
  <c r="J9" i="2" s="1"/>
  <c r="L9" i="2" s="1"/>
  <c r="G9" i="2"/>
  <c r="I9" i="2" s="1"/>
  <c r="K9" i="2" s="1"/>
  <c r="E9" i="2"/>
  <c r="B9" i="2"/>
  <c r="N23" i="2"/>
  <c r="M23" i="2" s="1"/>
  <c r="L23" i="2"/>
  <c r="H23" i="2"/>
  <c r="G23" i="2"/>
  <c r="I23" i="2" s="1"/>
  <c r="K23" i="2" s="1"/>
  <c r="E23" i="2"/>
  <c r="B23" i="2"/>
  <c r="N17" i="2"/>
  <c r="F17" i="2" s="1"/>
  <c r="L17" i="2"/>
  <c r="H17" i="2"/>
  <c r="G17" i="2"/>
  <c r="I17" i="2" s="1"/>
  <c r="K17" i="2" s="1"/>
  <c r="E17" i="2"/>
  <c r="B17" i="2"/>
  <c r="N11" i="2"/>
  <c r="F11" i="2" s="1"/>
  <c r="L11" i="2"/>
  <c r="H11" i="2"/>
  <c r="G11" i="2"/>
  <c r="I11" i="2" s="1"/>
  <c r="K11" i="2" s="1"/>
  <c r="E11" i="2"/>
  <c r="B11" i="2"/>
  <c r="H25" i="2"/>
  <c r="J25" i="2" s="1"/>
  <c r="L25" i="2" s="1"/>
  <c r="G25" i="2"/>
  <c r="I25" i="2" s="1"/>
  <c r="F25" i="2"/>
  <c r="E25" i="2"/>
  <c r="B25" i="2"/>
  <c r="H24" i="2"/>
  <c r="J24" i="2" s="1"/>
  <c r="L24" i="2" s="1"/>
  <c r="G24" i="2"/>
  <c r="I24" i="2" s="1"/>
  <c r="K24" i="2" s="1"/>
  <c r="F24" i="2"/>
  <c r="E24" i="2"/>
  <c r="B24" i="2"/>
  <c r="H22" i="2"/>
  <c r="J22" i="2" s="1"/>
  <c r="G22" i="2"/>
  <c r="I22" i="2" s="1"/>
  <c r="F22" i="2"/>
  <c r="E22" i="2"/>
  <c r="B22" i="2"/>
  <c r="Q20" i="2"/>
  <c r="H20" i="2"/>
  <c r="J20" i="2" s="1"/>
  <c r="L20" i="2" s="1"/>
  <c r="G20" i="2"/>
  <c r="I20" i="2" s="1"/>
  <c r="K20" i="2" s="1"/>
  <c r="E20" i="2"/>
  <c r="B20" i="2"/>
  <c r="H19" i="2"/>
  <c r="J19" i="2" s="1"/>
  <c r="L19" i="2" s="1"/>
  <c r="G19" i="2"/>
  <c r="I19" i="2" s="1"/>
  <c r="F19" i="2"/>
  <c r="E19" i="2"/>
  <c r="B19" i="2"/>
  <c r="H18" i="2"/>
  <c r="J18" i="2" s="1"/>
  <c r="L18" i="2" s="1"/>
  <c r="G18" i="2"/>
  <c r="I18" i="2" s="1"/>
  <c r="F18" i="2"/>
  <c r="E18" i="2"/>
  <c r="B18" i="2"/>
  <c r="H16" i="2"/>
  <c r="J16" i="2" s="1"/>
  <c r="G16" i="2"/>
  <c r="I16" i="2" s="1"/>
  <c r="K16" i="2" s="1"/>
  <c r="F16" i="2"/>
  <c r="E16" i="2"/>
  <c r="B16" i="2"/>
  <c r="Q14" i="2"/>
  <c r="H14" i="2"/>
  <c r="J14" i="2" s="1"/>
  <c r="L14" i="2" s="1"/>
  <c r="G14" i="2"/>
  <c r="I14" i="2" s="1"/>
  <c r="K14" i="2" s="1"/>
  <c r="E14" i="2"/>
  <c r="B14" i="2"/>
  <c r="H13" i="2"/>
  <c r="J13" i="2" s="1"/>
  <c r="L13" i="2" s="1"/>
  <c r="G13" i="2"/>
  <c r="I13" i="2" s="1"/>
  <c r="K13" i="2" s="1"/>
  <c r="F13" i="2"/>
  <c r="E13" i="2"/>
  <c r="B13" i="2"/>
  <c r="H12" i="2"/>
  <c r="J12" i="2" s="1"/>
  <c r="L12" i="2" s="1"/>
  <c r="G12" i="2"/>
  <c r="I12" i="2" s="1"/>
  <c r="F12" i="2"/>
  <c r="E12" i="2"/>
  <c r="B12" i="2"/>
  <c r="H10" i="2"/>
  <c r="J10" i="2" s="1"/>
  <c r="G10" i="2"/>
  <c r="I10" i="2" s="1"/>
  <c r="F10" i="2"/>
  <c r="E10" i="2"/>
  <c r="B10" i="2"/>
  <c r="Q8" i="2"/>
  <c r="H8" i="2"/>
  <c r="J8" i="2" s="1"/>
  <c r="L8" i="2" s="1"/>
  <c r="G8" i="2"/>
  <c r="I8" i="2" s="1"/>
  <c r="K8" i="2" s="1"/>
  <c r="E8" i="2"/>
  <c r="B8" i="2"/>
  <c r="Q3" i="2"/>
  <c r="H3" i="2"/>
  <c r="J3" i="2" s="1"/>
  <c r="L3" i="2" s="1"/>
  <c r="G3" i="2"/>
  <c r="I3" i="2" s="1"/>
  <c r="K3" i="2" s="1"/>
  <c r="E3" i="2"/>
  <c r="B3" i="2"/>
  <c r="Q2" i="2"/>
  <c r="N5" i="2"/>
  <c r="F5" i="2" s="1"/>
  <c r="F6" i="2"/>
  <c r="E6" i="2"/>
  <c r="E2" i="2"/>
  <c r="E5" i="2"/>
  <c r="F7" i="2"/>
  <c r="E7" i="2"/>
  <c r="B4" i="2"/>
  <c r="B5" i="2"/>
  <c r="B6" i="2"/>
  <c r="B7" i="2"/>
  <c r="B2" i="2"/>
  <c r="G4" i="2"/>
  <c r="I4" i="2" s="1"/>
  <c r="H4" i="2"/>
  <c r="J4" i="2" s="1"/>
  <c r="L4" i="2" s="1"/>
  <c r="G5" i="2"/>
  <c r="I5" i="2" s="1"/>
  <c r="H5" i="2"/>
  <c r="L5" i="2"/>
  <c r="G6" i="2"/>
  <c r="I6" i="2" s="1"/>
  <c r="K6" i="2" s="1"/>
  <c r="H6" i="2"/>
  <c r="J6" i="2" s="1"/>
  <c r="G7" i="2"/>
  <c r="I7" i="2" s="1"/>
  <c r="H7" i="2"/>
  <c r="J7" i="2" s="1"/>
  <c r="L7" i="2" s="1"/>
  <c r="H2" i="2"/>
  <c r="J2" i="2" s="1"/>
  <c r="L2" i="2" s="1"/>
  <c r="G2" i="2"/>
  <c r="I2" i="2" s="1"/>
  <c r="K2" i="2" s="1"/>
  <c r="F4" i="2"/>
  <c r="A76" i="1"/>
  <c r="A25" i="1"/>
  <c r="I76" i="1"/>
  <c r="C1" i="2"/>
  <c r="E4" i="2"/>
  <c r="J109" i="1"/>
  <c r="B82" i="1"/>
  <c r="J82" i="1"/>
  <c r="B109" i="1"/>
  <c r="D54" i="1" l="1"/>
  <c r="D56" i="1"/>
  <c r="D55" i="1"/>
  <c r="M17" i="2"/>
  <c r="M6" i="2"/>
  <c r="L11" i="1"/>
  <c r="G15" i="1"/>
  <c r="C19" i="1"/>
  <c r="J73" i="1"/>
  <c r="G11" i="1"/>
  <c r="N12" i="2"/>
  <c r="C7" i="1"/>
  <c r="F15" i="2"/>
  <c r="P15" i="2" s="1"/>
  <c r="O15" i="2" s="1"/>
  <c r="K64" i="1"/>
  <c r="L64" i="1" s="1"/>
  <c r="H7" i="1" s="1"/>
  <c r="P7" i="2"/>
  <c r="O7" i="2" s="1"/>
  <c r="U7" i="2" s="1"/>
  <c r="B91" i="1" s="1"/>
  <c r="M24" i="2"/>
  <c r="F3" i="2"/>
  <c r="P3" i="2" s="1"/>
  <c r="X3" i="2" s="1"/>
  <c r="Y3" i="2" s="1"/>
  <c r="C6" i="1"/>
  <c r="C12" i="2"/>
  <c r="J49" i="1" s="1"/>
  <c r="C5" i="1"/>
  <c r="L19" i="1"/>
  <c r="C11" i="2"/>
  <c r="J39" i="1" s="1"/>
  <c r="C10" i="2"/>
  <c r="J44" i="1" s="1"/>
  <c r="P13" i="2"/>
  <c r="O13" i="2" s="1"/>
  <c r="U13" i="2" s="1"/>
  <c r="J91" i="1" s="1"/>
  <c r="F70" i="1"/>
  <c r="C4" i="2"/>
  <c r="C44" i="1" s="1"/>
  <c r="L15" i="1"/>
  <c r="C24" i="2"/>
  <c r="P25" i="2"/>
  <c r="O25" i="2" s="1"/>
  <c r="U25" i="2" s="1"/>
  <c r="F2" i="2"/>
  <c r="P2" i="2" s="1"/>
  <c r="O2" i="2" s="1"/>
  <c r="S19" i="2"/>
  <c r="K19" i="2"/>
  <c r="N19" i="2" s="1"/>
  <c r="Q19" i="2" s="1"/>
  <c r="K5" i="2"/>
  <c r="Q5" i="2"/>
  <c r="T5" i="2" s="1"/>
  <c r="B96" i="1" s="1"/>
  <c r="C7" i="2"/>
  <c r="C34" i="1" s="1"/>
  <c r="N13" i="2"/>
  <c r="B73" i="1"/>
  <c r="M5" i="2"/>
  <c r="P19" i="2"/>
  <c r="O19" i="2" s="1"/>
  <c r="U19" i="2" s="1"/>
  <c r="C13" i="2"/>
  <c r="J34" i="1" s="1"/>
  <c r="U11" i="2"/>
  <c r="J97" i="1" s="1"/>
  <c r="S13" i="2"/>
  <c r="J89" i="1" s="1"/>
  <c r="F23" i="2"/>
  <c r="R23" i="2" s="1"/>
  <c r="C11" i="1"/>
  <c r="J70" i="1"/>
  <c r="F21" i="2"/>
  <c r="P21" i="2" s="1"/>
  <c r="X21" i="2" s="1"/>
  <c r="Y21" i="2" s="1"/>
  <c r="M11" i="2"/>
  <c r="N18" i="2"/>
  <c r="U17" i="2"/>
  <c r="Y17" i="2"/>
  <c r="P11" i="2"/>
  <c r="O11" i="2" s="1"/>
  <c r="U23" i="2"/>
  <c r="L6" i="2"/>
  <c r="N6" i="2" s="1"/>
  <c r="C6" i="2"/>
  <c r="C49" i="1" s="1"/>
  <c r="L16" i="2"/>
  <c r="P16" i="2" s="1"/>
  <c r="O16" i="2" s="1"/>
  <c r="T16" i="2" s="1"/>
  <c r="C18" i="2"/>
  <c r="K18" i="2"/>
  <c r="M18" i="2" s="1"/>
  <c r="Q11" i="2"/>
  <c r="T11" i="2" s="1"/>
  <c r="J96" i="1" s="1"/>
  <c r="S11" i="2"/>
  <c r="J95" i="1" s="1"/>
  <c r="Q23" i="2"/>
  <c r="T23" i="2" s="1"/>
  <c r="K62" i="1"/>
  <c r="F14" i="2"/>
  <c r="P14" i="2" s="1"/>
  <c r="O14" i="2" s="1"/>
  <c r="L22" i="2"/>
  <c r="K63" i="1"/>
  <c r="X17" i="2"/>
  <c r="X23" i="2"/>
  <c r="K12" i="2"/>
  <c r="M12" i="2" s="1"/>
  <c r="R11" i="2"/>
  <c r="J94" i="1" s="1"/>
  <c r="S10" i="2"/>
  <c r="J102" i="1" s="1"/>
  <c r="K10" i="2"/>
  <c r="T13" i="2"/>
  <c r="J90" i="1" s="1"/>
  <c r="N24" i="2"/>
  <c r="P17" i="2"/>
  <c r="O17" i="2" s="1"/>
  <c r="C15" i="1"/>
  <c r="B70" i="1"/>
  <c r="F73" i="1"/>
  <c r="G19" i="1"/>
  <c r="T7" i="2"/>
  <c r="B90" i="1" s="1"/>
  <c r="S7" i="2"/>
  <c r="B89" i="1" s="1"/>
  <c r="L10" i="2"/>
  <c r="F20" i="2"/>
  <c r="P20" i="2" s="1"/>
  <c r="O20" i="2" s="1"/>
  <c r="X11" i="2"/>
  <c r="Y11" i="2"/>
  <c r="Y23" i="2"/>
  <c r="C19" i="2"/>
  <c r="K7" i="2"/>
  <c r="N7" i="2" s="1"/>
  <c r="S4" i="2"/>
  <c r="B102" i="1" s="1"/>
  <c r="K4" i="2"/>
  <c r="C5" i="2"/>
  <c r="C39" i="1" s="1"/>
  <c r="R5" i="2"/>
  <c r="B94" i="1" s="1"/>
  <c r="S5" i="2"/>
  <c r="B95" i="1" s="1"/>
  <c r="F8" i="2"/>
  <c r="P8" i="2" s="1"/>
  <c r="O8" i="2" s="1"/>
  <c r="C16" i="2"/>
  <c r="S16" i="2"/>
  <c r="T19" i="2"/>
  <c r="C22" i="2"/>
  <c r="S22" i="2"/>
  <c r="K22" i="2"/>
  <c r="S25" i="2"/>
  <c r="T25" i="2"/>
  <c r="C25" i="2"/>
  <c r="K25" i="2"/>
  <c r="N25" i="2" s="1"/>
  <c r="Q17" i="2"/>
  <c r="T17" i="2" s="1"/>
  <c r="S17" i="2"/>
  <c r="C17" i="2"/>
  <c r="R17" i="2"/>
  <c r="F9" i="2"/>
  <c r="P9" i="2" s="1"/>
  <c r="N15" i="2" l="1"/>
  <c r="M15" i="2" s="1"/>
  <c r="N3" i="2"/>
  <c r="Z3" i="2" s="1"/>
  <c r="AA3" i="2" s="1"/>
  <c r="AB3" i="2" s="1"/>
  <c r="AD3" i="2" s="1"/>
  <c r="O12" i="2"/>
  <c r="X12" i="2" s="1"/>
  <c r="O3" i="2"/>
  <c r="X15" i="2"/>
  <c r="Y15" i="2" s="1"/>
  <c r="P10" i="2"/>
  <c r="O10" i="2" s="1"/>
  <c r="T10" i="2" s="1"/>
  <c r="J103" i="1" s="1"/>
  <c r="O21" i="2"/>
  <c r="S24" i="2"/>
  <c r="S12" i="2"/>
  <c r="J108" i="1" s="1"/>
  <c r="N2" i="2"/>
  <c r="X2" i="2" s="1"/>
  <c r="Y2" i="2" s="1"/>
  <c r="S23" i="2"/>
  <c r="P23" i="2"/>
  <c r="O23" i="2" s="1"/>
  <c r="C23" i="2"/>
  <c r="M64" i="1"/>
  <c r="B64" i="1" s="1"/>
  <c r="N16" i="2"/>
  <c r="M16" i="2" s="1"/>
  <c r="U16" i="2" s="1"/>
  <c r="M19" i="2"/>
  <c r="N21" i="2"/>
  <c r="M21" i="2" s="1"/>
  <c r="M13" i="2"/>
  <c r="Q13" i="2"/>
  <c r="X5" i="2"/>
  <c r="U5" i="2"/>
  <c r="B97" i="1" s="1"/>
  <c r="N22" i="2"/>
  <c r="M22" i="2" s="1"/>
  <c r="Y5" i="2"/>
  <c r="P5" i="2"/>
  <c r="O5" i="2" s="1"/>
  <c r="AA11" i="2"/>
  <c r="Z11" i="2"/>
  <c r="AA17" i="2"/>
  <c r="Z17" i="2"/>
  <c r="O24" i="2"/>
  <c r="O9" i="2"/>
  <c r="X9" i="2"/>
  <c r="Y9" i="2" s="1"/>
  <c r="N9" i="2"/>
  <c r="Z23" i="2"/>
  <c r="AA23" i="2"/>
  <c r="Q25" i="2"/>
  <c r="M25" i="2"/>
  <c r="Q7" i="2"/>
  <c r="M7" i="2"/>
  <c r="N10" i="2"/>
  <c r="P22" i="2"/>
  <c r="O22" i="2" s="1"/>
  <c r="T22" i="2" s="1"/>
  <c r="L62" i="1"/>
  <c r="H5" i="1" s="1"/>
  <c r="O18" i="2"/>
  <c r="S18" i="2"/>
  <c r="N4" i="2"/>
  <c r="P4" i="2"/>
  <c r="O4" i="2" s="1"/>
  <c r="T4" i="2" s="1"/>
  <c r="B103" i="1" s="1"/>
  <c r="AB23" i="2"/>
  <c r="AC23" i="2"/>
  <c r="AC11" i="2"/>
  <c r="AB11" i="2"/>
  <c r="N8" i="2"/>
  <c r="N20" i="2"/>
  <c r="L63" i="1"/>
  <c r="H6" i="1" s="1"/>
  <c r="N14" i="2"/>
  <c r="O6" i="2"/>
  <c r="S6" i="2"/>
  <c r="B108" i="1" s="1"/>
  <c r="AB17" i="2"/>
  <c r="AC17" i="2"/>
  <c r="AA12" i="2" l="1"/>
  <c r="P12" i="2"/>
  <c r="U12" i="2" s="1"/>
  <c r="J110" i="1" s="1"/>
  <c r="M3" i="2"/>
  <c r="Z12" i="2"/>
  <c r="Q12" i="2"/>
  <c r="Z15" i="2"/>
  <c r="AA15" i="2" s="1"/>
  <c r="AC15" i="2" s="1"/>
  <c r="AE15" i="2" s="1"/>
  <c r="M2" i="2"/>
  <c r="C2" i="2" s="1"/>
  <c r="R21" i="2"/>
  <c r="C21" i="2"/>
  <c r="Z21" i="2"/>
  <c r="AA21" i="2" s="1"/>
  <c r="AB21" i="2" s="1"/>
  <c r="U22" i="2"/>
  <c r="AC5" i="2"/>
  <c r="AB5" i="2"/>
  <c r="S3" i="2"/>
  <c r="B77" i="1" s="1"/>
  <c r="Z5" i="2"/>
  <c r="AA5" i="2"/>
  <c r="Z24" i="2"/>
  <c r="AA24" i="2"/>
  <c r="Q24" i="2"/>
  <c r="X24" i="2"/>
  <c r="P24" i="2"/>
  <c r="M62" i="1"/>
  <c r="B62" i="1" s="1"/>
  <c r="V17" i="2"/>
  <c r="AC3" i="2"/>
  <c r="AE3" i="2" s="1"/>
  <c r="U3" i="2" s="1"/>
  <c r="B79" i="1" s="1"/>
  <c r="M14" i="2"/>
  <c r="X14" i="2"/>
  <c r="Y14" i="2" s="1"/>
  <c r="M9" i="2"/>
  <c r="Z9" i="2"/>
  <c r="AA9" i="2" s="1"/>
  <c r="AC9" i="2" s="1"/>
  <c r="M63" i="1"/>
  <c r="B63" i="1" s="1"/>
  <c r="M4" i="2"/>
  <c r="U4" i="2" s="1"/>
  <c r="B104" i="1" s="1"/>
  <c r="C3" i="2"/>
  <c r="C24" i="1" s="1"/>
  <c r="R3" i="2"/>
  <c r="B76" i="1" s="1"/>
  <c r="X8" i="2"/>
  <c r="Y8" i="2" s="1"/>
  <c r="M8" i="2"/>
  <c r="R15" i="2"/>
  <c r="C15" i="2"/>
  <c r="X6" i="2"/>
  <c r="AA6" i="2"/>
  <c r="Z6" i="2"/>
  <c r="P6" i="2"/>
  <c r="Q6" i="2"/>
  <c r="X20" i="2"/>
  <c r="Y20" i="2" s="1"/>
  <c r="M20" i="2"/>
  <c r="X18" i="2"/>
  <c r="Q18" i="2"/>
  <c r="Z18" i="2"/>
  <c r="P18" i="2"/>
  <c r="AA18" i="2"/>
  <c r="M10" i="2"/>
  <c r="U10" i="2" s="1"/>
  <c r="J104" i="1" s="1"/>
  <c r="V23" i="2"/>
  <c r="V11" i="2"/>
  <c r="J98" i="1" s="1"/>
  <c r="Y12" i="2" l="1"/>
  <c r="AB12" i="2" s="1"/>
  <c r="V12" i="2" s="1"/>
  <c r="J111" i="1" s="1"/>
  <c r="AB15" i="2"/>
  <c r="AD15" i="2" s="1"/>
  <c r="U15" i="2" s="1"/>
  <c r="T2" i="2"/>
  <c r="B84" i="1" s="1"/>
  <c r="T15" i="2"/>
  <c r="U2" i="2"/>
  <c r="B85" i="1" s="1"/>
  <c r="AC21" i="2"/>
  <c r="AE21" i="2" s="1"/>
  <c r="V5" i="2"/>
  <c r="B98" i="1" s="1"/>
  <c r="AE9" i="2"/>
  <c r="T9" i="2"/>
  <c r="J78" i="1" s="1"/>
  <c r="T8" i="2"/>
  <c r="J84" i="1" s="1"/>
  <c r="C8" i="2"/>
  <c r="U8" i="2"/>
  <c r="J85" i="1" s="1"/>
  <c r="U14" i="2"/>
  <c r="T14" i="2"/>
  <c r="C14" i="2"/>
  <c r="S14" i="2" s="1"/>
  <c r="C29" i="1"/>
  <c r="S2" i="2"/>
  <c r="B83" i="1" s="1"/>
  <c r="AD21" i="2"/>
  <c r="S21" i="2"/>
  <c r="Y6" i="2"/>
  <c r="AB6" i="2" s="1"/>
  <c r="V6" i="2" s="1"/>
  <c r="B111" i="1" s="1"/>
  <c r="C9" i="2"/>
  <c r="J24" i="1" s="1"/>
  <c r="R9" i="2"/>
  <c r="J76" i="1" s="1"/>
  <c r="Y18" i="2"/>
  <c r="AB18" i="2" s="1"/>
  <c r="V18" i="2" s="1"/>
  <c r="U18" i="2"/>
  <c r="AB9" i="2"/>
  <c r="T3" i="2"/>
  <c r="B78" i="1" s="1"/>
  <c r="Y24" i="2"/>
  <c r="AB24" i="2" s="1"/>
  <c r="V24" i="2" s="1"/>
  <c r="U24" i="2"/>
  <c r="T20" i="2"/>
  <c r="C20" i="2"/>
  <c r="S20" i="2" s="1"/>
  <c r="U20" i="2"/>
  <c r="U6" i="2"/>
  <c r="B110" i="1" s="1"/>
  <c r="S15" i="2" l="1"/>
  <c r="U21" i="2"/>
  <c r="T21" i="2"/>
  <c r="S8" i="2"/>
  <c r="J83" i="1" s="1"/>
  <c r="J29" i="1"/>
  <c r="AD9" i="2"/>
  <c r="U9" i="2" s="1"/>
  <c r="J79" i="1" s="1"/>
  <c r="S9" i="2"/>
  <c r="J77" i="1" s="1"/>
</calcChain>
</file>

<file path=xl/sharedStrings.xml><?xml version="1.0" encoding="utf-8"?>
<sst xmlns="http://schemas.openxmlformats.org/spreadsheetml/2006/main" count="149" uniqueCount="51">
  <si>
    <t>Lösung:</t>
  </si>
  <si>
    <t>Aufgabe 1:</t>
  </si>
  <si>
    <t>Lsg 1</t>
  </si>
  <si>
    <t>Lsg 2</t>
  </si>
  <si>
    <t>a)</t>
  </si>
  <si>
    <t>b)</t>
  </si>
  <si>
    <t>c)</t>
  </si>
  <si>
    <t>Lsg 3</t>
  </si>
  <si>
    <t>Lsg 4</t>
  </si>
  <si>
    <t>Lsg 5</t>
  </si>
  <si>
    <t>x</t>
  </si>
  <si>
    <t>Ausmultiplizieren</t>
  </si>
  <si>
    <t>In faktorisierte Form:</t>
  </si>
  <si>
    <t>In Scheitelpunktform:</t>
  </si>
  <si>
    <t>In Normalform:</t>
  </si>
  <si>
    <t>y-Koordinate des SP als Funktionswert f(xS)</t>
  </si>
  <si>
    <t>Scheitelpunkt (SP) in der Mitte der Nullstellen</t>
  </si>
  <si>
    <t>-</t>
  </si>
  <si>
    <t>Quadratische Ergänzung</t>
  </si>
  <si>
    <t xml:space="preserve">Gib den Schnittpunkt mit der y-Achse an. </t>
  </si>
  <si>
    <t xml:space="preserve">f(x) = </t>
  </si>
  <si>
    <t xml:space="preserve">c) </t>
  </si>
  <si>
    <t>Aufgabe 2:</t>
  </si>
  <si>
    <t>Gib die Nullstellen an.</t>
  </si>
  <si>
    <t>Aufgabe 3:</t>
  </si>
  <si>
    <t>Gib den Scheitelpunkt an.</t>
  </si>
  <si>
    <t>Aufgabe 4:</t>
  </si>
  <si>
    <t xml:space="preserve">Bringe die Normalform in Faktorisierte Form. </t>
  </si>
  <si>
    <t>Aufgabe 5:</t>
  </si>
  <si>
    <t>Aufgabe 6:</t>
  </si>
  <si>
    <t>Aufgabe 7:</t>
  </si>
  <si>
    <t>Aufgabe 8:</t>
  </si>
  <si>
    <t>Aufgabe 9:</t>
  </si>
  <si>
    <t>Bringe die Normalform in Scheitelpunktform</t>
  </si>
  <si>
    <t>Bringe die Scheitelpunktform in Normalform</t>
  </si>
  <si>
    <t>Bringe die Scheitelpunktform in Faktorisierte Form</t>
  </si>
  <si>
    <t>Bringe die Faktorisierte Form in Normalform</t>
  </si>
  <si>
    <t>Bringe die Faktorisierte Form in Scheitelpunktform</t>
  </si>
  <si>
    <t>Aufgabe 10:</t>
  </si>
  <si>
    <t xml:space="preserve">a) </t>
  </si>
  <si>
    <t>a</t>
  </si>
  <si>
    <t>www.schlauistwow.de</t>
  </si>
  <si>
    <t xml:space="preserve">Überprüfe ob der Punkt P auf dem Graph der Funktion f liegt. </t>
  </si>
  <si>
    <t>Aufgabe 11:</t>
  </si>
  <si>
    <t>Bestimme die Nullstellen mit der ABC-Formel</t>
  </si>
  <si>
    <t>y</t>
  </si>
  <si>
    <t xml:space="preserve">ABC-Formel liefert: </t>
  </si>
  <si>
    <t/>
  </si>
  <si>
    <t>Klassenarbeitstrainer: Quadratische Funktionen</t>
  </si>
  <si>
    <t>F9 drücken =</t>
  </si>
  <si>
    <t>Neue Aufgaben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</si>
</sst>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abSelected="1" zoomScaleNormal="100" zoomScalePageLayoutView="120" workbookViewId="0">
      <selection activeCell="V17" sqref="V17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9.33203125" bestFit="1" customWidth="1"/>
    <col min="5" max="5" width="8.109375" customWidth="1"/>
    <col min="6" max="6" width="3.109375" customWidth="1"/>
    <col min="7" max="7" width="8.109375" customWidth="1"/>
    <col min="8" max="8" width="2.109375" bestFit="1" customWidth="1"/>
    <col min="9" max="9" width="3.21875" customWidth="1"/>
    <col min="10" max="10" width="9.77734375" customWidth="1"/>
    <col min="11" max="11" width="4" customWidth="1"/>
    <col min="12" max="14" width="7.33203125" customWidth="1"/>
    <col min="15" max="15" width="3" customWidth="1"/>
    <col min="16" max="16" width="2.5546875" customWidth="1"/>
    <col min="17" max="17" width="2.77734375" customWidth="1"/>
    <col min="18" max="24" width="5.77734375" customWidth="1"/>
    <col min="25" max="25" width="3.44140625" customWidth="1"/>
    <col min="26" max="27" width="5.77734375" customWidth="1"/>
    <col min="29" max="29" width="19.109375" customWidth="1"/>
  </cols>
  <sheetData>
    <row r="1" spans="1:33" s="1" customFormat="1" ht="21" customHeight="1" x14ac:dyDescent="0.3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1" t="s">
        <v>47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1" customFormat="1" ht="7.8" customHeight="1" x14ac:dyDescent="0.25">
      <c r="A2" s="15"/>
    </row>
    <row r="3" spans="1:33" s="1" customFormat="1" ht="15.6" x14ac:dyDescent="0.3">
      <c r="A3" s="14" t="s">
        <v>1</v>
      </c>
    </row>
    <row r="4" spans="1:33" s="1" customFormat="1" ht="15.6" x14ac:dyDescent="0.3">
      <c r="A4" s="1" t="s">
        <v>42</v>
      </c>
      <c r="T4" s="20" t="s">
        <v>49</v>
      </c>
      <c r="U4" s="20"/>
      <c r="V4" s="20"/>
    </row>
    <row r="5" spans="1:33" s="1" customFormat="1" ht="15.6" x14ac:dyDescent="0.3">
      <c r="B5" s="1" t="s">
        <v>4</v>
      </c>
      <c r="C5" s="1" t="str">
        <f ca="1">"f(x) = x² "&amp;IF(H62&lt;0," - "," + ")&amp;ABS(H62)&amp;"x "&amp;IF(I62&lt;0," - "," + ")&amp;ABS(I62)</f>
        <v>f(x) = x²  + 2x  - 2</v>
      </c>
      <c r="H5" s="1" t="str">
        <f ca="1">"P = ( "&amp;J62&amp;" | "&amp;L62&amp;" )"</f>
        <v>P = ( -5 | 13 )</v>
      </c>
      <c r="T5" s="20" t="s">
        <v>50</v>
      </c>
      <c r="U5" s="20"/>
      <c r="V5" s="20"/>
    </row>
    <row r="6" spans="1:33" s="1" customFormat="1" ht="15" x14ac:dyDescent="0.25">
      <c r="B6" s="1" t="s">
        <v>5</v>
      </c>
      <c r="C6" s="1" t="str">
        <f ca="1">"f(x) = (x "&amp;IF(H63&lt;0," - "," + ")&amp;ABS(H63)&amp;") ( x"&amp;IF(I63&lt;0," - "," + ")&amp;ABS(I63)&amp;")"</f>
        <v>f(x) = (x  + 5) ( x - 4)</v>
      </c>
      <c r="H6" s="1" t="str">
        <f ca="1">"P = ( "&amp;J63&amp;" | "&amp;L63&amp;" )"</f>
        <v>P = ( -4 | -8 )</v>
      </c>
    </row>
    <row r="7" spans="1:33" s="1" customFormat="1" ht="15" x14ac:dyDescent="0.25">
      <c r="B7" s="1" t="s">
        <v>6</v>
      </c>
      <c r="C7" s="1" t="str">
        <f ca="1">"f(x) = (x "&amp;IF(H64&lt;0," - "," + ")&amp;ABS(H64)&amp;")² "&amp;IF(I64&lt;0," - "," + ")&amp;ABS(I64)</f>
        <v>f(x) = (x  + 3)²  - 2</v>
      </c>
      <c r="H7" s="1" t="str">
        <f ca="1">"P = ( "&amp;J64&amp;" | "&amp;L64&amp;" )"</f>
        <v>P = ( 2 | 23 )</v>
      </c>
    </row>
    <row r="8" spans="1:33" s="1" customFormat="1" ht="7.8" customHeight="1" x14ac:dyDescent="0.25">
      <c r="A8" s="15"/>
    </row>
    <row r="9" spans="1:33" s="1" customFormat="1" ht="15.6" x14ac:dyDescent="0.3">
      <c r="A9" s="14" t="s">
        <v>22</v>
      </c>
    </row>
    <row r="10" spans="1:33" s="1" customFormat="1" ht="15" x14ac:dyDescent="0.25">
      <c r="A10" s="1" t="s">
        <v>19</v>
      </c>
    </row>
    <row r="11" spans="1:33" s="1" customFormat="1" ht="15.6" x14ac:dyDescent="0.3">
      <c r="A11" s="14" t="s">
        <v>4</v>
      </c>
      <c r="C11" s="1" t="str">
        <f ca="1">"f(x) = x² "&amp;IF(B68&gt;0,"+ ","- ")&amp;ABS(B68)&amp;"x "&amp;IF(C68&gt;0,"+ ","- ")&amp;ABS(C68)</f>
        <v>f(x) = x² + 1x - 8</v>
      </c>
      <c r="F11" s="14" t="s">
        <v>5</v>
      </c>
      <c r="G11" s="1" t="str">
        <f ca="1">"f(x) = x² "&amp;IF(F68&gt;0,"+ ","- ")&amp;ABS(F68)&amp;"x "&amp;IF(G68&gt;0,"+ ","- ")&amp;ABS(G68)</f>
        <v>f(x) = x² - 7x - 3</v>
      </c>
      <c r="K11" s="14" t="s">
        <v>21</v>
      </c>
      <c r="L11" s="1" t="str">
        <f ca="1">"f(x) = x² "&amp;IF(J68&gt;0,"+ ","- ")&amp;ABS(J68)&amp;"x "&amp;IF(K68&gt;0,"+ ","- ")&amp;ABS(K68)</f>
        <v>f(x) = x² - 4x + 6</v>
      </c>
    </row>
    <row r="12" spans="1:33" s="1" customFormat="1" ht="7.8" customHeight="1" x14ac:dyDescent="0.25">
      <c r="A12" s="15"/>
    </row>
    <row r="13" spans="1:33" s="1" customFormat="1" ht="15.6" x14ac:dyDescent="0.3">
      <c r="A13" s="14" t="s">
        <v>24</v>
      </c>
    </row>
    <row r="14" spans="1:33" s="1" customFormat="1" ht="15" x14ac:dyDescent="0.25">
      <c r="A14" s="1" t="s">
        <v>23</v>
      </c>
    </row>
    <row r="15" spans="1:33" s="1" customFormat="1" ht="15.6" x14ac:dyDescent="0.3">
      <c r="A15" s="14" t="s">
        <v>4</v>
      </c>
      <c r="C15" s="1" t="str">
        <f ca="1">"f(x) = (x"&amp;IF(B71&gt;0," + "," - ")&amp;ABS(B71)&amp;") (x"&amp;IF(C71&gt;0," + "," - ")&amp;ABS(C71)&amp;")"</f>
        <v>f(x) = (x - 4) (x - 5)</v>
      </c>
      <c r="F15" s="14" t="s">
        <v>5</v>
      </c>
      <c r="G15" s="1" t="str">
        <f ca="1">"f(x) = (x"&amp;IF(F71&gt;0," + "," - ")&amp;ABS(F71)&amp;") (x"&amp;IF(G71&gt;0," + "," - ")&amp;ABS(G71)&amp;")"</f>
        <v>f(x) = (x + 3) (x + 5)</v>
      </c>
      <c r="K15" s="14" t="s">
        <v>21</v>
      </c>
      <c r="L15" s="1" t="str">
        <f ca="1">"f(x) = (x"&amp;IF(J71&gt;0," + "," - ")&amp;ABS(J71)&amp;") (x"&amp;IF(K71&gt;0," + "," - ")&amp;ABS(K71)&amp;")"</f>
        <v>f(x) = (x + 2) (x + 1)</v>
      </c>
    </row>
    <row r="16" spans="1:33" s="1" customFormat="1" ht="7.8" customHeight="1" x14ac:dyDescent="0.25">
      <c r="A16" s="15"/>
    </row>
    <row r="17" spans="1:12" s="1" customFormat="1" ht="15.6" x14ac:dyDescent="0.3">
      <c r="A17" s="14" t="s">
        <v>26</v>
      </c>
    </row>
    <row r="18" spans="1:12" s="1" customFormat="1" ht="15" x14ac:dyDescent="0.25">
      <c r="A18" s="1" t="s">
        <v>25</v>
      </c>
    </row>
    <row r="19" spans="1:12" s="1" customFormat="1" ht="15.6" x14ac:dyDescent="0.3">
      <c r="A19" s="14" t="s">
        <v>4</v>
      </c>
      <c r="C19" s="1" t="str">
        <f ca="1">"f(x) = (x"&amp;IF(B74&gt;0," + "," - ")&amp;ABS(B74)&amp;")²"&amp;IF(C74&gt;0," + "," - ")&amp;ABS(C74)</f>
        <v>f(x) = (x + 1)² + 8</v>
      </c>
      <c r="F19" s="14" t="s">
        <v>5</v>
      </c>
      <c r="G19" s="1" t="str">
        <f ca="1">"f(x) = (x"&amp;IF(F74&gt;0," + "," - ")&amp;ABS(F74)&amp;")²"&amp;IF(G74&gt;0," + "," - ")&amp;ABS(G74)</f>
        <v>f(x) = (x - 4)² + 5</v>
      </c>
      <c r="K19" s="14" t="s">
        <v>21</v>
      </c>
      <c r="L19" s="1" t="str">
        <f ca="1">"f(x) = (x"&amp;IF(J74&gt;0," + "," - ")&amp;ABS(J74)&amp;")²"&amp;IF(K74&gt;0," + "," - ")&amp;ABS(K74)</f>
        <v>f(x) = (x - 8)² - 3</v>
      </c>
    </row>
    <row r="20" spans="1:12" s="1" customFormat="1" ht="7.8" customHeight="1" x14ac:dyDescent="0.25">
      <c r="A20" s="15"/>
    </row>
    <row r="21" spans="1:12" s="1" customFormat="1" ht="15.6" x14ac:dyDescent="0.3">
      <c r="A21" s="14" t="s">
        <v>28</v>
      </c>
    </row>
    <row r="22" spans="1:12" s="1" customFormat="1" ht="15" x14ac:dyDescent="0.25">
      <c r="A22" s="1" t="s">
        <v>27</v>
      </c>
    </row>
    <row r="23" spans="1:12" s="1" customFormat="1" ht="7.8" customHeight="1" x14ac:dyDescent="0.25">
      <c r="A23" s="15"/>
    </row>
    <row r="24" spans="1:12" s="1" customFormat="1" ht="15" x14ac:dyDescent="0.25">
      <c r="A24" s="15">
        <v>2</v>
      </c>
      <c r="B24" s="1" t="s">
        <v>4</v>
      </c>
      <c r="C24" s="1" t="str">
        <f ca="1">"f(x) = "&amp;VLOOKUP(A24,Daten1!$A$2:$V$25,3,FALSE)</f>
        <v>f(x) = x² + 2x - 15</v>
      </c>
      <c r="H24" s="15">
        <v>8</v>
      </c>
      <c r="I24" s="1" t="s">
        <v>5</v>
      </c>
      <c r="J24" s="1" t="str">
        <f ca="1">"f(x) = "&amp;VLOOKUP($H24,Daten1!$A$2:$V$25,3,FALSE)</f>
        <v>f(x) = x² + 7x + 10</v>
      </c>
    </row>
    <row r="25" spans="1:12" s="1" customFormat="1" ht="7.8" customHeight="1" x14ac:dyDescent="0.25">
      <c r="A25" s="15" t="e">
        <f>#REF!</f>
        <v>#REF!</v>
      </c>
    </row>
    <row r="26" spans="1:12" s="1" customFormat="1" ht="15.6" x14ac:dyDescent="0.3">
      <c r="A26" s="14" t="s">
        <v>29</v>
      </c>
    </row>
    <row r="27" spans="1:12" s="1" customFormat="1" ht="15" x14ac:dyDescent="0.25">
      <c r="A27" s="1" t="s">
        <v>33</v>
      </c>
    </row>
    <row r="28" spans="1:12" s="1" customFormat="1" ht="7.8" customHeight="1" x14ac:dyDescent="0.25">
      <c r="A28" s="15"/>
    </row>
    <row r="29" spans="1:12" s="1" customFormat="1" ht="15" x14ac:dyDescent="0.25">
      <c r="A29" s="15">
        <v>1</v>
      </c>
      <c r="B29" s="1" t="s">
        <v>4</v>
      </c>
      <c r="C29" s="1" t="str">
        <f ca="1">"f(x) = "&amp;VLOOKUP(A29,Daten1!$A$2:$V$25,3,FALSE)</f>
        <v>f(x) = x² + 2x - 15</v>
      </c>
      <c r="H29" s="15">
        <v>7</v>
      </c>
      <c r="I29" s="1" t="s">
        <v>5</v>
      </c>
      <c r="J29" s="1" t="str">
        <f ca="1">"f(x) = "&amp;VLOOKUP($H29,Daten1!$A$2:$V$25,3,FALSE)</f>
        <v>f(x) = x² - 7x + 10</v>
      </c>
    </row>
    <row r="30" spans="1:12" s="1" customFormat="1" ht="7.8" customHeight="1" x14ac:dyDescent="0.25">
      <c r="A30" s="15" t="e">
        <f>#REF!</f>
        <v>#REF!</v>
      </c>
    </row>
    <row r="31" spans="1:12" s="1" customFormat="1" ht="15.6" x14ac:dyDescent="0.3">
      <c r="A31" s="14" t="s">
        <v>30</v>
      </c>
    </row>
    <row r="32" spans="1:12" s="1" customFormat="1" ht="15" x14ac:dyDescent="0.25">
      <c r="A32" s="1" t="s">
        <v>34</v>
      </c>
    </row>
    <row r="33" spans="1:10" s="1" customFormat="1" ht="7.8" customHeight="1" x14ac:dyDescent="0.25">
      <c r="A33" s="15"/>
    </row>
    <row r="34" spans="1:10" s="1" customFormat="1" ht="15" x14ac:dyDescent="0.25">
      <c r="A34" s="15">
        <v>6</v>
      </c>
      <c r="B34" s="1" t="s">
        <v>4</v>
      </c>
      <c r="C34" s="1" t="str">
        <f ca="1">VLOOKUP(A34,Daten1!$A$2:$V$25,3,FALSE)</f>
        <v>f(x) = (x - 5)² + 5</v>
      </c>
      <c r="H34" s="15">
        <v>12</v>
      </c>
      <c r="I34" s="1" t="s">
        <v>5</v>
      </c>
      <c r="J34" s="1" t="str">
        <f ca="1">VLOOKUP($H34,Daten1!$A$2:$V$25,3,FALSE)</f>
        <v>f(x) = (x - 3)² + 4</v>
      </c>
    </row>
    <row r="35" spans="1:10" s="1" customFormat="1" ht="7.8" customHeight="1" x14ac:dyDescent="0.25">
      <c r="A35" s="15" t="e">
        <f>#REF!</f>
        <v>#REF!</v>
      </c>
    </row>
    <row r="36" spans="1:10" s="1" customFormat="1" ht="15.6" x14ac:dyDescent="0.3">
      <c r="A36" s="14" t="s">
        <v>31</v>
      </c>
    </row>
    <row r="37" spans="1:10" s="1" customFormat="1" ht="15" x14ac:dyDescent="0.25">
      <c r="A37" s="1" t="s">
        <v>35</v>
      </c>
    </row>
    <row r="38" spans="1:10" s="1" customFormat="1" ht="7.8" customHeight="1" x14ac:dyDescent="0.25">
      <c r="A38" s="15"/>
    </row>
    <row r="39" spans="1:10" s="1" customFormat="1" ht="15" x14ac:dyDescent="0.25">
      <c r="A39" s="15">
        <v>4</v>
      </c>
      <c r="B39" s="1" t="s">
        <v>4</v>
      </c>
      <c r="C39" s="1" t="str">
        <f ca="1">VLOOKUP(A39,Daten1!$A$2:$V$25,3,FALSE)</f>
        <v>f(x) = (x + 4)² - 16</v>
      </c>
      <c r="H39" s="15">
        <v>10</v>
      </c>
      <c r="I39" s="1" t="s">
        <v>5</v>
      </c>
      <c r="J39" s="1" t="str">
        <f ca="1">VLOOKUP($H39,Daten1!$A$2:$V$25,3,FALSE)</f>
        <v>f(x) = (x + 2)² - 9</v>
      </c>
    </row>
    <row r="40" spans="1:10" s="1" customFormat="1" ht="7.8" customHeight="1" x14ac:dyDescent="0.25">
      <c r="A40" s="15" t="e">
        <f>#REF!</f>
        <v>#REF!</v>
      </c>
    </row>
    <row r="41" spans="1:10" s="1" customFormat="1" ht="15.6" x14ac:dyDescent="0.3">
      <c r="A41" s="14" t="s">
        <v>32</v>
      </c>
    </row>
    <row r="42" spans="1:10" s="1" customFormat="1" ht="15" x14ac:dyDescent="0.25">
      <c r="A42" s="1" t="s">
        <v>36</v>
      </c>
    </row>
    <row r="43" spans="1:10" s="1" customFormat="1" ht="9.6" customHeight="1" x14ac:dyDescent="0.25">
      <c r="A43" s="15"/>
    </row>
    <row r="44" spans="1:10" s="1" customFormat="1" ht="15" x14ac:dyDescent="0.25">
      <c r="A44" s="15">
        <v>3</v>
      </c>
      <c r="B44" s="1" t="s">
        <v>4</v>
      </c>
      <c r="C44" s="1" t="str">
        <f ca="1">VLOOKUP(A44,Daten1!$A$2:$V$25,3,FALSE)</f>
        <v>f(x) = (x-5) · (x-4)</v>
      </c>
      <c r="H44" s="15">
        <v>9</v>
      </c>
      <c r="I44" s="1" t="s">
        <v>5</v>
      </c>
      <c r="J44" s="1" t="str">
        <f ca="1">VLOOKUP($H44,Daten1!$A$2:$V$25,3,FALSE)</f>
        <v>f(x) = (x-3) · (x+4)</v>
      </c>
    </row>
    <row r="45" spans="1:10" s="1" customFormat="1" ht="9.6" customHeight="1" x14ac:dyDescent="0.25">
      <c r="A45" s="15" t="e">
        <f>#REF!</f>
        <v>#REF!</v>
      </c>
    </row>
    <row r="46" spans="1:10" s="1" customFormat="1" ht="15.6" x14ac:dyDescent="0.3">
      <c r="A46" s="14" t="s">
        <v>38</v>
      </c>
    </row>
    <row r="47" spans="1:10" s="1" customFormat="1" ht="15" x14ac:dyDescent="0.25">
      <c r="A47" s="1" t="s">
        <v>37</v>
      </c>
    </row>
    <row r="48" spans="1:10" s="1" customFormat="1" ht="9.6" customHeight="1" x14ac:dyDescent="0.25">
      <c r="A48" s="15"/>
    </row>
    <row r="49" spans="1:16" s="1" customFormat="1" ht="15" x14ac:dyDescent="0.25">
      <c r="A49" s="15">
        <v>5</v>
      </c>
      <c r="B49" s="1" t="s">
        <v>4</v>
      </c>
      <c r="C49" s="1" t="str">
        <f ca="1">VLOOKUP(A49,Daten1!$A$2:$V$25,3,FALSE)</f>
        <v>f(x) = (x+3) · (x-3)</v>
      </c>
      <c r="H49" s="15">
        <v>11</v>
      </c>
      <c r="I49" s="1" t="s">
        <v>5</v>
      </c>
      <c r="J49" s="1" t="str">
        <f ca="1">VLOOKUP($H49,Daten1!$A$2:$V$25,3,FALSE)</f>
        <v>f(x) = (x+6) · (x-6)</v>
      </c>
    </row>
    <row r="50" spans="1:16" s="1" customFormat="1" ht="9.6" customHeight="1" x14ac:dyDescent="0.25">
      <c r="A50" s="15" t="e">
        <f>#REF!</f>
        <v>#REF!</v>
      </c>
    </row>
    <row r="51" spans="1:16" s="1" customFormat="1" ht="15.6" x14ac:dyDescent="0.3">
      <c r="A51" s="14" t="s">
        <v>43</v>
      </c>
    </row>
    <row r="52" spans="1:16" s="1" customFormat="1" ht="15" x14ac:dyDescent="0.25">
      <c r="A52" s="1" t="s">
        <v>44</v>
      </c>
    </row>
    <row r="53" spans="1:16" s="1" customFormat="1" ht="9.6" customHeight="1" x14ac:dyDescent="0.25">
      <c r="A53" s="15"/>
    </row>
    <row r="54" spans="1:16" s="1" customFormat="1" ht="15" x14ac:dyDescent="0.25">
      <c r="A54" s="15"/>
      <c r="B54" s="1" t="s">
        <v>39</v>
      </c>
      <c r="C54" s="1" t="s">
        <v>20</v>
      </c>
      <c r="D54" s="1" t="str">
        <f ca="1">L114&amp;"x²"&amp;IF(L114*(-M114-N114)&gt;0," + "," - ")&amp;ABS(L114*(-M114-N114))&amp;"x"&amp;IF(L114*M114*N114&gt;0," + "," - ")&amp;ABS(L114*M114*N114)</f>
        <v>-2x² + 12x - 18</v>
      </c>
    </row>
    <row r="55" spans="1:16" s="1" customFormat="1" ht="15" x14ac:dyDescent="0.25">
      <c r="A55" s="15"/>
      <c r="B55" s="1" t="s">
        <v>5</v>
      </c>
      <c r="C55" s="1" t="s">
        <v>20</v>
      </c>
      <c r="D55" s="1" t="str">
        <f ca="1">L115&amp;"x²"&amp;IF(L115*(-M115-N115)&gt;0," + "," - ")&amp;ABS(L115*(-M115-N115))&amp;"x"&amp;IF(L115*M115*N115&gt;0," + "," - ")&amp;ABS(L115*M115*N115)</f>
        <v>4x² + 24x + 32</v>
      </c>
    </row>
    <row r="56" spans="1:16" s="1" customFormat="1" ht="15" x14ac:dyDescent="0.25">
      <c r="A56" s="15"/>
      <c r="B56" s="1" t="s">
        <v>6</v>
      </c>
      <c r="C56" s="1" t="s">
        <v>20</v>
      </c>
      <c r="D56" s="1" t="str">
        <f ca="1">L116&amp;"x²"&amp;IF(L116*(-M116-N116)&gt;0," + "," - ")&amp;ABS(L116*(-M116-N116))&amp;"x"&amp;IF(L116*M116*N116&gt;0," + "," - ")&amp;ABS(L116*M116*N116)</f>
        <v>4x² - 4x - 24</v>
      </c>
    </row>
    <row r="57" spans="1:16" s="1" customFormat="1" ht="10.8" customHeight="1" x14ac:dyDescent="0.3">
      <c r="A57" s="15"/>
      <c r="O57" s="18"/>
      <c r="P57" s="18"/>
    </row>
    <row r="58" spans="1:16" ht="19.8" customHeight="1" x14ac:dyDescent="0.25">
      <c r="A58" s="19" t="s">
        <v>41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3.8" x14ac:dyDescent="0.25">
      <c r="A59" s="12" t="s">
        <v>0</v>
      </c>
      <c r="L59" s="10"/>
    </row>
    <row r="60" spans="1:16" ht="13.8" x14ac:dyDescent="0.25">
      <c r="A60" s="12"/>
      <c r="L60" s="10"/>
    </row>
    <row r="61" spans="1:16" x14ac:dyDescent="0.25">
      <c r="A61" s="3" t="s">
        <v>1</v>
      </c>
      <c r="H61" s="8"/>
      <c r="I61" s="8"/>
      <c r="J61" s="8" t="s">
        <v>10</v>
      </c>
      <c r="K61" s="8" t="s">
        <v>45</v>
      </c>
      <c r="L61" s="13"/>
      <c r="M61" s="8"/>
    </row>
    <row r="62" spans="1:16" x14ac:dyDescent="0.25">
      <c r="B62" s="4" t="str">
        <f ca="1">M62&amp;", denn f( "&amp;J62&amp;" ) = "&amp;K62&amp;IF(M62="Nein"," statt "&amp;L62,"")</f>
        <v>Ja, denn f( -5 ) = 13</v>
      </c>
      <c r="H62" s="8">
        <f t="shared" ref="H62:J64" ca="1" si="0">RANDBETWEEN(2,5)*(-1)^RANDBETWEEN(1,9)</f>
        <v>2</v>
      </c>
      <c r="I62" s="8">
        <f t="shared" ca="1" si="0"/>
        <v>-2</v>
      </c>
      <c r="J62" s="8">
        <f t="shared" ca="1" si="0"/>
        <v>-5</v>
      </c>
      <c r="K62" s="8">
        <f ca="1">J62^2+H62*J62+I62</f>
        <v>13</v>
      </c>
      <c r="L62" s="13">
        <f ca="1">RANDBETWEEN(0,1)*4+K62</f>
        <v>13</v>
      </c>
      <c r="M62" s="8" t="str">
        <f ca="1">IF(K62=L62,"Ja","Nein")</f>
        <v>Ja</v>
      </c>
    </row>
    <row r="63" spans="1:16" x14ac:dyDescent="0.25">
      <c r="B63" s="4" t="str">
        <f ca="1">M63&amp;", denn f( "&amp;J63&amp;" ) = "&amp;K63&amp;IF(M63="Nein"," statt "&amp;L63,"")</f>
        <v>Ja, denn f( -4 ) = -8</v>
      </c>
      <c r="H63" s="8">
        <f t="shared" ca="1" si="0"/>
        <v>5</v>
      </c>
      <c r="I63" s="8">
        <f t="shared" ca="1" si="0"/>
        <v>-4</v>
      </c>
      <c r="J63" s="8">
        <f t="shared" ca="1" si="0"/>
        <v>-4</v>
      </c>
      <c r="K63" s="8">
        <f ca="1">(J63+H63)*(J63+I63)</f>
        <v>-8</v>
      </c>
      <c r="L63" s="13">
        <f ca="1">RANDBETWEEN(0,1)*4+K63</f>
        <v>-8</v>
      </c>
      <c r="M63" s="8" t="str">
        <f ca="1">IF(K63=L63,"Ja","Nein")</f>
        <v>Ja</v>
      </c>
    </row>
    <row r="64" spans="1:16" x14ac:dyDescent="0.25">
      <c r="B64" s="4" t="str">
        <f ca="1">M64&amp;", denn f( "&amp;J64&amp;" ) = "&amp;K64&amp;IF(M64="Nein"," statt "&amp;L64,"")</f>
        <v>Ja, denn f( 2 ) = 23</v>
      </c>
      <c r="H64" s="8">
        <f t="shared" ca="1" si="0"/>
        <v>3</v>
      </c>
      <c r="I64" s="8">
        <f t="shared" ca="1" si="0"/>
        <v>-2</v>
      </c>
      <c r="J64" s="8">
        <f t="shared" ca="1" si="0"/>
        <v>2</v>
      </c>
      <c r="K64" s="8">
        <f ca="1">(J64+H64)^2+I64</f>
        <v>23</v>
      </c>
      <c r="L64" s="13">
        <f ca="1">RANDBETWEEN(0,1)*4+K64</f>
        <v>23</v>
      </c>
      <c r="M64" s="8" t="str">
        <f ca="1">IF(K64=L64,"Ja","Nein")</f>
        <v>Ja</v>
      </c>
    </row>
    <row r="66" spans="1:11" x14ac:dyDescent="0.25">
      <c r="A66" s="3" t="s">
        <v>22</v>
      </c>
    </row>
    <row r="67" spans="1:11" x14ac:dyDescent="0.25">
      <c r="A67" s="3" t="s">
        <v>4</v>
      </c>
      <c r="B67" s="3" t="str">
        <f ca="1">"SP ( 0 | "&amp;C68&amp;" )"</f>
        <v>SP ( 0 | -8 )</v>
      </c>
      <c r="E67" s="3" t="s">
        <v>5</v>
      </c>
      <c r="F67" s="3" t="str">
        <f ca="1">"SP ( 0 | "&amp;G68&amp;" )"</f>
        <v>SP ( 0 | -3 )</v>
      </c>
      <c r="I67" s="3" t="s">
        <v>6</v>
      </c>
      <c r="J67" s="3" t="str">
        <f ca="1">"SP ( 0 | "&amp;K68&amp;" )"</f>
        <v>SP ( 0 | 6 )</v>
      </c>
    </row>
    <row r="68" spans="1:11" x14ac:dyDescent="0.25">
      <c r="A68" s="8"/>
      <c r="B68" s="8">
        <f ca="1">RANDBETWEEN(1,9)*(-1)^RANDBETWEEN(0,9)</f>
        <v>1</v>
      </c>
      <c r="C68" s="8">
        <f ca="1">RANDBETWEEN(1,9)*(-1)^RANDBETWEEN(0,9)</f>
        <v>-8</v>
      </c>
      <c r="D68" s="8"/>
      <c r="E68" s="8"/>
      <c r="F68" s="8">
        <f ca="1">RANDBETWEEN(1,9)*(-1)^RANDBETWEEN(0,9)</f>
        <v>-7</v>
      </c>
      <c r="G68" s="8">
        <f ca="1">RANDBETWEEN(1,9)*(-1)^RANDBETWEEN(0,9)</f>
        <v>-3</v>
      </c>
      <c r="H68" s="8"/>
      <c r="I68" s="8"/>
      <c r="J68" s="8">
        <f ca="1">RANDBETWEEN(1,9)*(-1)^RANDBETWEEN(0,9)</f>
        <v>-4</v>
      </c>
      <c r="K68" s="8">
        <f ca="1">RANDBETWEEN(1,9)*(-1)^RANDBETWEEN(0,9)</f>
        <v>6</v>
      </c>
    </row>
    <row r="69" spans="1:11" x14ac:dyDescent="0.25">
      <c r="A69" s="3" t="s">
        <v>24</v>
      </c>
    </row>
    <row r="70" spans="1:11" x14ac:dyDescent="0.25">
      <c r="A70" s="3" t="s">
        <v>4</v>
      </c>
      <c r="B70" s="3" t="str">
        <f ca="1">"("&amp;-B71&amp;" | 0 ), ("&amp;-C71&amp;" | 0 )"</f>
        <v>(4 | 0 ), (5 | 0 )</v>
      </c>
      <c r="E70" s="3" t="s">
        <v>5</v>
      </c>
      <c r="F70" s="3" t="str">
        <f ca="1">"("&amp;-F71&amp;" | 0 ), ("&amp;-G71&amp;" | 0 )"</f>
        <v>(-3 | 0 ), (-5 | 0 )</v>
      </c>
      <c r="I70" s="3" t="s">
        <v>6</v>
      </c>
      <c r="J70" s="3" t="str">
        <f ca="1">"("&amp;-J71&amp;" | 0 ), ("&amp;-K71&amp;" | 0 )"</f>
        <v>(-2 | 0 ), (-1 | 0 )</v>
      </c>
    </row>
    <row r="71" spans="1:11" x14ac:dyDescent="0.25">
      <c r="B71" s="8">
        <f ca="1">RANDBETWEEN(1,9)*(-1)^RANDBETWEEN(0,9)</f>
        <v>-4</v>
      </c>
      <c r="C71" s="8">
        <f ca="1">RANDBETWEEN(1,9)*(-1)^RANDBETWEEN(0,9)</f>
        <v>-5</v>
      </c>
      <c r="D71" s="8"/>
      <c r="E71" s="8"/>
      <c r="F71" s="8">
        <f ca="1">RANDBETWEEN(1,9)*(-1)^RANDBETWEEN(0,9)</f>
        <v>3</v>
      </c>
      <c r="G71" s="8">
        <f ca="1">RANDBETWEEN(1,9)*(-1)^RANDBETWEEN(0,9)</f>
        <v>5</v>
      </c>
      <c r="H71" s="8"/>
      <c r="I71" s="8"/>
      <c r="J71" s="8">
        <f ca="1">RANDBETWEEN(1,9)*(-1)^RANDBETWEEN(0,9)</f>
        <v>2</v>
      </c>
      <c r="K71" s="8">
        <f ca="1">RANDBETWEEN(1,9)*(-1)^RANDBETWEEN(0,9)</f>
        <v>1</v>
      </c>
    </row>
    <row r="72" spans="1:11" x14ac:dyDescent="0.25">
      <c r="A72" s="3" t="s">
        <v>26</v>
      </c>
    </row>
    <row r="73" spans="1:11" x14ac:dyDescent="0.25">
      <c r="A73" s="3" t="s">
        <v>4</v>
      </c>
      <c r="B73" s="3" t="str">
        <f ca="1">"SP ( "&amp;-B74&amp;" | "&amp;C74&amp;" )"</f>
        <v>SP ( -1 | 8 )</v>
      </c>
      <c r="E73" s="3" t="s">
        <v>5</v>
      </c>
      <c r="F73" s="3" t="str">
        <f ca="1">"SP ( "&amp;-F74&amp;" | "&amp;G74&amp;" )"</f>
        <v>SP ( 4 | 5 )</v>
      </c>
      <c r="I73" s="3" t="s">
        <v>6</v>
      </c>
      <c r="J73" s="3" t="str">
        <f ca="1">"SP ( "&amp;-J74&amp;" | "&amp;K74&amp;" )"</f>
        <v>SP ( 8 | -3 )</v>
      </c>
    </row>
    <row r="74" spans="1:11" x14ac:dyDescent="0.25">
      <c r="A74" s="8"/>
      <c r="B74" s="8">
        <f ca="1">RANDBETWEEN(1,9)*(-1)^RANDBETWEEN(0,9)</f>
        <v>1</v>
      </c>
      <c r="C74" s="8">
        <f ca="1">RANDBETWEEN(1,9)*(-1)^RANDBETWEEN(0,9)</f>
        <v>8</v>
      </c>
      <c r="D74" s="8"/>
      <c r="E74" s="8"/>
      <c r="F74" s="8">
        <f ca="1">RANDBETWEEN(1,9)*(-1)^RANDBETWEEN(0,9)</f>
        <v>-4</v>
      </c>
      <c r="G74" s="8">
        <f ca="1">RANDBETWEEN(1,9)*(-1)^RANDBETWEEN(0,9)</f>
        <v>5</v>
      </c>
      <c r="H74" s="8"/>
      <c r="I74" s="8"/>
      <c r="J74" s="8">
        <f ca="1">RANDBETWEEN(1,9)*(-1)^RANDBETWEEN(0,9)</f>
        <v>-8</v>
      </c>
      <c r="K74" s="8">
        <f ca="1">RANDBETWEEN(1,9)*(-1)^RANDBETWEEN(0,9)</f>
        <v>-3</v>
      </c>
    </row>
    <row r="75" spans="1:11" x14ac:dyDescent="0.25">
      <c r="A75" s="3" t="s">
        <v>28</v>
      </c>
    </row>
    <row r="76" spans="1:11" x14ac:dyDescent="0.25">
      <c r="A76" t="str">
        <f>B24</f>
        <v>a)</v>
      </c>
      <c r="B76" t="str">
        <f ca="1">IF(VLOOKUP(A24,Daten1!$A$2:$X$25,18,FALSE)&lt;&gt;0,VLOOKUP(A24,Daten1!$A$2:$X$25,18,FALSE),"")</f>
        <v>PQ-Formel: p = +2, q = -15</v>
      </c>
      <c r="I76" t="str">
        <f>I24</f>
        <v>b)</v>
      </c>
      <c r="J76" t="str">
        <f ca="1">IF(VLOOKUP(H24,Daten1!$A$2:$X$25,18,FALSE)&lt;&gt;0,VLOOKUP(H24,Daten1!$A$2:$X$25,18,FALSE),"")</f>
        <v>PQ-Formel: p = +7, q = +10</v>
      </c>
    </row>
    <row r="77" spans="1:11" x14ac:dyDescent="0.25">
      <c r="B77" t="str">
        <f ca="1">IF(VLOOKUP(A24,Daten1!$A$2:$X$25,19,FALSE)&lt;&gt;0,VLOOKUP(A24,Daten1!$A$2:$X$25,19,FALSE),"")</f>
        <v>x1 = -1 + √(1+ 15) = -1 + 4 = 3</v>
      </c>
      <c r="J77" t="str">
        <f ca="1">IF(VLOOKUP($H24,Daten1!$A$2:$X$25,19,FALSE)&lt;&gt;0,VLOOKUP($H24,Daten1!$A$2:$X$25,19,FALSE),"")</f>
        <v>x1 = -3,5 + √(12,25- 10) = -3,5 + 1,5 = -2</v>
      </c>
    </row>
    <row r="78" spans="1:11" x14ac:dyDescent="0.25">
      <c r="B78" t="str">
        <f ca="1">IF(VLOOKUP(A24,Daten1!$A$2:$X$25,20,FALSE)&lt;&gt;0,VLOOKUP(A24,Daten1!$A$2:$X$25,20,FALSE),"")</f>
        <v>x2 = -1 - √(1+ 15) = -1 - 4 = -5</v>
      </c>
      <c r="J78" t="str">
        <f ca="1">IF(VLOOKUP($H24,Daten1!$A$2:$X$25,20,FALSE)&lt;&gt;0,VLOOKUP($H24,Daten1!$A$2:$X$25,20,FALSE),"")</f>
        <v>x2 = -3,5 - √(12,25- 10) = -3,5 - 1,5 = -5</v>
      </c>
    </row>
    <row r="79" spans="1:11" x14ac:dyDescent="0.25">
      <c r="B79" s="3" t="str">
        <f ca="1">IF(VLOOKUP(A24,Daten1!$A$2:$X$25,21,FALSE)&lt;&gt;0,VLOOKUP(A24,Daten1!$A$2:$X$25,21,FALSE),"")</f>
        <v>f(x) = (x - 3) · (x + 5)</v>
      </c>
      <c r="J79" s="3" t="str">
        <f ca="1">IF(VLOOKUP($H24,Daten1!$A$2:$X$25,21,FALSE)&lt;&gt;0,VLOOKUP($H24,Daten1!$A$2:$X$25,21,FALSE),"")</f>
        <v>f(x) = (x + 2) · (x + 5)</v>
      </c>
    </row>
    <row r="81" spans="1:10" x14ac:dyDescent="0.25">
      <c r="A81" s="3" t="s">
        <v>29</v>
      </c>
    </row>
    <row r="82" spans="1:10" x14ac:dyDescent="0.25">
      <c r="A82" t="str">
        <f>B29</f>
        <v>a)</v>
      </c>
      <c r="B82" t="str">
        <f>IF(VLOOKUP(A29,Daten1!$A$2:$X$25,18,FALSE)&lt;&gt;0,VLOOKUP(A29,Daten1!$A$2:$X$25,18,FALSE),"")</f>
        <v>Quadratische Ergänzung</v>
      </c>
      <c r="I82" t="str">
        <f>I29</f>
        <v>b)</v>
      </c>
      <c r="J82" t="str">
        <f>IF(VLOOKUP(H29,Daten1!$A$2:$X$25,18,FALSE)&lt;&gt;0,VLOOKUP(H29,Daten1!$A$2:$X$25,18,FALSE),"")</f>
        <v>Quadratische Ergänzung</v>
      </c>
    </row>
    <row r="83" spans="1:10" x14ac:dyDescent="0.25">
      <c r="B83" t="str">
        <f ca="1">IF(VLOOKUP(A29,Daten1!$A$2:$X$25,19,FALSE)&lt;&gt;0,VLOOKUP(A29,Daten1!$A$2:$X$25,19,FALSE),"")</f>
        <v>x² + 2x - 15</v>
      </c>
      <c r="J83" t="str">
        <f ca="1">IF(VLOOKUP($H29,Daten1!$A$2:$X$25,19,FALSE)&lt;&gt;0,VLOOKUP($H29,Daten1!$A$2:$X$25,19,FALSE),"")</f>
        <v>x² - 7x + 10</v>
      </c>
    </row>
    <row r="84" spans="1:10" x14ac:dyDescent="0.25">
      <c r="B84" t="str">
        <f ca="1">IF(VLOOKUP(A29,Daten1!$A$2:$X$25,20,FALSE)&lt;&gt;0,VLOOKUP(A29,Daten1!$A$2:$X$25,20,FALSE),"")</f>
        <v>= x² + 2x + 1 - 1 - 15</v>
      </c>
      <c r="J84" t="str">
        <f ca="1">IF(VLOOKUP($H29,Daten1!$A$2:$X$25,20,FALSE)&lt;&gt;0,VLOOKUP($H29,Daten1!$A$2:$X$25,20,FALSE),"")</f>
        <v>= x² - 7x + 12,25 - 12,25 + 10</v>
      </c>
    </row>
    <row r="85" spans="1:10" x14ac:dyDescent="0.25">
      <c r="B85" s="3" t="str">
        <f ca="1">IF(VLOOKUP(A29,Daten1!$A$2:$X$25,21,FALSE)&lt;&gt;0,VLOOKUP(A29,Daten1!$A$2:$X$25,21,FALSE),"")</f>
        <v>= (x + 1)² - 16</v>
      </c>
      <c r="J85" s="3" t="str">
        <f ca="1">IF(VLOOKUP($H29,Daten1!$A$2:$X$25,21,FALSE)&lt;&gt;0,VLOOKUP($H29,Daten1!$A$2:$X$25,21,FALSE),"")</f>
        <v>= (x - 3,5)² - 2,25</v>
      </c>
    </row>
    <row r="86" spans="1:10" x14ac:dyDescent="0.25">
      <c r="B86" t="str">
        <f>IF(VLOOKUP(A29,Daten1!$A$2:$X$25,22,FALSE)&lt;&gt;0,VLOOKUP(A29,Daten1!$A$2:$X$25,22,FALSE),"")</f>
        <v/>
      </c>
      <c r="J86" t="str">
        <f>IF(VLOOKUP($H29,Daten1!$A$2:$X$25,22,FALSE)&lt;&gt;0,VLOOKUP($H29,Daten1!$A$2:$X$25,22,FALSE),"")</f>
        <v/>
      </c>
    </row>
    <row r="87" spans="1:10" x14ac:dyDescent="0.25">
      <c r="A87" s="3" t="s">
        <v>30</v>
      </c>
    </row>
    <row r="88" spans="1:10" x14ac:dyDescent="0.25">
      <c r="A88" t="str">
        <f>B34</f>
        <v>a)</v>
      </c>
      <c r="B88" t="str">
        <f>IF(VLOOKUP(A34,Daten1!$A$2:$X$25,18,FALSE)&lt;&gt;0,VLOOKUP(A34,Daten1!$A$2:$X$25,18,FALSE),"")</f>
        <v>Ausmultiplizieren</v>
      </c>
      <c r="I88" t="str">
        <f>I34</f>
        <v>b)</v>
      </c>
      <c r="J88" t="str">
        <f>IF(VLOOKUP(H34,Daten1!$A$2:$X$25,18,FALSE)&lt;&gt;0,VLOOKUP(H34,Daten1!$A$2:$X$25,18,FALSE),"")</f>
        <v>Ausmultiplizieren</v>
      </c>
    </row>
    <row r="89" spans="1:10" x14ac:dyDescent="0.25">
      <c r="B89" t="str">
        <f ca="1">IF(VLOOKUP(A34,Daten1!$A$2:$X$25,19,FALSE)&lt;&gt;0,VLOOKUP(A34,Daten1!$A$2:$X$25,19,FALSE),"")</f>
        <v>(x - 5)² + 5</v>
      </c>
      <c r="J89" t="str">
        <f ca="1">IF(VLOOKUP($H34,Daten1!$A$2:$X$25,19,FALSE)&lt;&gt;0,VLOOKUP($H34,Daten1!$A$2:$X$25,19,FALSE),"")</f>
        <v>(x - 3)² + 4</v>
      </c>
    </row>
    <row r="90" spans="1:10" x14ac:dyDescent="0.25">
      <c r="B90" t="str">
        <f ca="1">IF(VLOOKUP(A34,Daten1!$A$2:$X$25,20,FALSE)&lt;&gt;0,VLOOKUP(A34,Daten1!$A$2:$X$25,20,FALSE),"")</f>
        <v>= x² - 10x + 25 + 5</v>
      </c>
      <c r="J90" t="str">
        <f ca="1">IF(VLOOKUP($H34,Daten1!$A$2:$X$25,20,FALSE)&lt;&gt;0,VLOOKUP($H34,Daten1!$A$2:$X$25,20,FALSE),"")</f>
        <v>= x² - 6x + 9 + 4</v>
      </c>
    </row>
    <row r="91" spans="1:10" x14ac:dyDescent="0.25">
      <c r="B91" s="3" t="str">
        <f ca="1">IF(VLOOKUP(A34,Daten1!$A$2:$X$25,21,FALSE)&lt;&gt;0,VLOOKUP(A34,Daten1!$A$2:$X$25,21,FALSE),"")</f>
        <v>= x² - 10x + 30</v>
      </c>
      <c r="J91" s="3" t="str">
        <f ca="1">IF(VLOOKUP($H34,Daten1!$A$2:$X$25,21,FALSE)&lt;&gt;0,VLOOKUP($H34,Daten1!$A$2:$X$25,21,FALSE),"")</f>
        <v>= x² - 6x + 13</v>
      </c>
    </row>
    <row r="92" spans="1:10" x14ac:dyDescent="0.25">
      <c r="B92" t="str">
        <f>IF(VLOOKUP(A34,Daten1!$A$2:$X$25,22,FALSE)&lt;&gt;0,VLOOKUP(A34,Daten1!$A$2:$X$25,22,FALSE),"")</f>
        <v/>
      </c>
      <c r="J92" t="str">
        <f>IF(VLOOKUP($H34,Daten1!$A$2:$X$25,22,FALSE)&lt;&gt;0,VLOOKUP($H34,Daten1!$A$2:$X$25,22,FALSE),"")</f>
        <v/>
      </c>
    </row>
    <row r="93" spans="1:10" x14ac:dyDescent="0.25">
      <c r="A93" s="3" t="s">
        <v>31</v>
      </c>
    </row>
    <row r="94" spans="1:10" x14ac:dyDescent="0.25">
      <c r="A94" t="str">
        <f>B39</f>
        <v>a)</v>
      </c>
      <c r="B94" t="str">
        <f ca="1">IF(VLOOKUP(A39,Daten1!$A$2:$X$25,18,FALSE)&lt;&gt;0,VLOOKUP(A39,Daten1!$A$2:$X$25,18,FALSE),"")</f>
        <v>(x + 4)² - 16 = 0 | + 16</v>
      </c>
      <c r="I94" t="str">
        <f>I39</f>
        <v>b)</v>
      </c>
      <c r="J94" t="str">
        <f ca="1">IF(VLOOKUP(H39,Daten1!$A$2:$X$25,18,FALSE)&lt;&gt;0,VLOOKUP(H39,Daten1!$A$2:$X$25,18,FALSE),"")</f>
        <v>(x + 2)² - 9 = 0 | + 9</v>
      </c>
    </row>
    <row r="95" spans="1:10" x14ac:dyDescent="0.25">
      <c r="B95" t="str">
        <f ca="1">IF(VLOOKUP(A39,Daten1!$A$2:$X$25,19,FALSE)&lt;&gt;0,VLOOKUP(A39,Daten1!$A$2:$X$25,19,FALSE),"")</f>
        <v>(x + 4)² = 16 | √</v>
      </c>
      <c r="J95" t="str">
        <f ca="1">IF(VLOOKUP($H39,Daten1!$A$2:$X$25,19,FALSE)&lt;&gt;0,VLOOKUP($H39,Daten1!$A$2:$X$25,19,FALSE),"")</f>
        <v>(x + 2)² = 9 | √</v>
      </c>
    </row>
    <row r="96" spans="1:10" x14ac:dyDescent="0.25">
      <c r="B96" t="str">
        <f ca="1">IF(VLOOKUP(A39,Daten1!$A$2:$X$25,20,FALSE)&lt;&gt;0,VLOOKUP(A39,Daten1!$A$2:$X$25,20,FALSE),"")</f>
        <v>x + 4 = 4 | -4   und   x + 4 = -4 | -4</v>
      </c>
      <c r="J96" t="str">
        <f ca="1">IF(VLOOKUP($H39,Daten1!$A$2:$X$25,20,FALSE)&lt;&gt;0,VLOOKUP($H39,Daten1!$A$2:$X$25,20,FALSE),"")</f>
        <v>x + 2 = 3 | -2   und   x + 2 = -3 | -2</v>
      </c>
    </row>
    <row r="97" spans="1:10" x14ac:dyDescent="0.25">
      <c r="B97" t="str">
        <f ca="1">IF(VLOOKUP(A39,Daten1!$A$2:$X$25,21,FALSE)&lt;&gt;0,VLOOKUP(A39,Daten1!$A$2:$X$25,21,FALSE),"")</f>
        <v>x = 0    und    x = -8</v>
      </c>
      <c r="J97" t="str">
        <f ca="1">IF(VLOOKUP($H39,Daten1!$A$2:$X$25,21,FALSE)&lt;&gt;0,VLOOKUP($H39,Daten1!$A$2:$X$25,21,FALSE),"")</f>
        <v>x = 1    und    x = -5</v>
      </c>
    </row>
    <row r="98" spans="1:10" x14ac:dyDescent="0.25">
      <c r="B98" s="3" t="str">
        <f ca="1">IF(VLOOKUP(A39,Daten1!$A$2:$X$25,22,FALSE)&lt;&gt;0,VLOOKUP(A39,Daten1!$A$2:$X$25,22,FALSE),"")</f>
        <v>f(x) = x · (x + 8)</v>
      </c>
      <c r="J98" s="3" t="str">
        <f ca="1">IF(VLOOKUP($H39,Daten1!$A$2:$X$25,22,FALSE)&lt;&gt;0,VLOOKUP($H39,Daten1!$A$2:$X$25,22,FALSE),"")</f>
        <v>f(x) = (x - 1) · (x + 5)</v>
      </c>
    </row>
    <row r="100" spans="1:10" x14ac:dyDescent="0.25">
      <c r="A100" s="3" t="s">
        <v>32</v>
      </c>
    </row>
    <row r="101" spans="1:10" x14ac:dyDescent="0.25">
      <c r="A101" t="str">
        <f>B44</f>
        <v>a)</v>
      </c>
      <c r="B101" t="str">
        <f>IF(VLOOKUP(A44,Daten1!$A$2:$X$25,18,FALSE)&lt;&gt;0,VLOOKUP(A44,Daten1!$A$2:$X$25,18,FALSE),"")</f>
        <v>Ausmultiplizieren</v>
      </c>
      <c r="I101" t="str">
        <f>I44</f>
        <v>b)</v>
      </c>
      <c r="J101" t="str">
        <f>IF(VLOOKUP(H44,Daten1!$A$2:$X$25,18,FALSE)&lt;&gt;0,VLOOKUP(H44,Daten1!$A$2:$X$25,18,FALSE),"")</f>
        <v>Ausmultiplizieren</v>
      </c>
    </row>
    <row r="102" spans="1:10" x14ac:dyDescent="0.25">
      <c r="B102" t="str">
        <f ca="1">IF(VLOOKUP(A44,Daten1!$A$2:$X$25,19,FALSE)&lt;&gt;0,VLOOKUP(A44,Daten1!$A$2:$X$25,19,FALSE),"")</f>
        <v>(x-5)·(x-4)</v>
      </c>
      <c r="J102" t="str">
        <f ca="1">IF(VLOOKUP($H44,Daten1!$A$2:$X$25,19,FALSE)&lt;&gt;0,VLOOKUP($H44,Daten1!$A$2:$X$25,19,FALSE),"")</f>
        <v>(x-3)·(x+4)</v>
      </c>
    </row>
    <row r="103" spans="1:10" x14ac:dyDescent="0.25">
      <c r="B103" t="str">
        <f ca="1">IF(VLOOKUP(A44,Daten1!$A$2:$X$25,20,FALSE)&lt;&gt;0,VLOOKUP(A44,Daten1!$A$2:$X$25,20,FALSE),"")</f>
        <v>= x² -4x -5x +20</v>
      </c>
      <c r="J103" t="str">
        <f ca="1">IF(VLOOKUP($H44,Daten1!$A$2:$X$25,20,FALSE)&lt;&gt;0,VLOOKUP($H44,Daten1!$A$2:$X$25,20,FALSE),"")</f>
        <v>= x² +4x -3x -12</v>
      </c>
    </row>
    <row r="104" spans="1:10" x14ac:dyDescent="0.25">
      <c r="B104" s="3" t="str">
        <f ca="1">IF(VLOOKUP(A44,Daten1!$A$2:$X$25,21,FALSE)&lt;&gt;0,VLOOKUP(A44,Daten1!$A$2:$X$25,21,FALSE),"")</f>
        <v>= x² -9x +20</v>
      </c>
      <c r="J104" s="3" t="str">
        <f ca="1">IF(VLOOKUP($H44,Daten1!$A$2:$X$25,21,FALSE)&lt;&gt;0,VLOOKUP($H44,Daten1!$A$2:$X$25,21,FALSE),"")</f>
        <v>= x² +1x -12</v>
      </c>
    </row>
    <row r="106" spans="1:10" x14ac:dyDescent="0.25">
      <c r="A106" s="3" t="s">
        <v>38</v>
      </c>
    </row>
    <row r="107" spans="1:10" x14ac:dyDescent="0.25">
      <c r="A107" t="str">
        <f>B49</f>
        <v>a)</v>
      </c>
      <c r="B107" t="str">
        <f>IF(VLOOKUP(A49,Daten1!$A$2:$X$25,18,FALSE)&lt;&gt;0,VLOOKUP(A49,Daten1!$A$2:$X$25,18,FALSE),"")</f>
        <v>Scheitelpunkt (SP) in der Mitte der Nullstellen</v>
      </c>
      <c r="I107" t="str">
        <f>I49</f>
        <v>b)</v>
      </c>
      <c r="J107" t="str">
        <f>IF(VLOOKUP(H49,Daten1!$A$2:$X$25,18,FALSE)&lt;&gt;0,VLOOKUP(H49,Daten1!$A$2:$X$25,18,FALSE),"")</f>
        <v>Scheitelpunkt (SP) in der Mitte der Nullstellen</v>
      </c>
    </row>
    <row r="108" spans="1:10" x14ac:dyDescent="0.25">
      <c r="B108" t="str">
        <f ca="1">IF(VLOOKUP(A49,Daten1!$A$2:$X$25,19,FALSE)&lt;&gt;0,VLOOKUP(A49,Daten1!$A$2:$X$25,19,FALSE),"")</f>
        <v>xS = [-3 + 3] : 2 = 0 : 2 = 0</v>
      </c>
      <c r="J108" t="str">
        <f ca="1">IF(VLOOKUP($H49,Daten1!$A$2:$X$25,19,FALSE)&lt;&gt;0,VLOOKUP($H49,Daten1!$A$2:$X$25,19,FALSE),"")</f>
        <v>xS = [-6 + 6] : 2 = 0 : 2 = 0</v>
      </c>
    </row>
    <row r="109" spans="1:10" x14ac:dyDescent="0.25">
      <c r="B109" t="str">
        <f>IF(VLOOKUP(A49,Daten1!$A$2:$X$25,20,FALSE)&lt;&gt;0,VLOOKUP(A49,Daten1!$A$2:$X$25,20,FALSE),"")</f>
        <v>y-Koordinate des SP als Funktionswert f(xS)</v>
      </c>
      <c r="J109" t="str">
        <f>IF(VLOOKUP($H49,Daten1!$A$2:$X$25,20,FALSE)&lt;&gt;0,VLOOKUP($H49,Daten1!$A$2:$X$25,20,FALSE),"")</f>
        <v>y-Koordinate des SP als Funktionswert f(xS)</v>
      </c>
    </row>
    <row r="110" spans="1:10" x14ac:dyDescent="0.25">
      <c r="B110" t="str">
        <f ca="1">IF(VLOOKUP(A49,Daten1!$A$2:$X$25,21,FALSE)&lt;&gt;0,VLOOKUP(A49,Daten1!$A$2:$X$25,21,FALSE),"")</f>
        <v>f(0) = (0+3) · (0-3) = (3) · (-3) = -9</v>
      </c>
      <c r="J110" t="str">
        <f ca="1">IF(VLOOKUP($H49,Daten1!$A$2:$X$25,21,FALSE)&lt;&gt;0,VLOOKUP($H49,Daten1!$A$2:$X$25,21,FALSE),"")</f>
        <v>f(0) = (0+6) · (0-6) = (6) · (-6) = -36</v>
      </c>
    </row>
    <row r="111" spans="1:10" x14ac:dyDescent="0.25">
      <c r="B111" s="3" t="str">
        <f ca="1">IF(VLOOKUP(A49,Daten1!$A$2:$X$25,22,FALSE)&lt;&gt;0,VLOOKUP(A49,Daten1!$A$2:$X$25,22,FALSE),"")</f>
        <v>f(x) = x² -9</v>
      </c>
      <c r="J111" s="3" t="str">
        <f ca="1">IF(VLOOKUP($H49,Daten1!$A$2:$X$25,22,FALSE)&lt;&gt;0,VLOOKUP($H49,Daten1!$A$2:$X$25,22,FALSE),"")</f>
        <v>f(x) = x² -36</v>
      </c>
    </row>
    <row r="112" spans="1:10" x14ac:dyDescent="0.25">
      <c r="A112" s="3"/>
    </row>
    <row r="113" spans="1:27" x14ac:dyDescent="0.25">
      <c r="A113" s="3" t="s">
        <v>43</v>
      </c>
      <c r="L113" s="8" t="s">
        <v>40</v>
      </c>
      <c r="M113" s="8"/>
      <c r="N113" s="8"/>
    </row>
    <row r="114" spans="1:27" x14ac:dyDescent="0.25">
      <c r="A114" s="4" t="s">
        <v>39</v>
      </c>
      <c r="B114" s="4" t="s">
        <v>46</v>
      </c>
      <c r="G114" s="9" t="str">
        <f ca="1">"x1 = "&amp;M114</f>
        <v>x1 = 3</v>
      </c>
      <c r="J114" s="9" t="str">
        <f ca="1">"x2 = "&amp;N114</f>
        <v>x2 = 3</v>
      </c>
      <c r="K114" s="16"/>
      <c r="L114" s="8">
        <f ca="1">RANDBETWEEN(2,5)*(-1)^RANDBETWEEN(0,9)</f>
        <v>-2</v>
      </c>
      <c r="M114" s="8">
        <f ca="1">RANDBETWEEN(2,5)*(-1)^RANDBETWEEN(0,9)</f>
        <v>3</v>
      </c>
      <c r="N114" s="8">
        <f ca="1">RANDBETWEEN(2,5)*(-1)^RANDBETWEEN(0,9)</f>
        <v>3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x14ac:dyDescent="0.25">
      <c r="A115" s="4" t="s">
        <v>5</v>
      </c>
      <c r="B115" s="4" t="s">
        <v>46</v>
      </c>
      <c r="G115" s="9" t="str">
        <f ca="1">"x1 = "&amp;M115</f>
        <v>x1 = -2</v>
      </c>
      <c r="J115" s="9" t="str">
        <f t="shared" ref="J115:J116" ca="1" si="1">"x2 = "&amp;N115</f>
        <v>x2 = -4</v>
      </c>
      <c r="K115" s="16"/>
      <c r="L115" s="8">
        <f ca="1">RANDBETWEEN(2,5)*(-1)^RANDBETWEEN(0,9)</f>
        <v>4</v>
      </c>
      <c r="M115" s="8">
        <f ca="1">RANDBETWEEN(2,5)*(-1)^RANDBETWEEN(0,9)</f>
        <v>-2</v>
      </c>
      <c r="N115" s="8">
        <f ca="1">RANDBETWEEN(2,5)*(-1)^RANDBETWEEN(0,9)</f>
        <v>-4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x14ac:dyDescent="0.25">
      <c r="A116" s="4" t="s">
        <v>6</v>
      </c>
      <c r="B116" s="4" t="s">
        <v>46</v>
      </c>
      <c r="G116" s="9" t="str">
        <f ca="1">"x1 = "&amp;M116</f>
        <v>x1 = 3</v>
      </c>
      <c r="J116" s="9" t="str">
        <f t="shared" ca="1" si="1"/>
        <v>x2 = -2</v>
      </c>
      <c r="K116" s="16"/>
      <c r="L116" s="8">
        <f ca="1">RANDBETWEEN(2,5)*(-1)^RANDBETWEEN(0,9)</f>
        <v>4</v>
      </c>
      <c r="M116" s="8">
        <f ca="1">RANDBETWEEN(2,5)*(-1)^RANDBETWEEN(0,9)</f>
        <v>3</v>
      </c>
      <c r="N116" s="8">
        <f ca="1">RANDBETWEEN(2,5)*(-1)^RANDBETWEEN(0,9)</f>
        <v>-2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</sheetData>
  <mergeCells count="4">
    <mergeCell ref="A1:P1"/>
    <mergeCell ref="A58:P58"/>
    <mergeCell ref="T4:V4"/>
    <mergeCell ref="T5:V5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5"/>
  <sheetViews>
    <sheetView zoomScaleNormal="100" workbookViewId="0">
      <selection activeCell="A6" sqref="A6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</cols>
  <sheetData>
    <row r="1" spans="1:31" x14ac:dyDescent="0.25">
      <c r="B1">
        <v>13</v>
      </c>
      <c r="C1">
        <f ca="1">ROUND(RAND()*($B$1-1)+0.5,0)</f>
        <v>2</v>
      </c>
      <c r="R1" t="s">
        <v>0</v>
      </c>
      <c r="S1" t="s">
        <v>2</v>
      </c>
      <c r="T1" t="s">
        <v>3</v>
      </c>
      <c r="U1" t="s">
        <v>7</v>
      </c>
      <c r="V1" t="s">
        <v>8</v>
      </c>
      <c r="W1" t="s">
        <v>9</v>
      </c>
    </row>
    <row r="2" spans="1:31" x14ac:dyDescent="0.25">
      <c r="A2">
        <v>1</v>
      </c>
      <c r="B2" s="5">
        <f ca="1">RAND()</f>
        <v>0.30395346343710661</v>
      </c>
      <c r="C2" s="5" t="str">
        <f ca="1">"x² "&amp;M2&amp;" "&amp;ABS(N2)&amp;"x "&amp;O2&amp;" "&amp;ABS(P2)</f>
        <v>x² + 2x - 15</v>
      </c>
      <c r="D2" s="6" t="s">
        <v>13</v>
      </c>
      <c r="E2">
        <f t="shared" ref="E2:F4" ca="1" si="0">ROUND(RAND()*3+2,0)</f>
        <v>3</v>
      </c>
      <c r="F2">
        <f ca="1">IF(K2*E2*-1=Q2*L2,E2+1,Q2)</f>
        <v>5</v>
      </c>
      <c r="G2">
        <f ca="1">ROUND(RAND(),0)</f>
        <v>1</v>
      </c>
      <c r="H2">
        <f ca="1">ROUND(RAND(),0)</f>
        <v>0</v>
      </c>
      <c r="I2" t="str">
        <f t="shared" ref="I2:J4" ca="1" si="1">IF(G2=0,"+","-")</f>
        <v>-</v>
      </c>
      <c r="J2" t="str">
        <f t="shared" ca="1" si="1"/>
        <v>+</v>
      </c>
      <c r="K2">
        <f t="shared" ref="K2:K7" ca="1" si="2">IF(I2="+",1,-1)</f>
        <v>-1</v>
      </c>
      <c r="L2">
        <f t="shared" ref="L2:L7" ca="1" si="3">IF(J2="+",1,-1)</f>
        <v>1</v>
      </c>
      <c r="M2" t="str">
        <f ca="1">IF(N2&gt;0,"+","-")</f>
        <v>+</v>
      </c>
      <c r="N2">
        <f ca="1">E2*K2+F2*L2</f>
        <v>2</v>
      </c>
      <c r="O2" t="str">
        <f ca="1">IF(P2&gt;0,"+","-")</f>
        <v>-</v>
      </c>
      <c r="P2">
        <f ca="1">F2*E2*L2*K2</f>
        <v>-15</v>
      </c>
      <c r="Q2">
        <f ca="1">ROUND(RAND()*3+2,0)</f>
        <v>5</v>
      </c>
      <c r="R2" t="s">
        <v>18</v>
      </c>
      <c r="S2" t="str">
        <f ca="1">C2</f>
        <v>x² + 2x - 15</v>
      </c>
      <c r="T2" t="str">
        <f ca="1">"= x² "&amp;M2&amp;" "&amp;ABS(N2)&amp;"x + "&amp;(ABS(N2)/2)^2&amp;" - "&amp;(ABS(N2)/2)^2&amp;" "&amp;O2&amp;" "&amp;ABS(P2)</f>
        <v>= x² + 2x + 1 - 1 - 15</v>
      </c>
      <c r="U2" t="str">
        <f ca="1">"= (x "&amp;M2&amp;" "&amp;(ABS(N2)/2)&amp;")² "&amp;Y2</f>
        <v>= (x + 1)² - 16</v>
      </c>
      <c r="X2">
        <f ca="1">-1*(ABS(N2)/2)^2+P2</f>
        <v>-16</v>
      </c>
      <c r="Y2" t="str">
        <f ca="1">IF(X2=0,"",IF(X2&gt;0,"+ "&amp;ABS(X2),"- "&amp;ABS(X2)))</f>
        <v>- 16</v>
      </c>
    </row>
    <row r="3" spans="1:31" x14ac:dyDescent="0.25">
      <c r="A3">
        <f>A2+1</f>
        <v>2</v>
      </c>
      <c r="B3" s="5">
        <f t="shared" ref="B3:B25" ca="1" si="4">RAND()</f>
        <v>0.47337389071220048</v>
      </c>
      <c r="C3" s="5" t="str">
        <f ca="1">"x² "&amp;M3&amp;" "&amp;ABS(N3)&amp;"x "&amp;O3&amp;" "&amp;ABS(P3)</f>
        <v>x² + 2x - 15</v>
      </c>
      <c r="D3" s="5" t="s">
        <v>12</v>
      </c>
      <c r="E3">
        <f t="shared" ca="1" si="0"/>
        <v>3</v>
      </c>
      <c r="F3">
        <f ca="1">IF(K3*E3*-1=Q3*L3,E3+1,Q3)</f>
        <v>5</v>
      </c>
      <c r="G3">
        <f ca="1">ROUND(RAND(),0)</f>
        <v>1</v>
      </c>
      <c r="H3">
        <f ca="1">ROUND(RAND(),0)</f>
        <v>0</v>
      </c>
      <c r="I3" t="str">
        <f t="shared" ca="1" si="1"/>
        <v>-</v>
      </c>
      <c r="J3" t="str">
        <f t="shared" ca="1" si="1"/>
        <v>+</v>
      </c>
      <c r="K3">
        <f ca="1">IF(I3="+",1,-1)</f>
        <v>-1</v>
      </c>
      <c r="L3">
        <f ca="1">IF(J3="+",1,-1)</f>
        <v>1</v>
      </c>
      <c r="M3" t="str">
        <f ca="1">IF(N3&gt;0,"+","-")</f>
        <v>+</v>
      </c>
      <c r="N3">
        <f ca="1">E3*K3+F3*L3</f>
        <v>2</v>
      </c>
      <c r="O3" t="str">
        <f ca="1">IF(P3&gt;0,"+","-")</f>
        <v>-</v>
      </c>
      <c r="P3">
        <f ca="1">F3*E3*L3*K3</f>
        <v>-15</v>
      </c>
      <c r="Q3">
        <f ca="1">ROUND(RAND()*3+2,0)</f>
        <v>5</v>
      </c>
      <c r="R3" t="str">
        <f ca="1">"PQ-Formel: p = "&amp;M3&amp;ABS(N3)&amp;", q = "&amp;O3&amp;ABS(P3)</f>
        <v>PQ-Formel: p = +2, q = -15</v>
      </c>
      <c r="S3" t="str">
        <f ca="1">"x1 = "&amp;-N3/2&amp;" + √("&amp;(ABS(N3)/2)^2&amp;Y3&amp;") = "&amp;-N3/2&amp;" + "&amp;AA3&amp;" = "&amp;AB3</f>
        <v>x1 = -1 + √(1+ 15) = -1 + 4 = 3</v>
      </c>
      <c r="T3" t="str">
        <f ca="1">"x2 = "&amp;-N3/2&amp;" - √("&amp;(ABS(N3)/2)^2&amp;Y3&amp;") = "&amp;-N3/2&amp;" - "&amp;AA3&amp;" = "&amp;AC3</f>
        <v>x2 = -1 - √(1+ 15) = -1 - 4 = -5</v>
      </c>
      <c r="U3" t="str">
        <f ca="1">"f(x) = (x"&amp;AD3&amp;") · (x"&amp;AE3&amp;")"</f>
        <v>f(x) = (x - 3) · (x + 5)</v>
      </c>
      <c r="X3">
        <f ca="1">P3</f>
        <v>-15</v>
      </c>
      <c r="Y3" t="str">
        <f ca="1">IF(X3&lt;0,"+ "&amp;ABS(X3),"- "&amp;ABS(X3))</f>
        <v>+ 15</v>
      </c>
      <c r="Z3">
        <f ca="1">(ABS(N3)/2)^2-X3</f>
        <v>16</v>
      </c>
      <c r="AA3">
        <f ca="1">SQRT(Z3)</f>
        <v>4</v>
      </c>
      <c r="AB3">
        <f ca="1">-N3/2+AA3</f>
        <v>3</v>
      </c>
      <c r="AC3">
        <f ca="1">-N3/2-AA3</f>
        <v>-5</v>
      </c>
      <c r="AD3" t="str">
        <f ca="1">IF(AB3&lt;0," + "&amp;ABS(AB3)," - "&amp;ABS(AB3))</f>
        <v xml:space="preserve"> - 3</v>
      </c>
      <c r="AE3" t="str">
        <f ca="1">IF(AC3&lt;0," + "&amp;ABS(AC3)," - "&amp;ABS(AC3))</f>
        <v xml:space="preserve"> + 5</v>
      </c>
    </row>
    <row r="4" spans="1:31" x14ac:dyDescent="0.25">
      <c r="A4">
        <f t="shared" ref="A4:A25" si="5">A3+1</f>
        <v>3</v>
      </c>
      <c r="B4" s="5">
        <f t="shared" ca="1" si="4"/>
        <v>0.93319876559584902</v>
      </c>
      <c r="C4" s="5" t="str">
        <f ca="1">"f(x) = (x"&amp;I4&amp;E4&amp;") · (x"&amp;J4&amp;F4&amp;")"</f>
        <v>f(x) = (x-5) · (x-4)</v>
      </c>
      <c r="D4" s="5" t="s">
        <v>14</v>
      </c>
      <c r="E4">
        <f t="shared" ca="1" si="0"/>
        <v>5</v>
      </c>
      <c r="F4">
        <f t="shared" ca="1" si="0"/>
        <v>4</v>
      </c>
      <c r="G4">
        <f t="shared" ref="G4:H13" ca="1" si="6">ROUND(RAND(),0)</f>
        <v>1</v>
      </c>
      <c r="H4">
        <f t="shared" ca="1" si="6"/>
        <v>1</v>
      </c>
      <c r="I4" t="str">
        <f t="shared" ca="1" si="1"/>
        <v>-</v>
      </c>
      <c r="J4" t="str">
        <f t="shared" ca="1" si="1"/>
        <v>-</v>
      </c>
      <c r="K4">
        <f t="shared" ca="1" si="2"/>
        <v>-1</v>
      </c>
      <c r="L4">
        <f t="shared" ca="1" si="3"/>
        <v>-1</v>
      </c>
      <c r="M4" t="str">
        <f ca="1">IF(N4&gt;0,"+","")</f>
        <v/>
      </c>
      <c r="N4">
        <f ca="1">E4*K4+F4*L4</f>
        <v>-9</v>
      </c>
      <c r="O4" t="str">
        <f ca="1">IF(P4&gt;0,"+","")</f>
        <v>+</v>
      </c>
      <c r="P4">
        <f ca="1">F4*E4*L4*K4</f>
        <v>20</v>
      </c>
      <c r="R4" t="s">
        <v>11</v>
      </c>
      <c r="S4" t="str">
        <f ca="1">"(x"&amp;I4&amp;E4&amp;")·(x"&amp;J4&amp;F4&amp;")"</f>
        <v>(x-5)·(x-4)</v>
      </c>
      <c r="T4" t="str">
        <f ca="1">"= x² "&amp;J4&amp;F4&amp;"x "&amp;I4&amp;E4&amp;"x "&amp;O4&amp;P4</f>
        <v>= x² -4x -5x +20</v>
      </c>
      <c r="U4" t="str">
        <f ca="1">IF(N4&lt;&gt;0,"= x² "&amp;M4&amp;N4&amp;"x "&amp;O4&amp;P4,"= x² "&amp;O4&amp;P4)</f>
        <v>= x² -9x +20</v>
      </c>
      <c r="W4">
        <v>0</v>
      </c>
      <c r="X4" t="s">
        <v>10</v>
      </c>
      <c r="Y4">
        <v>2</v>
      </c>
      <c r="Z4">
        <v>3</v>
      </c>
    </row>
    <row r="5" spans="1:31" x14ac:dyDescent="0.25">
      <c r="A5">
        <f t="shared" si="5"/>
        <v>4</v>
      </c>
      <c r="B5" s="5">
        <f t="shared" ca="1" si="4"/>
        <v>0.57230206559747709</v>
      </c>
      <c r="C5" s="5" t="str">
        <f ca="1">"f(x) = (x "&amp;I5&amp;" "&amp;E5&amp;")² "&amp;J5&amp;" "&amp;F5</f>
        <v>f(x) = (x + 4)² - 16</v>
      </c>
      <c r="D5" s="5" t="s">
        <v>12</v>
      </c>
      <c r="E5">
        <f ca="1">ROUND(RAND()*3+2,0)</f>
        <v>4</v>
      </c>
      <c r="F5">
        <f ca="1">N5^2</f>
        <v>16</v>
      </c>
      <c r="G5">
        <f t="shared" ca="1" si="6"/>
        <v>0</v>
      </c>
      <c r="H5">
        <f t="shared" ca="1" si="6"/>
        <v>0</v>
      </c>
      <c r="I5" t="str">
        <f t="shared" ref="I5:I10" ca="1" si="7">IF(G5=0,"+","-")</f>
        <v>+</v>
      </c>
      <c r="J5" s="7" t="s">
        <v>17</v>
      </c>
      <c r="K5">
        <f t="shared" ca="1" si="2"/>
        <v>1</v>
      </c>
      <c r="L5">
        <f t="shared" si="3"/>
        <v>-1</v>
      </c>
      <c r="M5" t="str">
        <f ca="1">IF(N5&gt;0,"+","")</f>
        <v>+</v>
      </c>
      <c r="N5">
        <f ca="1">ROUND(RAND()*4+1,0)</f>
        <v>4</v>
      </c>
      <c r="O5" t="str">
        <f ca="1">IF(P5&gt;0,"+","")</f>
        <v/>
      </c>
      <c r="P5">
        <f ca="1">F5*E5*L5*K5</f>
        <v>-64</v>
      </c>
      <c r="Q5" t="str">
        <f ca="1">IF(I5="+","-","+")</f>
        <v>-</v>
      </c>
      <c r="R5" s="4" t="str">
        <f ca="1">"(x "&amp;I5&amp;" "&amp;E5&amp;")² "&amp;J5&amp;" "&amp;F5&amp;" = 0 | + "&amp;F5</f>
        <v>(x + 4)² - 16 = 0 | + 16</v>
      </c>
      <c r="S5" t="str">
        <f ca="1">"(x "&amp;I5&amp;" "&amp;E5&amp;")² = "&amp;F5&amp;" | √"</f>
        <v>(x + 4)² = 16 | √</v>
      </c>
      <c r="T5" t="str">
        <f ca="1">"x "&amp;I5&amp;" "&amp;E5&amp;" = "&amp;N5&amp;" | "&amp;Q5&amp;E5&amp;"   und   x "&amp;I5&amp;" "&amp;E5&amp;" = -"&amp;N5&amp;" | "&amp;Q5&amp;E5</f>
        <v>x + 4 = 4 | -4   und   x + 4 = -4 | -4</v>
      </c>
      <c r="U5" t="str">
        <f ca="1">"x = "&amp;N5+K5*E5*-1&amp;"    und    x = "&amp;-N5+K5*E5*-1</f>
        <v>x = 0    und    x = -8</v>
      </c>
      <c r="V5" t="str">
        <f ca="1">"f(x) = "&amp;Z5&amp;AA5&amp;AB5&amp;AC5</f>
        <v>f(x) = x · (x + 8)</v>
      </c>
      <c r="X5">
        <f ca="1">N5+K5*E5*-1</f>
        <v>0</v>
      </c>
      <c r="Y5">
        <f ca="1">-N5+K5*E5*-1</f>
        <v>-8</v>
      </c>
      <c r="Z5" t="str">
        <f ca="1">IF(X5&lt;&gt;0,"(x","x")</f>
        <v>x</v>
      </c>
      <c r="AA5" t="str">
        <f ca="1">IF(X5&lt;0," + "&amp;ABS(X5)&amp;") · ",IF(X5&gt;0," - "&amp;ABS(X5)&amp;") · "," · "))</f>
        <v xml:space="preserve"> · </v>
      </c>
      <c r="AB5" t="str">
        <f ca="1">IF(Y5&lt;&gt;0,"(x","x")</f>
        <v>(x</v>
      </c>
      <c r="AC5" t="str">
        <f ca="1">IF(Y5&lt;0," + "&amp;ABS(Y5)&amp;")",IF(Y5&gt;0," - "&amp;ABS(Y5)&amp;")",""))</f>
        <v xml:space="preserve"> + 8)</v>
      </c>
    </row>
    <row r="6" spans="1:31" x14ac:dyDescent="0.25">
      <c r="A6">
        <f t="shared" si="5"/>
        <v>5</v>
      </c>
      <c r="B6" s="6">
        <f t="shared" ca="1" si="4"/>
        <v>0.29920468849902193</v>
      </c>
      <c r="C6" s="6" t="str">
        <f ca="1">"f(x) = (x"&amp;I6&amp;E6&amp;") · (x"&amp;J6&amp;F6&amp;")"</f>
        <v>f(x) = (x+3) · (x-3)</v>
      </c>
      <c r="D6" s="6" t="s">
        <v>13</v>
      </c>
      <c r="E6">
        <f ca="1">ROUND(RAND()*5+2,0)</f>
        <v>3</v>
      </c>
      <c r="F6">
        <f ca="1">ROUND(RAND()*5+2,0)</f>
        <v>3</v>
      </c>
      <c r="G6">
        <f t="shared" ca="1" si="6"/>
        <v>0</v>
      </c>
      <c r="H6">
        <f t="shared" ca="1" si="6"/>
        <v>1</v>
      </c>
      <c r="I6" t="str">
        <f t="shared" ca="1" si="7"/>
        <v>+</v>
      </c>
      <c r="J6" t="str">
        <f ca="1">IF(H6=0,"+","-")</f>
        <v>-</v>
      </c>
      <c r="K6">
        <f t="shared" ca="1" si="2"/>
        <v>1</v>
      </c>
      <c r="L6">
        <f t="shared" ca="1" si="3"/>
        <v>-1</v>
      </c>
      <c r="M6">
        <f ca="1">K6*E6*-1</f>
        <v>-3</v>
      </c>
      <c r="N6">
        <f ca="1">L6*F6*-1</f>
        <v>3</v>
      </c>
      <c r="O6">
        <f ca="1">(M6+N6)/2</f>
        <v>0</v>
      </c>
      <c r="P6">
        <f ca="1">(O6-M6)*(O6-N6)</f>
        <v>-9</v>
      </c>
      <c r="Q6" t="str">
        <f ca="1">IF(O6&gt;0,"+","")</f>
        <v/>
      </c>
      <c r="R6" s="4" t="s">
        <v>16</v>
      </c>
      <c r="S6" t="str">
        <f ca="1">IF(N6&gt;0,"xS = ["&amp;M6&amp;" + "&amp;N6&amp;"] : 2 = "&amp;M6+N6&amp;" : 2 = "&amp;(M6+N6)/2,"xS = ["&amp;M6&amp;" + ("&amp;N6&amp;")] : 2 = "&amp;M6+N6&amp;" : 2 = "&amp;(M6+N6)/2)</f>
        <v>xS = [-3 + 3] : 2 = 0 : 2 = 0</v>
      </c>
      <c r="T6" s="4" t="s">
        <v>15</v>
      </c>
      <c r="U6" t="str">
        <f ca="1">"f("&amp;O6&amp;") = ("&amp;O6&amp;I6&amp;E6&amp;") · ("&amp;O6&amp;J6&amp;F6&amp;") = ("&amp;O6-M6&amp;") · ("&amp;O6-N6&amp;") = "&amp;P6</f>
        <v>f(0) = (0+3) · (0-3) = (3) · (-3) = -9</v>
      </c>
      <c r="V6" t="str">
        <f ca="1">"f(x) = "&amp;Z6&amp;"x"&amp;X6&amp;AA6&amp;"² "&amp;AB6</f>
        <v>f(x) = x² -9</v>
      </c>
      <c r="X6" t="str">
        <f ca="1">IF(O6&lt;0," +","")</f>
        <v/>
      </c>
      <c r="Y6" t="str">
        <f ca="1">IF(P6&gt;0,"+","")</f>
        <v/>
      </c>
      <c r="Z6" t="str">
        <f ca="1">IF(O6&lt;&gt;0,"(","")</f>
        <v/>
      </c>
      <c r="AA6" t="str">
        <f ca="1">IF(O6&lt;&gt;0," "&amp;-1*O6&amp;")","")</f>
        <v/>
      </c>
      <c r="AB6" t="str">
        <f ca="1">IF(P6=0,"",Y6&amp;P6)</f>
        <v>-9</v>
      </c>
    </row>
    <row r="7" spans="1:31" x14ac:dyDescent="0.25">
      <c r="A7">
        <f t="shared" si="5"/>
        <v>6</v>
      </c>
      <c r="B7" s="5">
        <f t="shared" ca="1" si="4"/>
        <v>0.42673954007921733</v>
      </c>
      <c r="C7" s="5" t="str">
        <f ca="1">"f(x) = (x "&amp;I7&amp;" "&amp;E7&amp;")² "&amp;J7&amp;" "&amp;F7</f>
        <v>f(x) = (x - 5)² + 5</v>
      </c>
      <c r="D7" s="5" t="s">
        <v>14</v>
      </c>
      <c r="E7">
        <f t="shared" ref="E7:F10" ca="1" si="8">ROUND(RAND()*3+2,0)</f>
        <v>5</v>
      </c>
      <c r="F7">
        <f t="shared" ca="1" si="8"/>
        <v>5</v>
      </c>
      <c r="G7">
        <f t="shared" ca="1" si="6"/>
        <v>1</v>
      </c>
      <c r="H7">
        <f t="shared" ca="1" si="6"/>
        <v>0</v>
      </c>
      <c r="I7" t="str">
        <f t="shared" ca="1" si="7"/>
        <v>-</v>
      </c>
      <c r="J7" t="str">
        <f ca="1">IF(H7=0,"+","-")</f>
        <v>+</v>
      </c>
      <c r="K7">
        <f t="shared" ca="1" si="2"/>
        <v>-1</v>
      </c>
      <c r="L7">
        <f t="shared" ca="1" si="3"/>
        <v>1</v>
      </c>
      <c r="M7" t="str">
        <f ca="1">IF(N7&gt;0,"+","")</f>
        <v/>
      </c>
      <c r="N7">
        <f ca="1">E7*K7+F7*L7</f>
        <v>0</v>
      </c>
      <c r="O7" t="str">
        <f ca="1">IF(P7&gt;0,"+","")</f>
        <v>+</v>
      </c>
      <c r="P7">
        <f ca="1">E7^2+L7*F7</f>
        <v>30</v>
      </c>
      <c r="Q7">
        <f ca="1">N7*N7</f>
        <v>0</v>
      </c>
      <c r="R7" t="s">
        <v>11</v>
      </c>
      <c r="S7" t="str">
        <f ca="1">"(x "&amp;I7&amp;" "&amp;E7&amp;")² "&amp;J7&amp;" "&amp;F7</f>
        <v>(x - 5)² + 5</v>
      </c>
      <c r="T7" t="str">
        <f ca="1">"= x² "&amp;I7&amp;" "&amp;2*E7&amp;"x + "&amp;E7^2&amp;" "&amp;J7&amp;" "&amp;F7</f>
        <v>= x² - 10x + 25 + 5</v>
      </c>
      <c r="U7" t="str">
        <f ca="1">"= x² "&amp;I7&amp;" "&amp;2*E7&amp;"x "&amp;O7&amp;" "&amp;P7</f>
        <v>= x² - 10x + 30</v>
      </c>
      <c r="X7" t="s">
        <v>10</v>
      </c>
      <c r="Y7">
        <v>5</v>
      </c>
      <c r="Z7">
        <v>7</v>
      </c>
    </row>
    <row r="8" spans="1:31" x14ac:dyDescent="0.25">
      <c r="A8">
        <f t="shared" si="5"/>
        <v>7</v>
      </c>
      <c r="B8" s="5">
        <f ca="1">RAND()</f>
        <v>0.25258611440892376</v>
      </c>
      <c r="C8" s="5" t="str">
        <f ca="1">"x² "&amp;M8&amp;" "&amp;ABS(N8)&amp;"x "&amp;O8&amp;" "&amp;ABS(P8)</f>
        <v>x² - 7x + 10</v>
      </c>
      <c r="D8" s="6" t="s">
        <v>13</v>
      </c>
      <c r="E8">
        <f t="shared" ca="1" si="8"/>
        <v>5</v>
      </c>
      <c r="F8">
        <f ca="1">IF(K8*E8*-1=Q8*L8,E8+1,Q8)</f>
        <v>2</v>
      </c>
      <c r="G8">
        <f ca="1">ROUND(RAND(),0)</f>
        <v>1</v>
      </c>
      <c r="H8">
        <f ca="1">ROUND(RAND(),0)</f>
        <v>1</v>
      </c>
      <c r="I8" t="str">
        <f t="shared" ca="1" si="7"/>
        <v>-</v>
      </c>
      <c r="J8" t="str">
        <f ca="1">IF(H8=0,"+","-")</f>
        <v>-</v>
      </c>
      <c r="K8">
        <f t="shared" ref="K8:K25" ca="1" si="9">IF(I8="+",1,-1)</f>
        <v>-1</v>
      </c>
      <c r="L8">
        <f t="shared" ref="L8:L25" ca="1" si="10">IF(J8="+",1,-1)</f>
        <v>-1</v>
      </c>
      <c r="M8" t="str">
        <f ca="1">IF(N8&gt;0,"+","-")</f>
        <v>-</v>
      </c>
      <c r="N8">
        <f ca="1">E8*K8+F8*L8</f>
        <v>-7</v>
      </c>
      <c r="O8" t="str">
        <f ca="1">IF(P8&gt;0,"+","-")</f>
        <v>+</v>
      </c>
      <c r="P8">
        <f ca="1">F8*E8*L8*K8</f>
        <v>10</v>
      </c>
      <c r="Q8">
        <f ca="1">ROUND(RAND()*3+2,0)</f>
        <v>2</v>
      </c>
      <c r="R8" t="s">
        <v>18</v>
      </c>
      <c r="S8" t="str">
        <f ca="1">C8</f>
        <v>x² - 7x + 10</v>
      </c>
      <c r="T8" t="str">
        <f ca="1">"= x² "&amp;M8&amp;" "&amp;ABS(N8)&amp;"x + "&amp;(ABS(N8)/2)^2&amp;" - "&amp;(ABS(N8)/2)^2&amp;" "&amp;O8&amp;" "&amp;ABS(P8)</f>
        <v>= x² - 7x + 12,25 - 12,25 + 10</v>
      </c>
      <c r="U8" t="str">
        <f ca="1">"= (x "&amp;M8&amp;" "&amp;(ABS(N8)/2)&amp;")² "&amp;Y8</f>
        <v>= (x - 3,5)² - 2,25</v>
      </c>
      <c r="X8">
        <f ca="1">-1*(ABS(N8)/2)^2+P8</f>
        <v>-2.25</v>
      </c>
      <c r="Y8" t="str">
        <f ca="1">IF(X8=0,"",IF(X8&gt;0,"+ "&amp;ABS(X8),"- "&amp;ABS(X8)))</f>
        <v>- 2,25</v>
      </c>
    </row>
    <row r="9" spans="1:31" x14ac:dyDescent="0.25">
      <c r="A9">
        <f t="shared" si="5"/>
        <v>8</v>
      </c>
      <c r="B9" s="5">
        <f t="shared" ca="1" si="4"/>
        <v>0.65752185606709035</v>
      </c>
      <c r="C9" s="5" t="str">
        <f ca="1">"x² "&amp;M9&amp;" "&amp;ABS(N9)&amp;"x "&amp;O9&amp;" "&amp;ABS(P9)</f>
        <v>x² + 7x + 10</v>
      </c>
      <c r="D9" s="5" t="s">
        <v>12</v>
      </c>
      <c r="E9">
        <f t="shared" ca="1" si="8"/>
        <v>5</v>
      </c>
      <c r="F9">
        <f ca="1">IF(K9*E9*-1=Q9*L9,E9+1,Q9)</f>
        <v>2</v>
      </c>
      <c r="G9">
        <f ca="1">ROUND(RAND(),0)</f>
        <v>0</v>
      </c>
      <c r="H9">
        <f ca="1">ROUND(RAND(),0)</f>
        <v>0</v>
      </c>
      <c r="I9" t="str">
        <f t="shared" ca="1" si="7"/>
        <v>+</v>
      </c>
      <c r="J9" t="str">
        <f ca="1">IF(H9=0,"+","-")</f>
        <v>+</v>
      </c>
      <c r="K9">
        <f ca="1">IF(I9="+",1,-1)</f>
        <v>1</v>
      </c>
      <c r="L9">
        <f ca="1">IF(J9="+",1,-1)</f>
        <v>1</v>
      </c>
      <c r="M9" t="str">
        <f ca="1">IF(N9&gt;0,"+","-")</f>
        <v>+</v>
      </c>
      <c r="N9">
        <f ca="1">E9*K9+F9*L9</f>
        <v>7</v>
      </c>
      <c r="O9" t="str">
        <f ca="1">IF(P9&gt;0,"+","-")</f>
        <v>+</v>
      </c>
      <c r="P9">
        <f ca="1">F9*E9*L9*K9</f>
        <v>10</v>
      </c>
      <c r="Q9">
        <f ca="1">ROUND(RAND()*3+2,0)</f>
        <v>2</v>
      </c>
      <c r="R9" t="str">
        <f ca="1">"PQ-Formel: p = "&amp;M9&amp;ABS(N9)&amp;", q = "&amp;O9&amp;ABS(P9)</f>
        <v>PQ-Formel: p = +7, q = +10</v>
      </c>
      <c r="S9" t="str">
        <f ca="1">"x1 = "&amp;-N9/2&amp;" + √("&amp;(ABS(N9)/2)^2&amp;Y9&amp;") = "&amp;-N9/2&amp;" + "&amp;AA9&amp;" = "&amp;AB9</f>
        <v>x1 = -3,5 + √(12,25- 10) = -3,5 + 1,5 = -2</v>
      </c>
      <c r="T9" t="str">
        <f ca="1">"x2 = "&amp;-N9/2&amp;" - √("&amp;(ABS(N9)/2)^2&amp;Y9&amp;") = "&amp;-N9/2&amp;" - "&amp;AA9&amp;" = "&amp;AC9</f>
        <v>x2 = -3,5 - √(12,25- 10) = -3,5 - 1,5 = -5</v>
      </c>
      <c r="U9" t="str">
        <f ca="1">"f(x) = (x"&amp;AD9&amp;") · (x"&amp;AE9&amp;")"</f>
        <v>f(x) = (x + 2) · (x + 5)</v>
      </c>
      <c r="X9">
        <f ca="1">P9</f>
        <v>10</v>
      </c>
      <c r="Y9" t="str">
        <f ca="1">IF(X9&lt;0,"+ "&amp;ABS(X9),"- "&amp;ABS(X9))</f>
        <v>- 10</v>
      </c>
      <c r="Z9">
        <f ca="1">(ABS(N9)/2)^2-X9</f>
        <v>2.25</v>
      </c>
      <c r="AA9">
        <f ca="1">SQRT(Z9)</f>
        <v>1.5</v>
      </c>
      <c r="AB9">
        <f ca="1">-N9/2+AA9</f>
        <v>-2</v>
      </c>
      <c r="AC9">
        <f ca="1">-N9/2-AA9</f>
        <v>-5</v>
      </c>
      <c r="AD9" t="str">
        <f ca="1">IF(AB9&lt;0," + "&amp;ABS(AB9)," - "&amp;ABS(AB9))</f>
        <v xml:space="preserve"> + 2</v>
      </c>
      <c r="AE9" t="str">
        <f ca="1">IF(AC9&lt;0," + "&amp;ABS(AC9)," - "&amp;ABS(AC9))</f>
        <v xml:space="preserve"> + 5</v>
      </c>
    </row>
    <row r="10" spans="1:31" x14ac:dyDescent="0.25">
      <c r="A10">
        <f t="shared" si="5"/>
        <v>9</v>
      </c>
      <c r="B10" s="5">
        <f t="shared" ca="1" si="4"/>
        <v>8.8482747224100322E-2</v>
      </c>
      <c r="C10" s="5" t="str">
        <f ca="1">"f(x) = (x"&amp;I10&amp;E10&amp;") · (x"&amp;J10&amp;F10&amp;")"</f>
        <v>f(x) = (x-3) · (x+4)</v>
      </c>
      <c r="D10" s="5" t="s">
        <v>14</v>
      </c>
      <c r="E10">
        <f t="shared" ca="1" si="8"/>
        <v>3</v>
      </c>
      <c r="F10">
        <f t="shared" ca="1" si="8"/>
        <v>4</v>
      </c>
      <c r="G10">
        <f t="shared" ca="1" si="6"/>
        <v>1</v>
      </c>
      <c r="H10">
        <f t="shared" ca="1" si="6"/>
        <v>0</v>
      </c>
      <c r="I10" t="str">
        <f t="shared" ca="1" si="7"/>
        <v>-</v>
      </c>
      <c r="J10" t="str">
        <f ca="1">IF(H10=0,"+","-")</f>
        <v>+</v>
      </c>
      <c r="K10">
        <f t="shared" ca="1" si="9"/>
        <v>-1</v>
      </c>
      <c r="L10">
        <f t="shared" ca="1" si="10"/>
        <v>1</v>
      </c>
      <c r="M10" t="str">
        <f ca="1">IF(N10&gt;0,"+","")</f>
        <v>+</v>
      </c>
      <c r="N10">
        <f ca="1">E10*K10+F10*L10</f>
        <v>1</v>
      </c>
      <c r="O10" t="str">
        <f ca="1">IF(P10&gt;0,"+","")</f>
        <v/>
      </c>
      <c r="P10">
        <f ca="1">F10*E10*L10*K10</f>
        <v>-12</v>
      </c>
      <c r="R10" t="s">
        <v>11</v>
      </c>
      <c r="S10" t="str">
        <f ca="1">"(x"&amp;I10&amp;E10&amp;")·(x"&amp;J10&amp;F10&amp;")"</f>
        <v>(x-3)·(x+4)</v>
      </c>
      <c r="T10" t="str">
        <f ca="1">"= x² "&amp;J10&amp;F10&amp;"x "&amp;I10&amp;E10&amp;"x "&amp;O10&amp;P10</f>
        <v>= x² +4x -3x -12</v>
      </c>
      <c r="U10" t="str">
        <f ca="1">IF(N10&lt;&gt;0,"= x² "&amp;M10&amp;N10&amp;"x "&amp;O10&amp;P10,"= x² "&amp;O10&amp;" "&amp;P10)</f>
        <v>= x² +1x -12</v>
      </c>
      <c r="W10">
        <v>0</v>
      </c>
      <c r="X10" t="s">
        <v>10</v>
      </c>
      <c r="Y10">
        <v>2</v>
      </c>
      <c r="Z10">
        <v>3</v>
      </c>
    </row>
    <row r="11" spans="1:31" x14ac:dyDescent="0.25">
      <c r="A11">
        <f t="shared" si="5"/>
        <v>10</v>
      </c>
      <c r="B11" s="5">
        <f t="shared" ca="1" si="4"/>
        <v>0.68419336734326108</v>
      </c>
      <c r="C11" s="5" t="str">
        <f ca="1">"f(x) = (x "&amp;I11&amp;" "&amp;E11&amp;")² "&amp;J11&amp;" "&amp;F11</f>
        <v>f(x) = (x + 2)² - 9</v>
      </c>
      <c r="D11" s="5" t="s">
        <v>12</v>
      </c>
      <c r="E11">
        <f ca="1">ROUND(RAND()*3+2,0)</f>
        <v>2</v>
      </c>
      <c r="F11">
        <f ca="1">N11^2</f>
        <v>9</v>
      </c>
      <c r="G11">
        <f t="shared" ca="1" si="6"/>
        <v>0</v>
      </c>
      <c r="H11">
        <f t="shared" ca="1" si="6"/>
        <v>0</v>
      </c>
      <c r="I11" t="str">
        <f ca="1">IF(G11=0,"+","-")</f>
        <v>+</v>
      </c>
      <c r="J11" s="7" t="s">
        <v>17</v>
      </c>
      <c r="K11">
        <f t="shared" ca="1" si="9"/>
        <v>1</v>
      </c>
      <c r="L11">
        <f t="shared" si="10"/>
        <v>-1</v>
      </c>
      <c r="M11" t="str">
        <f ca="1">IF(N11&gt;0,"+","")</f>
        <v>+</v>
      </c>
      <c r="N11">
        <f ca="1">ROUND(RAND()*4+1,0)</f>
        <v>3</v>
      </c>
      <c r="O11" t="str">
        <f ca="1">IF(P11&gt;0,"+","")</f>
        <v/>
      </c>
      <c r="P11">
        <f ca="1">F11*E11*L11*K11</f>
        <v>-18</v>
      </c>
      <c r="Q11" t="str">
        <f ca="1">IF(I11="+","-","+")</f>
        <v>-</v>
      </c>
      <c r="R11" s="4" t="str">
        <f ca="1">"(x "&amp;I11&amp;" "&amp;E11&amp;")² "&amp;J11&amp;" "&amp;F11&amp;" = 0 | + "&amp;F11</f>
        <v>(x + 2)² - 9 = 0 | + 9</v>
      </c>
      <c r="S11" t="str">
        <f ca="1">"(x "&amp;I11&amp;" "&amp;E11&amp;")² = "&amp;F11&amp;" | √"</f>
        <v>(x + 2)² = 9 | √</v>
      </c>
      <c r="T11" t="str">
        <f ca="1">"x "&amp;I11&amp;" "&amp;E11&amp;" = "&amp;N11&amp;" | "&amp;Q11&amp;E11&amp;"   und   x "&amp;I11&amp;" "&amp;E11&amp;" = -"&amp;N11&amp;" | "&amp;Q11&amp;E11</f>
        <v>x + 2 = 3 | -2   und   x + 2 = -3 | -2</v>
      </c>
      <c r="U11" t="str">
        <f ca="1">"x = "&amp;N11+K11*E11*-1&amp;"    und    x = "&amp;-N11+K11*E11*-1</f>
        <v>x = 1    und    x = -5</v>
      </c>
      <c r="V11" t="str">
        <f ca="1">"f(x) = "&amp;Z11&amp;AA11&amp;AB11&amp;AC11</f>
        <v>f(x) = (x - 1) · (x + 5)</v>
      </c>
      <c r="X11">
        <f ca="1">N11+K11*E11*-1</f>
        <v>1</v>
      </c>
      <c r="Y11">
        <f ca="1">-N11+K11*E11*-1</f>
        <v>-5</v>
      </c>
      <c r="Z11" t="str">
        <f ca="1">IF(X11&lt;&gt;0,"(x","x")</f>
        <v>(x</v>
      </c>
      <c r="AA11" t="str">
        <f ca="1">IF(X11&lt;0," + "&amp;ABS(X11)&amp;") · ",IF(X11&gt;0," - "&amp;ABS(X11)&amp;") · "," · "))</f>
        <v xml:space="preserve"> - 1) · </v>
      </c>
      <c r="AB11" t="str">
        <f ca="1">IF(Y11&lt;&gt;0,"(x","x")</f>
        <v>(x</v>
      </c>
      <c r="AC11" t="str">
        <f ca="1">IF(Y11&lt;0," + "&amp;ABS(Y11)&amp;")",IF(Y11&gt;0," - "&amp;ABS(Y11)&amp;")",""))</f>
        <v xml:space="preserve"> + 5)</v>
      </c>
    </row>
    <row r="12" spans="1:31" x14ac:dyDescent="0.25">
      <c r="A12">
        <f t="shared" si="5"/>
        <v>11</v>
      </c>
      <c r="B12" s="6">
        <f t="shared" ca="1" si="4"/>
        <v>0.56842076195763225</v>
      </c>
      <c r="C12" s="6" t="str">
        <f ca="1">"f(x) = (x"&amp;I12&amp;E12&amp;") · (x"&amp;J12&amp;F12&amp;")"</f>
        <v>f(x) = (x+6) · (x-6)</v>
      </c>
      <c r="D12" s="6" t="s">
        <v>13</v>
      </c>
      <c r="E12">
        <f ca="1">ROUND(RAND()*5+2,0)</f>
        <v>6</v>
      </c>
      <c r="F12">
        <f ca="1">ROUND(RAND()*5+2,0)</f>
        <v>6</v>
      </c>
      <c r="G12">
        <f t="shared" ca="1" si="6"/>
        <v>0</v>
      </c>
      <c r="H12">
        <f t="shared" ca="1" si="6"/>
        <v>1</v>
      </c>
      <c r="I12" t="str">
        <f t="shared" ref="I12:I25" ca="1" si="11">IF(G12=0,"+","-")</f>
        <v>+</v>
      </c>
      <c r="J12" t="str">
        <f ca="1">IF(H12=0,"+","-")</f>
        <v>-</v>
      </c>
      <c r="K12">
        <f t="shared" ca="1" si="9"/>
        <v>1</v>
      </c>
      <c r="L12">
        <f t="shared" ca="1" si="10"/>
        <v>-1</v>
      </c>
      <c r="M12">
        <f ca="1">K12*E12*-1</f>
        <v>-6</v>
      </c>
      <c r="N12">
        <f ca="1">L12*F12*-1</f>
        <v>6</v>
      </c>
      <c r="O12">
        <f ca="1">(M12+N12)/2</f>
        <v>0</v>
      </c>
      <c r="P12">
        <f ca="1">(O12-M12)*(O12-N12)</f>
        <v>-36</v>
      </c>
      <c r="Q12" t="str">
        <f ca="1">IF(O12&gt;0,"+","")</f>
        <v/>
      </c>
      <c r="R12" s="4" t="s">
        <v>16</v>
      </c>
      <c r="S12" t="str">
        <f ca="1">IF(N12&gt;0,"xS = ["&amp;M12&amp;" + "&amp;N12&amp;"] : 2 = "&amp;M12+N12&amp;" : 2 = "&amp;(M12+N12)/2,"xS = ["&amp;M12&amp;" + ("&amp;N12&amp;")] : 2 = "&amp;M12+N12&amp;" : 2 = "&amp;(M12+N12)/2)</f>
        <v>xS = [-6 + 6] : 2 = 0 : 2 = 0</v>
      </c>
      <c r="T12" s="4" t="s">
        <v>15</v>
      </c>
      <c r="U12" t="str">
        <f ca="1">"f("&amp;O12&amp;") = ("&amp;O12&amp;I12&amp;E12&amp;") · ("&amp;O12&amp;J12&amp;F12&amp;") = ("&amp;O12-M12&amp;") · ("&amp;O12-N12&amp;") = "&amp;P12</f>
        <v>f(0) = (0+6) · (0-6) = (6) · (-6) = -36</v>
      </c>
      <c r="V12" t="str">
        <f ca="1">"f(x) = "&amp;Z12&amp;"x"&amp;X12&amp;AA12&amp;"² "&amp;AB12</f>
        <v>f(x) = x² -36</v>
      </c>
      <c r="X12" t="str">
        <f ca="1">IF(O12&lt;0," +","")</f>
        <v/>
      </c>
      <c r="Y12" t="str">
        <f ca="1">IF(P12&gt;0,"+","")</f>
        <v/>
      </c>
      <c r="Z12" t="str">
        <f ca="1">IF(O12&lt;&gt;0,"(","")</f>
        <v/>
      </c>
      <c r="AA12" t="str">
        <f ca="1">IF(O12&lt;&gt;0," "&amp;-1*O12&amp;")","")</f>
        <v/>
      </c>
      <c r="AB12" t="str">
        <f ca="1">IF(P12=0,"",Y12&amp;P12)</f>
        <v>-36</v>
      </c>
    </row>
    <row r="13" spans="1:31" x14ac:dyDescent="0.25">
      <c r="A13">
        <f t="shared" si="5"/>
        <v>12</v>
      </c>
      <c r="B13" s="5">
        <f t="shared" ca="1" si="4"/>
        <v>2.1608746820615643E-2</v>
      </c>
      <c r="C13" s="5" t="str">
        <f ca="1">"f(x) = (x "&amp;I13&amp;" "&amp;E13&amp;")² "&amp;J13&amp;" "&amp;F13</f>
        <v>f(x) = (x - 3)² + 4</v>
      </c>
      <c r="D13" s="5" t="s">
        <v>14</v>
      </c>
      <c r="E13">
        <f t="shared" ref="E13:F16" ca="1" si="12">ROUND(RAND()*3+2,0)</f>
        <v>3</v>
      </c>
      <c r="F13">
        <f t="shared" ca="1" si="12"/>
        <v>4</v>
      </c>
      <c r="G13">
        <f t="shared" ca="1" si="6"/>
        <v>1</v>
      </c>
      <c r="H13">
        <f t="shared" ca="1" si="6"/>
        <v>0</v>
      </c>
      <c r="I13" t="str">
        <f t="shared" ca="1" si="11"/>
        <v>-</v>
      </c>
      <c r="J13" t="str">
        <f ca="1">IF(H13=0,"+","-")</f>
        <v>+</v>
      </c>
      <c r="K13">
        <f t="shared" ca="1" si="9"/>
        <v>-1</v>
      </c>
      <c r="L13">
        <f t="shared" ca="1" si="10"/>
        <v>1</v>
      </c>
      <c r="M13" t="str">
        <f ca="1">IF(N13&gt;0,"+","")</f>
        <v>+</v>
      </c>
      <c r="N13">
        <f ca="1">E13*K13+F13*L13</f>
        <v>1</v>
      </c>
      <c r="O13" t="str">
        <f ca="1">IF(P13&gt;0,"+","")</f>
        <v>+</v>
      </c>
      <c r="P13">
        <f ca="1">E13^2+L13*F13</f>
        <v>13</v>
      </c>
      <c r="Q13">
        <f ca="1">N13*N13</f>
        <v>1</v>
      </c>
      <c r="R13" t="s">
        <v>11</v>
      </c>
      <c r="S13" t="str">
        <f ca="1">"(x "&amp;I13&amp;" "&amp;E13&amp;")² "&amp;J13&amp;" "&amp;F13</f>
        <v>(x - 3)² + 4</v>
      </c>
      <c r="T13" t="str">
        <f ca="1">"= x² "&amp;I13&amp;" "&amp;2*E13&amp;"x + "&amp;E13^2&amp;" "&amp;J13&amp;" "&amp;F13</f>
        <v>= x² - 6x + 9 + 4</v>
      </c>
      <c r="U13" t="str">
        <f ca="1">"= x² "&amp;I13&amp;" "&amp;2*E13&amp;"x "&amp;O13&amp;" "&amp;P13</f>
        <v>= x² - 6x + 13</v>
      </c>
      <c r="X13" t="s">
        <v>10</v>
      </c>
      <c r="Y13">
        <v>5</v>
      </c>
      <c r="Z13">
        <v>7</v>
      </c>
    </row>
    <row r="14" spans="1:31" x14ac:dyDescent="0.25">
      <c r="A14">
        <f t="shared" si="5"/>
        <v>13</v>
      </c>
      <c r="B14" s="5">
        <f ca="1">RAND()</f>
        <v>0.20660981057576033</v>
      </c>
      <c r="C14" s="5" t="str">
        <f ca="1">"x² "&amp;M14&amp;" "&amp;ABS(N14)&amp;"x "&amp;O14&amp;" "&amp;ABS(P14)</f>
        <v>x² + 7x + 12</v>
      </c>
      <c r="D14" s="6" t="s">
        <v>13</v>
      </c>
      <c r="E14">
        <f t="shared" ca="1" si="12"/>
        <v>4</v>
      </c>
      <c r="F14">
        <f ca="1">IF(K14*E14*-1=Q14*L14,E14+1,Q14)</f>
        <v>3</v>
      </c>
      <c r="G14">
        <f ca="1">ROUND(RAND(),0)</f>
        <v>0</v>
      </c>
      <c r="H14">
        <f ca="1">ROUND(RAND(),0)</f>
        <v>0</v>
      </c>
      <c r="I14" t="str">
        <f t="shared" ca="1" si="11"/>
        <v>+</v>
      </c>
      <c r="J14" t="str">
        <f ca="1">IF(H14=0,"+","-")</f>
        <v>+</v>
      </c>
      <c r="K14">
        <f t="shared" ca="1" si="9"/>
        <v>1</v>
      </c>
      <c r="L14">
        <f t="shared" ca="1" si="10"/>
        <v>1</v>
      </c>
      <c r="M14" t="str">
        <f ca="1">IF(N14&gt;0,"+","-")</f>
        <v>+</v>
      </c>
      <c r="N14">
        <f ca="1">E14*K14+F14*L14</f>
        <v>7</v>
      </c>
      <c r="O14" t="str">
        <f ca="1">IF(P14&gt;0,"+","-")</f>
        <v>+</v>
      </c>
      <c r="P14">
        <f ca="1">F14*E14*L14*K14</f>
        <v>12</v>
      </c>
      <c r="Q14">
        <f ca="1">ROUND(RAND()*3+2,0)</f>
        <v>3</v>
      </c>
      <c r="R14" t="s">
        <v>18</v>
      </c>
      <c r="S14" t="str">
        <f ca="1">C14</f>
        <v>x² + 7x + 12</v>
      </c>
      <c r="T14" t="str">
        <f ca="1">"= x² "&amp;M14&amp;" "&amp;ABS(N14)&amp;"x + "&amp;(ABS(N14)/2)^2&amp;" - "&amp;(ABS(N14)/2)^2&amp;" "&amp;O14&amp;" "&amp;ABS(P14)</f>
        <v>= x² + 7x + 12,25 - 12,25 + 12</v>
      </c>
      <c r="U14" t="str">
        <f ca="1">"= (x "&amp;M14&amp;" "&amp;(ABS(N14)/2)&amp;")² "&amp;Y14</f>
        <v>= (x + 3,5)² - 0,25</v>
      </c>
      <c r="X14">
        <f ca="1">-1*(ABS(N14)/2)^2+P14</f>
        <v>-0.25</v>
      </c>
      <c r="Y14" t="str">
        <f ca="1">IF(X14=0,"",IF(X14&gt;0,"+ "&amp;ABS(X14),"- "&amp;ABS(X14)))</f>
        <v>- 0,25</v>
      </c>
    </row>
    <row r="15" spans="1:31" x14ac:dyDescent="0.25">
      <c r="A15">
        <f t="shared" si="5"/>
        <v>14</v>
      </c>
      <c r="B15" s="5">
        <f t="shared" ca="1" si="4"/>
        <v>0.25042103424716666</v>
      </c>
      <c r="C15" s="5" t="str">
        <f ca="1">"x² "&amp;M15&amp;" "&amp;ABS(N15)&amp;"x "&amp;O15&amp;" "&amp;ABS(P15)</f>
        <v>x² + 1x - 12</v>
      </c>
      <c r="D15" s="5" t="s">
        <v>12</v>
      </c>
      <c r="E15">
        <f t="shared" ca="1" si="12"/>
        <v>4</v>
      </c>
      <c r="F15">
        <f ca="1">IF(K15*E15*-1=Q15*L15,E15+1,Q15)</f>
        <v>3</v>
      </c>
      <c r="G15">
        <f ca="1">ROUND(RAND(),0)</f>
        <v>0</v>
      </c>
      <c r="H15">
        <f ca="1">ROUND(RAND(),0)</f>
        <v>1</v>
      </c>
      <c r="I15" t="str">
        <f t="shared" ca="1" si="11"/>
        <v>+</v>
      </c>
      <c r="J15" t="str">
        <f ca="1">IF(H15=0,"+","-")</f>
        <v>-</v>
      </c>
      <c r="K15">
        <f ca="1">IF(I15="+",1,-1)</f>
        <v>1</v>
      </c>
      <c r="L15">
        <f ca="1">IF(J15="+",1,-1)</f>
        <v>-1</v>
      </c>
      <c r="M15" t="str">
        <f ca="1">IF(N15&gt;0,"+","-")</f>
        <v>+</v>
      </c>
      <c r="N15">
        <f ca="1">E15*K15+F15*L15</f>
        <v>1</v>
      </c>
      <c r="O15" t="str">
        <f ca="1">IF(P15&gt;0,"+","-")</f>
        <v>-</v>
      </c>
      <c r="P15">
        <f ca="1">F15*E15*L15*K15</f>
        <v>-12</v>
      </c>
      <c r="Q15">
        <f ca="1">ROUND(RAND()*3+2,0)</f>
        <v>3</v>
      </c>
      <c r="R15" t="str">
        <f ca="1">"PQ-Formel: p = "&amp;M15&amp;ABS(N15)&amp;", q = "&amp;O15&amp;ABS(P15)</f>
        <v>PQ-Formel: p = +1, q = -12</v>
      </c>
      <c r="S15" t="str">
        <f ca="1">"x1 = "&amp;-N15/2&amp;" + √("&amp;(ABS(N15)/2)^2&amp;Y15&amp;") = "&amp;-N15/2&amp;" + "&amp;AA15&amp;" = "&amp;AB15</f>
        <v>x1 = -0,5 + √(0,25+ 12) = -0,5 + 3,5 = 3</v>
      </c>
      <c r="T15" t="str">
        <f ca="1">"x2 = "&amp;-N15/2&amp;" - √("&amp;(ABS(N15)/2)^2&amp;Y15&amp;") = "&amp;-N15/2&amp;" - "&amp;AA15&amp;" = "&amp;AC15</f>
        <v>x2 = -0,5 - √(0,25+ 12) = -0,5 - 3,5 = -4</v>
      </c>
      <c r="U15" t="str">
        <f ca="1">"f(x) = (x"&amp;AD15&amp;") · (x"&amp;AE15&amp;")"</f>
        <v>f(x) = (x - 3) · (x + 4)</v>
      </c>
      <c r="X15">
        <f ca="1">P15</f>
        <v>-12</v>
      </c>
      <c r="Y15" t="str">
        <f ca="1">IF(X15&lt;0,"+ "&amp;ABS(X15),"- "&amp;ABS(X15))</f>
        <v>+ 12</v>
      </c>
      <c r="Z15">
        <f ca="1">(ABS(N15)/2)^2-X15</f>
        <v>12.25</v>
      </c>
      <c r="AA15">
        <f ca="1">SQRT(Z15)</f>
        <v>3.5</v>
      </c>
      <c r="AB15">
        <f ca="1">-N15/2+AA15</f>
        <v>3</v>
      </c>
      <c r="AC15">
        <f ca="1">-N15/2-AA15</f>
        <v>-4</v>
      </c>
      <c r="AD15" t="str">
        <f ca="1">IF(AB15&lt;0," + "&amp;ABS(AB15)," - "&amp;ABS(AB15))</f>
        <v xml:space="preserve"> - 3</v>
      </c>
      <c r="AE15" t="str">
        <f ca="1">IF(AC15&lt;0," + "&amp;ABS(AC15)," - "&amp;ABS(AC15))</f>
        <v xml:space="preserve"> + 4</v>
      </c>
    </row>
    <row r="16" spans="1:31" x14ac:dyDescent="0.25">
      <c r="A16">
        <f t="shared" si="5"/>
        <v>15</v>
      </c>
      <c r="B16" s="5">
        <f t="shared" ca="1" si="4"/>
        <v>0.34172679506708581</v>
      </c>
      <c r="C16" s="5" t="str">
        <f ca="1">"f(x) = (x"&amp;I16&amp;E16&amp;") · (x"&amp;J16&amp;F16&amp;")"</f>
        <v>f(x) = (x-5) · (x+3)</v>
      </c>
      <c r="D16" s="5" t="s">
        <v>14</v>
      </c>
      <c r="E16">
        <f t="shared" ca="1" si="12"/>
        <v>5</v>
      </c>
      <c r="F16">
        <f t="shared" ca="1" si="12"/>
        <v>3</v>
      </c>
      <c r="G16">
        <f t="shared" ref="G16:H19" ca="1" si="13">ROUND(RAND(),0)</f>
        <v>1</v>
      </c>
      <c r="H16">
        <f t="shared" ca="1" si="13"/>
        <v>0</v>
      </c>
      <c r="I16" t="str">
        <f t="shared" ca="1" si="11"/>
        <v>-</v>
      </c>
      <c r="J16" t="str">
        <f ca="1">IF(H16=0,"+","-")</f>
        <v>+</v>
      </c>
      <c r="K16">
        <f t="shared" ca="1" si="9"/>
        <v>-1</v>
      </c>
      <c r="L16">
        <f t="shared" ca="1" si="10"/>
        <v>1</v>
      </c>
      <c r="M16" t="str">
        <f ca="1">IF(N16&gt;0,"+","")</f>
        <v/>
      </c>
      <c r="N16">
        <f ca="1">E16*K16+F16*L16</f>
        <v>-2</v>
      </c>
      <c r="O16" t="str">
        <f ca="1">IF(P16&gt;0,"+","")</f>
        <v/>
      </c>
      <c r="P16">
        <f ca="1">F16*E16*L16*K16</f>
        <v>-15</v>
      </c>
      <c r="R16" t="s">
        <v>11</v>
      </c>
      <c r="S16" t="str">
        <f ca="1">"(x"&amp;I16&amp;E16&amp;")·(x"&amp;J16&amp;F16&amp;")"</f>
        <v>(x-5)·(x+3)</v>
      </c>
      <c r="T16" t="str">
        <f ca="1">"= x² "&amp;J16&amp;F16&amp;"x "&amp;I16&amp;E16&amp;"x "&amp;O16&amp;P16</f>
        <v>= x² +3x -5x -15</v>
      </c>
      <c r="U16" t="str">
        <f ca="1">IF(N16&lt;&gt;0,"= x² "&amp;M16&amp;N16&amp;"x "&amp;O16&amp;P16,"= x² "&amp;O16&amp;P16)</f>
        <v>= x² -2x -15</v>
      </c>
      <c r="W16">
        <v>0</v>
      </c>
      <c r="X16" t="s">
        <v>10</v>
      </c>
      <c r="Y16">
        <v>2</v>
      </c>
      <c r="Z16">
        <v>3</v>
      </c>
    </row>
    <row r="17" spans="1:31" x14ac:dyDescent="0.25">
      <c r="A17">
        <f t="shared" si="5"/>
        <v>16</v>
      </c>
      <c r="B17" s="5">
        <f t="shared" ca="1" si="4"/>
        <v>0.52764723760445775</v>
      </c>
      <c r="C17" s="5" t="str">
        <f ca="1">"f(x) = (x "&amp;I17&amp;" "&amp;E17&amp;")² "&amp;J17&amp;" "&amp;F17</f>
        <v>f(x) = (x + 5)² - 25</v>
      </c>
      <c r="D17" s="5" t="s">
        <v>12</v>
      </c>
      <c r="E17">
        <f ca="1">ROUND(RAND()*3+2,0)</f>
        <v>5</v>
      </c>
      <c r="F17">
        <f ca="1">N17^2</f>
        <v>25</v>
      </c>
      <c r="G17">
        <f t="shared" ca="1" si="13"/>
        <v>0</v>
      </c>
      <c r="H17">
        <f t="shared" ca="1" si="13"/>
        <v>1</v>
      </c>
      <c r="I17" t="str">
        <f t="shared" ca="1" si="11"/>
        <v>+</v>
      </c>
      <c r="J17" s="7" t="s">
        <v>17</v>
      </c>
      <c r="K17">
        <f t="shared" ca="1" si="9"/>
        <v>1</v>
      </c>
      <c r="L17">
        <f t="shared" si="10"/>
        <v>-1</v>
      </c>
      <c r="M17" t="str">
        <f ca="1">IF(N17&gt;0,"+","")</f>
        <v>+</v>
      </c>
      <c r="N17">
        <f ca="1">ROUND(RAND()*4+1,0)</f>
        <v>5</v>
      </c>
      <c r="O17" t="str">
        <f ca="1">IF(P17&gt;0,"+","")</f>
        <v/>
      </c>
      <c r="P17">
        <f ca="1">F17*E17*L17*K17</f>
        <v>-125</v>
      </c>
      <c r="Q17" t="str">
        <f ca="1">IF(I17="+","-","+")</f>
        <v>-</v>
      </c>
      <c r="R17" s="4" t="str">
        <f ca="1">"(x "&amp;I17&amp;" "&amp;E17&amp;")² "&amp;J17&amp;" "&amp;F17&amp;" = 0 | + "&amp;F17</f>
        <v>(x + 5)² - 25 = 0 | + 25</v>
      </c>
      <c r="S17" t="str">
        <f ca="1">"(x "&amp;I17&amp;" "&amp;E17&amp;")² = "&amp;F17&amp;" | √"</f>
        <v>(x + 5)² = 25 | √</v>
      </c>
      <c r="T17" t="str">
        <f ca="1">"x "&amp;I17&amp;" "&amp;E17&amp;" = "&amp;N17&amp;" | "&amp;Q17&amp;E17&amp;"   und   x "&amp;I17&amp;" "&amp;E17&amp;" = -"&amp;N17&amp;" | "&amp;Q17&amp;E17</f>
        <v>x + 5 = 5 | -5   und   x + 5 = -5 | -5</v>
      </c>
      <c r="U17" t="str">
        <f ca="1">"x = "&amp;N17+K17*E17*-1&amp;"    und    x = "&amp;-N17+K17*E17*-1</f>
        <v>x = 0    und    x = -10</v>
      </c>
      <c r="V17" t="str">
        <f ca="1">"f(x) = "&amp;Z17&amp;AA17&amp;AB17&amp;AC17</f>
        <v>f(x) = x · (x + 10)</v>
      </c>
      <c r="X17">
        <f ca="1">N17+K17*E17*-1</f>
        <v>0</v>
      </c>
      <c r="Y17">
        <f ca="1">-N17+K17*E17*-1</f>
        <v>-10</v>
      </c>
      <c r="Z17" t="str">
        <f ca="1">IF(X17&lt;&gt;0,"(x","x")</f>
        <v>x</v>
      </c>
      <c r="AA17" t="str">
        <f ca="1">IF(X17&lt;0," + "&amp;ABS(X17)&amp;") · ",IF(X17&gt;0," - "&amp;ABS(X17)&amp;") · "," · "))</f>
        <v xml:space="preserve"> · </v>
      </c>
      <c r="AB17" t="str">
        <f ca="1">IF(Y17&lt;&gt;0,"(x","x")</f>
        <v>(x</v>
      </c>
      <c r="AC17" t="str">
        <f ca="1">IF(Y17&lt;0," + "&amp;ABS(Y17)&amp;")",IF(Y17&gt;0," - "&amp;ABS(Y17)&amp;")",""))</f>
        <v xml:space="preserve"> + 10)</v>
      </c>
    </row>
    <row r="18" spans="1:31" x14ac:dyDescent="0.25">
      <c r="A18">
        <f t="shared" si="5"/>
        <v>17</v>
      </c>
      <c r="B18" s="6">
        <f t="shared" ca="1" si="4"/>
        <v>0.30033173673262059</v>
      </c>
      <c r="C18" s="6" t="str">
        <f ca="1">"f(x) = (x"&amp;I18&amp;E18&amp;") · (x"&amp;J18&amp;F18&amp;")"</f>
        <v>f(x) = (x-5) · (x-7)</v>
      </c>
      <c r="D18" s="6" t="s">
        <v>13</v>
      </c>
      <c r="E18">
        <f ca="1">ROUND(RAND()*5+2,0)</f>
        <v>5</v>
      </c>
      <c r="F18">
        <f ca="1">ROUND(RAND()*5+2,0)</f>
        <v>7</v>
      </c>
      <c r="G18">
        <f t="shared" ca="1" si="13"/>
        <v>1</v>
      </c>
      <c r="H18">
        <f t="shared" ca="1" si="13"/>
        <v>1</v>
      </c>
      <c r="I18" t="str">
        <f t="shared" ca="1" si="11"/>
        <v>-</v>
      </c>
      <c r="J18" t="str">
        <f ca="1">IF(H18=0,"+","-")</f>
        <v>-</v>
      </c>
      <c r="K18">
        <f t="shared" ca="1" si="9"/>
        <v>-1</v>
      </c>
      <c r="L18">
        <f t="shared" ca="1" si="10"/>
        <v>-1</v>
      </c>
      <c r="M18">
        <f ca="1">K18*E18*-1</f>
        <v>5</v>
      </c>
      <c r="N18">
        <f ca="1">L18*F18*-1</f>
        <v>7</v>
      </c>
      <c r="O18">
        <f ca="1">(M18+N18)/2</f>
        <v>6</v>
      </c>
      <c r="P18">
        <f ca="1">(O18-M18)*(O18-N18)</f>
        <v>-1</v>
      </c>
      <c r="Q18" t="str">
        <f ca="1">IF(O18&gt;0,"+","")</f>
        <v>+</v>
      </c>
      <c r="R18" s="4" t="s">
        <v>16</v>
      </c>
      <c r="S18" t="str">
        <f ca="1">IF(N18&gt;0,"xS = ["&amp;M18&amp;" + "&amp;N18&amp;"] : 2 = "&amp;M18+N18&amp;" : 2 = "&amp;(M18+N18)/2,"xS = ["&amp;M18&amp;" + ("&amp;N18&amp;")] : 2 = "&amp;M18+N18&amp;" : 2 = "&amp;(M18+N18)/2)</f>
        <v>xS = [5 + 7] : 2 = 12 : 2 = 6</v>
      </c>
      <c r="T18" s="4" t="s">
        <v>15</v>
      </c>
      <c r="U18" t="str">
        <f ca="1">"f("&amp;O18&amp;") = ("&amp;O18&amp;I18&amp;E18&amp;") · ("&amp;O18&amp;J18&amp;F18&amp;") = ("&amp;O18-M18&amp;") · ("&amp;O18-N18&amp;") = "&amp;P18</f>
        <v>f(6) = (6-5) · (6-7) = (1) · (-1) = -1</v>
      </c>
      <c r="V18" t="str">
        <f ca="1">"f(x) = "&amp;Z18&amp;"x"&amp;X18&amp;AA18&amp;"² "&amp;AB18</f>
        <v>f(x) = (x -6)² -1</v>
      </c>
      <c r="X18" t="str">
        <f ca="1">IF(O18&lt;0," +","")</f>
        <v/>
      </c>
      <c r="Y18" t="str">
        <f ca="1">IF(P18&gt;0,"+","")</f>
        <v/>
      </c>
      <c r="Z18" t="str">
        <f ca="1">IF(O18&lt;&gt;0,"(","")</f>
        <v>(</v>
      </c>
      <c r="AA18" t="str">
        <f ca="1">IF(O18&lt;&gt;0," "&amp;-1*O18&amp;")","")</f>
        <v xml:space="preserve"> -6)</v>
      </c>
      <c r="AB18" t="str">
        <f ca="1">IF(P18=0,"",Y18&amp;P18)</f>
        <v>-1</v>
      </c>
    </row>
    <row r="19" spans="1:31" x14ac:dyDescent="0.25">
      <c r="A19">
        <f t="shared" si="5"/>
        <v>18</v>
      </c>
      <c r="B19" s="5">
        <f t="shared" ca="1" si="4"/>
        <v>0.92175068480925848</v>
      </c>
      <c r="C19" s="5" t="str">
        <f ca="1">"f(x) = (x "&amp;I19&amp;" "&amp;E19&amp;")² "&amp;J19&amp;" "&amp;F19</f>
        <v>f(x) = (x + 2)² + 4</v>
      </c>
      <c r="D19" s="5" t="s">
        <v>14</v>
      </c>
      <c r="E19">
        <f t="shared" ref="E19:F22" ca="1" si="14">ROUND(RAND()*3+2,0)</f>
        <v>2</v>
      </c>
      <c r="F19">
        <f t="shared" ca="1" si="14"/>
        <v>4</v>
      </c>
      <c r="G19">
        <f t="shared" ca="1" si="13"/>
        <v>0</v>
      </c>
      <c r="H19">
        <f t="shared" ca="1" si="13"/>
        <v>0</v>
      </c>
      <c r="I19" t="str">
        <f t="shared" ca="1" si="11"/>
        <v>+</v>
      </c>
      <c r="J19" t="str">
        <f ca="1">IF(H19=0,"+","-")</f>
        <v>+</v>
      </c>
      <c r="K19">
        <f t="shared" ca="1" si="9"/>
        <v>1</v>
      </c>
      <c r="L19">
        <f t="shared" ca="1" si="10"/>
        <v>1</v>
      </c>
      <c r="M19" t="str">
        <f ca="1">IF(N19&gt;0,"+","")</f>
        <v>+</v>
      </c>
      <c r="N19">
        <f ca="1">E19*K19+F19*L19</f>
        <v>6</v>
      </c>
      <c r="O19" t="str">
        <f ca="1">IF(P19&gt;0,"+","")</f>
        <v>+</v>
      </c>
      <c r="P19">
        <f ca="1">E19^2+L19*F19</f>
        <v>8</v>
      </c>
      <c r="Q19">
        <f ca="1">N19*N19</f>
        <v>36</v>
      </c>
      <c r="R19" t="s">
        <v>11</v>
      </c>
      <c r="S19" t="str">
        <f ca="1">"(x "&amp;I19&amp;" "&amp;E19&amp;")² "&amp;J19&amp;" "&amp;F19</f>
        <v>(x + 2)² + 4</v>
      </c>
      <c r="T19" t="str">
        <f ca="1">"= x² "&amp;I19&amp;" "&amp;2*E19&amp;"x + "&amp;E19^2&amp;" "&amp;J19&amp;" "&amp;F19</f>
        <v>= x² + 4x + 4 + 4</v>
      </c>
      <c r="U19" t="str">
        <f ca="1">"= x² "&amp;I19&amp;" "&amp;2*E19&amp;"x "&amp;O19&amp;" "&amp;P19</f>
        <v>= x² + 4x + 8</v>
      </c>
      <c r="X19" t="s">
        <v>10</v>
      </c>
      <c r="Y19">
        <v>5</v>
      </c>
      <c r="Z19">
        <v>7</v>
      </c>
    </row>
    <row r="20" spans="1:31" x14ac:dyDescent="0.25">
      <c r="A20">
        <f t="shared" si="5"/>
        <v>19</v>
      </c>
      <c r="B20" s="5">
        <f ca="1">RAND()</f>
        <v>0.64306722400408023</v>
      </c>
      <c r="C20" s="5" t="str">
        <f ca="1">"x² "&amp;M20&amp;" "&amp;ABS(N20)&amp;"x "&amp;O20&amp;" "&amp;ABS(P20)</f>
        <v>x² - 2x - 15</v>
      </c>
      <c r="D20" s="6" t="s">
        <v>13</v>
      </c>
      <c r="E20">
        <f t="shared" ca="1" si="14"/>
        <v>3</v>
      </c>
      <c r="F20">
        <f ca="1">IF(K20*E20*-1=Q20*L20,E20+1,Q20)</f>
        <v>5</v>
      </c>
      <c r="G20">
        <f ca="1">ROUND(RAND(),0)</f>
        <v>0</v>
      </c>
      <c r="H20">
        <f ca="1">ROUND(RAND(),0)</f>
        <v>1</v>
      </c>
      <c r="I20" t="str">
        <f t="shared" ca="1" si="11"/>
        <v>+</v>
      </c>
      <c r="J20" t="str">
        <f ca="1">IF(H20=0,"+","-")</f>
        <v>-</v>
      </c>
      <c r="K20">
        <f t="shared" ca="1" si="9"/>
        <v>1</v>
      </c>
      <c r="L20">
        <f t="shared" ca="1" si="10"/>
        <v>-1</v>
      </c>
      <c r="M20" t="str">
        <f ca="1">IF(N20&gt;0,"+","-")</f>
        <v>-</v>
      </c>
      <c r="N20">
        <f ca="1">E20*K20+F20*L20</f>
        <v>-2</v>
      </c>
      <c r="O20" t="str">
        <f ca="1">IF(P20&gt;0,"+","-")</f>
        <v>-</v>
      </c>
      <c r="P20">
        <f ca="1">F20*E20*L20*K20</f>
        <v>-15</v>
      </c>
      <c r="Q20">
        <f ca="1">ROUND(RAND()*3+2,0)</f>
        <v>5</v>
      </c>
      <c r="R20" t="s">
        <v>18</v>
      </c>
      <c r="S20" t="str">
        <f ca="1">C20</f>
        <v>x² - 2x - 15</v>
      </c>
      <c r="T20" t="str">
        <f ca="1">"= x² "&amp;M20&amp;" "&amp;ABS(N20)&amp;"x + "&amp;(ABS(N20)/2)^2&amp;" - "&amp;(ABS(N20)/2)^2&amp;" "&amp;O20&amp;" "&amp;ABS(P20)</f>
        <v>= x² - 2x + 1 - 1 - 15</v>
      </c>
      <c r="U20" t="str">
        <f ca="1">"= (x "&amp;M20&amp;" "&amp;(ABS(N20)/2)&amp;")² "&amp;Y20</f>
        <v>= (x - 1)² - 16</v>
      </c>
      <c r="X20">
        <f ca="1">-1*(ABS(N20)/2)^2+P20</f>
        <v>-16</v>
      </c>
      <c r="Y20" t="str">
        <f ca="1">IF(X20=0,"",IF(X20&gt;0,"+ "&amp;ABS(X20),"- "&amp;ABS(X20)))</f>
        <v>- 16</v>
      </c>
    </row>
    <row r="21" spans="1:31" x14ac:dyDescent="0.25">
      <c r="A21">
        <f t="shared" si="5"/>
        <v>20</v>
      </c>
      <c r="B21" s="5">
        <f t="shared" ca="1" si="4"/>
        <v>0.86185705903877108</v>
      </c>
      <c r="C21" s="5" t="str">
        <f ca="1">"x² "&amp;M21&amp;" "&amp;ABS(N21)&amp;"x "&amp;O21&amp;" "&amp;ABS(P21)</f>
        <v>x² - 1x - 12</v>
      </c>
      <c r="D21" s="5" t="s">
        <v>12</v>
      </c>
      <c r="E21">
        <f t="shared" ca="1" si="14"/>
        <v>3</v>
      </c>
      <c r="F21">
        <f ca="1">IF(K21*E21*-1=Q21*L21,E21+1,Q21)</f>
        <v>4</v>
      </c>
      <c r="G21">
        <f ca="1">ROUND(RAND(),0)</f>
        <v>0</v>
      </c>
      <c r="H21">
        <f ca="1">ROUND(RAND(),0)</f>
        <v>1</v>
      </c>
      <c r="I21" t="str">
        <f t="shared" ca="1" si="11"/>
        <v>+</v>
      </c>
      <c r="J21" t="str">
        <f ca="1">IF(H21=0,"+","-")</f>
        <v>-</v>
      </c>
      <c r="K21">
        <f ca="1">IF(I21="+",1,-1)</f>
        <v>1</v>
      </c>
      <c r="L21">
        <f ca="1">IF(J21="+",1,-1)</f>
        <v>-1</v>
      </c>
      <c r="M21" t="str">
        <f ca="1">IF(N21&gt;0,"+","-")</f>
        <v>-</v>
      </c>
      <c r="N21">
        <f ca="1">E21*K21+F21*L21</f>
        <v>-1</v>
      </c>
      <c r="O21" t="str">
        <f ca="1">IF(P21&gt;0,"+","-")</f>
        <v>-</v>
      </c>
      <c r="P21">
        <f ca="1">F21*E21*L21*K21</f>
        <v>-12</v>
      </c>
      <c r="Q21">
        <f ca="1">ROUND(RAND()*3+2,0)</f>
        <v>3</v>
      </c>
      <c r="R21" t="str">
        <f ca="1">"PQ-Formel: p = "&amp;M21&amp;ABS(N21)&amp;", q = "&amp;O21&amp;ABS(P21)</f>
        <v>PQ-Formel: p = -1, q = -12</v>
      </c>
      <c r="S21" t="str">
        <f ca="1">"x1 = "&amp;-N21/2&amp;" + √("&amp;(ABS(N21)/2)^2&amp;Y21&amp;") = "&amp;-N21/2&amp;" + "&amp;AA21&amp;" = "&amp;AB21</f>
        <v>x1 = 0,5 + √(0,25+ 12) = 0,5 + 3,5 = 4</v>
      </c>
      <c r="T21" t="str">
        <f ca="1">"x2 = "&amp;-N21/2&amp;" - √("&amp;(ABS(N21)/2)^2&amp;Y21&amp;") = "&amp;-N21/2&amp;" - "&amp;AA21&amp;" = "&amp;AC21</f>
        <v>x2 = 0,5 - √(0,25+ 12) = 0,5 - 3,5 = -3</v>
      </c>
      <c r="U21" t="str">
        <f ca="1">"f(x) = (x"&amp;AD21&amp;") · (x"&amp;AE21&amp;")"</f>
        <v>f(x) = (x - 4) · (x + 3)</v>
      </c>
      <c r="X21">
        <f ca="1">P21</f>
        <v>-12</v>
      </c>
      <c r="Y21" t="str">
        <f ca="1">IF(X21&lt;0,"+ "&amp;ABS(X21),"- "&amp;ABS(X21))</f>
        <v>+ 12</v>
      </c>
      <c r="Z21">
        <f ca="1">(ABS(N21)/2)^2-X21</f>
        <v>12.25</v>
      </c>
      <c r="AA21">
        <f ca="1">SQRT(Z21)</f>
        <v>3.5</v>
      </c>
      <c r="AB21">
        <f ca="1">-N21/2+AA21</f>
        <v>4</v>
      </c>
      <c r="AC21">
        <f ca="1">-N21/2-AA21</f>
        <v>-3</v>
      </c>
      <c r="AD21" t="str">
        <f ca="1">IF(AB21&lt;0," + "&amp;ABS(AB21)," - "&amp;ABS(AB21))</f>
        <v xml:space="preserve"> - 4</v>
      </c>
      <c r="AE21" t="str">
        <f ca="1">IF(AC21&lt;0," + "&amp;ABS(AC21)," - "&amp;ABS(AC21))</f>
        <v xml:space="preserve"> + 3</v>
      </c>
    </row>
    <row r="22" spans="1:31" x14ac:dyDescent="0.25">
      <c r="A22">
        <f t="shared" si="5"/>
        <v>21</v>
      </c>
      <c r="B22" s="5">
        <f t="shared" ca="1" si="4"/>
        <v>0.63342091985456306</v>
      </c>
      <c r="C22" s="5" t="str">
        <f ca="1">"f(x) = (x"&amp;I22&amp;E22&amp;") · (x"&amp;J22&amp;F22&amp;")"</f>
        <v>f(x) = (x-4) · (x-3)</v>
      </c>
      <c r="D22" s="5" t="s">
        <v>14</v>
      </c>
      <c r="E22">
        <f t="shared" ca="1" si="14"/>
        <v>4</v>
      </c>
      <c r="F22">
        <f t="shared" ca="1" si="14"/>
        <v>3</v>
      </c>
      <c r="G22">
        <f t="shared" ref="G22:H25" ca="1" si="15">ROUND(RAND(),0)</f>
        <v>1</v>
      </c>
      <c r="H22">
        <f t="shared" ca="1" si="15"/>
        <v>1</v>
      </c>
      <c r="I22" t="str">
        <f t="shared" ca="1" si="11"/>
        <v>-</v>
      </c>
      <c r="J22" t="str">
        <f ca="1">IF(H22=0,"+","-")</f>
        <v>-</v>
      </c>
      <c r="K22">
        <f t="shared" ca="1" si="9"/>
        <v>-1</v>
      </c>
      <c r="L22">
        <f t="shared" ca="1" si="10"/>
        <v>-1</v>
      </c>
      <c r="M22" t="str">
        <f ca="1">IF(N22&gt;0,"+","")</f>
        <v/>
      </c>
      <c r="N22">
        <f ca="1">E22*K22+F22*L22</f>
        <v>-7</v>
      </c>
      <c r="O22" t="str">
        <f ca="1">IF(P22&gt;0,"+","")</f>
        <v>+</v>
      </c>
      <c r="P22">
        <f ca="1">F22*E22*L22*K22</f>
        <v>12</v>
      </c>
      <c r="R22" t="s">
        <v>11</v>
      </c>
      <c r="S22" t="str">
        <f ca="1">"(x"&amp;I22&amp;E22&amp;")·(x"&amp;J22&amp;F22&amp;")"</f>
        <v>(x-4)·(x-3)</v>
      </c>
      <c r="T22" t="str">
        <f ca="1">"= x² "&amp;J22&amp;F22&amp;"x "&amp;I22&amp;E22&amp;"x "&amp;O22&amp;P22</f>
        <v>= x² -3x -4x +12</v>
      </c>
      <c r="U22" t="str">
        <f ca="1">IF(N22&lt;&gt;0,"= x² "&amp;M22&amp;N22&amp;"x "&amp;O22&amp;P22,"= x² "&amp;O22&amp;P22)</f>
        <v>= x² -7x +12</v>
      </c>
      <c r="W22">
        <v>0</v>
      </c>
      <c r="X22" t="s">
        <v>10</v>
      </c>
      <c r="Y22">
        <v>2</v>
      </c>
      <c r="Z22">
        <v>3</v>
      </c>
    </row>
    <row r="23" spans="1:31" x14ac:dyDescent="0.25">
      <c r="A23">
        <f t="shared" si="5"/>
        <v>22</v>
      </c>
      <c r="B23" s="5">
        <f t="shared" ca="1" si="4"/>
        <v>0.36813156931542179</v>
      </c>
      <c r="C23" s="5" t="str">
        <f ca="1">"f(x) = (x "&amp;I23&amp;" "&amp;E23&amp;")² "&amp;J23&amp;" "&amp;F23</f>
        <v>f(x) = (x - 4)² - 9</v>
      </c>
      <c r="D23" s="5" t="s">
        <v>12</v>
      </c>
      <c r="E23">
        <f ca="1">ROUND(RAND()*3+2,0)</f>
        <v>4</v>
      </c>
      <c r="F23">
        <f ca="1">N23^2</f>
        <v>9</v>
      </c>
      <c r="G23">
        <f t="shared" ca="1" si="15"/>
        <v>1</v>
      </c>
      <c r="H23">
        <f t="shared" ca="1" si="15"/>
        <v>0</v>
      </c>
      <c r="I23" t="str">
        <f t="shared" ca="1" si="11"/>
        <v>-</v>
      </c>
      <c r="J23" s="7" t="s">
        <v>17</v>
      </c>
      <c r="K23">
        <f t="shared" ca="1" si="9"/>
        <v>-1</v>
      </c>
      <c r="L23">
        <f t="shared" si="10"/>
        <v>-1</v>
      </c>
      <c r="M23" t="str">
        <f ca="1">IF(N23&gt;0,"+","")</f>
        <v>+</v>
      </c>
      <c r="N23">
        <f ca="1">ROUND(RAND()*4+1,0)</f>
        <v>3</v>
      </c>
      <c r="O23" t="str">
        <f ca="1">IF(P23&gt;0,"+","")</f>
        <v>+</v>
      </c>
      <c r="P23">
        <f ca="1">F23*E23*L23*K23</f>
        <v>36</v>
      </c>
      <c r="Q23" t="str">
        <f ca="1">IF(I23="+","-","+")</f>
        <v>+</v>
      </c>
      <c r="R23" s="4" t="str">
        <f ca="1">"(x "&amp;I23&amp;" "&amp;E23&amp;")² "&amp;J23&amp;" "&amp;F23&amp;" = 0 | + "&amp;F23</f>
        <v>(x - 4)² - 9 = 0 | + 9</v>
      </c>
      <c r="S23" t="str">
        <f ca="1">"(x "&amp;I23&amp;" "&amp;E23&amp;")² = "&amp;F23&amp;" | √"</f>
        <v>(x - 4)² = 9 | √</v>
      </c>
      <c r="T23" t="str">
        <f ca="1">"x "&amp;I23&amp;" "&amp;E23&amp;" = "&amp;N23&amp;" | "&amp;Q23&amp;E23&amp;"   und   x "&amp;I23&amp;" "&amp;E23&amp;" = -"&amp;N23&amp;" | "&amp;Q23&amp;E23</f>
        <v>x - 4 = 3 | +4   und   x - 4 = -3 | +4</v>
      </c>
      <c r="U23" t="str">
        <f ca="1">"x = "&amp;N23+K23*E23*-1&amp;"    und    x = "&amp;-N23+K23*E23*-1</f>
        <v>x = 7    und    x = 1</v>
      </c>
      <c r="V23" t="str">
        <f ca="1">"f(x) = "&amp;Z23&amp;AA23&amp;AB23&amp;AC23</f>
        <v>f(x) = (x - 7) · (x - 1)</v>
      </c>
      <c r="X23">
        <f ca="1">N23+K23*E23*-1</f>
        <v>7</v>
      </c>
      <c r="Y23">
        <f ca="1">-N23+K23*E23*-1</f>
        <v>1</v>
      </c>
      <c r="Z23" t="str">
        <f ca="1">IF(X23&lt;&gt;0,"(x","x")</f>
        <v>(x</v>
      </c>
      <c r="AA23" t="str">
        <f ca="1">IF(X23&lt;0," + "&amp;ABS(X23)&amp;") · ",IF(X23&gt;0," - "&amp;ABS(X23)&amp;") · "," · "))</f>
        <v xml:space="preserve"> - 7) · </v>
      </c>
      <c r="AB23" t="str">
        <f ca="1">IF(Y23&lt;&gt;0,"(x","x")</f>
        <v>(x</v>
      </c>
      <c r="AC23" t="str">
        <f ca="1">IF(Y23&lt;0," + "&amp;ABS(Y23)&amp;")",IF(Y23&gt;0," - "&amp;ABS(Y23)&amp;")",""))</f>
        <v xml:space="preserve"> - 1)</v>
      </c>
    </row>
    <row r="24" spans="1:31" x14ac:dyDescent="0.25">
      <c r="A24">
        <f t="shared" si="5"/>
        <v>23</v>
      </c>
      <c r="B24" s="6">
        <f t="shared" ca="1" si="4"/>
        <v>0.32478913551549071</v>
      </c>
      <c r="C24" s="6" t="str">
        <f ca="1">"f(x) = (x"&amp;I24&amp;E24&amp;") · (x"&amp;J24&amp;F24&amp;")"</f>
        <v>f(x) = (x+7) · (x-4)</v>
      </c>
      <c r="D24" s="6" t="s">
        <v>13</v>
      </c>
      <c r="E24">
        <f ca="1">ROUND(RAND()*5+2,0)</f>
        <v>7</v>
      </c>
      <c r="F24">
        <f ca="1">ROUND(RAND()*5+2,0)</f>
        <v>4</v>
      </c>
      <c r="G24">
        <f t="shared" ca="1" si="15"/>
        <v>0</v>
      </c>
      <c r="H24">
        <f t="shared" ca="1" si="15"/>
        <v>1</v>
      </c>
      <c r="I24" t="str">
        <f t="shared" ca="1" si="11"/>
        <v>+</v>
      </c>
      <c r="J24" t="str">
        <f ca="1">IF(H24=0,"+","-")</f>
        <v>-</v>
      </c>
      <c r="K24">
        <f t="shared" ca="1" si="9"/>
        <v>1</v>
      </c>
      <c r="L24">
        <f t="shared" ca="1" si="10"/>
        <v>-1</v>
      </c>
      <c r="M24">
        <f ca="1">K24*E24*-1</f>
        <v>-7</v>
      </c>
      <c r="N24">
        <f ca="1">L24*F24*-1</f>
        <v>4</v>
      </c>
      <c r="O24">
        <f ca="1">(M24+N24)/2</f>
        <v>-1.5</v>
      </c>
      <c r="P24">
        <f ca="1">(O24-M24)*(O24-N24)</f>
        <v>-30.25</v>
      </c>
      <c r="Q24" t="str">
        <f ca="1">IF(O24&gt;0,"+","")</f>
        <v/>
      </c>
      <c r="R24" s="4" t="s">
        <v>16</v>
      </c>
      <c r="S24" t="str">
        <f ca="1">IF(N24&gt;0,"xS = ["&amp;M24&amp;" + "&amp;N24&amp;"] : 2 = "&amp;M24+N24&amp;" : 2 = "&amp;(M24+N24)/2,"xS = ["&amp;M24&amp;" + ("&amp;N24&amp;")] : 2 = "&amp;M24+N24&amp;" : 2 = "&amp;(M24+N24)/2)</f>
        <v>xS = [-7 + 4] : 2 = -3 : 2 = -1,5</v>
      </c>
      <c r="T24" s="4" t="s">
        <v>15</v>
      </c>
      <c r="U24" t="str">
        <f ca="1">"f("&amp;O24&amp;") = ("&amp;O24&amp;I24&amp;E24&amp;") · ("&amp;O24&amp;J24&amp;F24&amp;") = ("&amp;O24-M24&amp;") · ("&amp;O24-N24&amp;") = "&amp;P24</f>
        <v>f(-1,5) = (-1,5+7) · (-1,5-4) = (5,5) · (-5,5) = -30,25</v>
      </c>
      <c r="V24" t="str">
        <f ca="1">"f(x) = "&amp;Z24&amp;"x"&amp;X24&amp;AA24&amp;"² "&amp;AB24</f>
        <v>f(x) = (x + 1,5)² -30,25</v>
      </c>
      <c r="X24" t="str">
        <f ca="1">IF(O24&lt;0," +","")</f>
        <v xml:space="preserve"> +</v>
      </c>
      <c r="Y24" t="str">
        <f ca="1">IF(P24&gt;0,"+","")</f>
        <v/>
      </c>
      <c r="Z24" t="str">
        <f ca="1">IF(O24&lt;&gt;0,"(","")</f>
        <v>(</v>
      </c>
      <c r="AA24" t="str">
        <f ca="1">IF(O24&lt;&gt;0," "&amp;-1*O24&amp;")","")</f>
        <v xml:space="preserve"> 1,5)</v>
      </c>
      <c r="AB24" t="str">
        <f ca="1">IF(P24=0,"",Y24&amp;P24)</f>
        <v>-30,25</v>
      </c>
    </row>
    <row r="25" spans="1:31" x14ac:dyDescent="0.25">
      <c r="A25">
        <f t="shared" si="5"/>
        <v>24</v>
      </c>
      <c r="B25" s="5">
        <f t="shared" ca="1" si="4"/>
        <v>0.87691403847451677</v>
      </c>
      <c r="C25" s="5" t="str">
        <f ca="1">"f(x) = (x "&amp;I25&amp;" "&amp;E25&amp;")² "&amp;J25&amp;" "&amp;F25</f>
        <v>f(x) = (x - 3)² + 2</v>
      </c>
      <c r="D25" s="5" t="s">
        <v>14</v>
      </c>
      <c r="E25">
        <f ca="1">ROUND(RAND()*3+2,0)</f>
        <v>3</v>
      </c>
      <c r="F25">
        <f ca="1">ROUND(RAND()*3+2,0)</f>
        <v>2</v>
      </c>
      <c r="G25">
        <f t="shared" ca="1" si="15"/>
        <v>1</v>
      </c>
      <c r="H25">
        <f t="shared" ca="1" si="15"/>
        <v>0</v>
      </c>
      <c r="I25" t="str">
        <f t="shared" ca="1" si="11"/>
        <v>-</v>
      </c>
      <c r="J25" t="str">
        <f ca="1">IF(H25=0,"+","-")</f>
        <v>+</v>
      </c>
      <c r="K25">
        <f t="shared" ca="1" si="9"/>
        <v>-1</v>
      </c>
      <c r="L25">
        <f t="shared" ca="1" si="10"/>
        <v>1</v>
      </c>
      <c r="M25" t="str">
        <f ca="1">IF(N25&gt;0,"+","")</f>
        <v/>
      </c>
      <c r="N25">
        <f ca="1">E25*K25+F25*L25</f>
        <v>-1</v>
      </c>
      <c r="O25" t="str">
        <f ca="1">IF(P25&gt;0,"+","")</f>
        <v>+</v>
      </c>
      <c r="P25">
        <f ca="1">E25^2+L25*F25</f>
        <v>11</v>
      </c>
      <c r="Q25">
        <f ca="1">N25*N25</f>
        <v>1</v>
      </c>
      <c r="R25" t="s">
        <v>11</v>
      </c>
      <c r="S25" t="str">
        <f ca="1">"(x "&amp;I25&amp;" "&amp;E25&amp;")² "&amp;J25&amp;" "&amp;F25</f>
        <v>(x - 3)² + 2</v>
      </c>
      <c r="T25" t="str">
        <f ca="1">"= x² "&amp;I25&amp;" "&amp;2*E25&amp;"x + "&amp;E25^2&amp;" "&amp;J25&amp;" "&amp;F25</f>
        <v>= x² - 6x + 9 + 2</v>
      </c>
      <c r="U25" t="str">
        <f ca="1">"= x² "&amp;I25&amp;" "&amp;2*E25&amp;"x "&amp;O25&amp;" "&amp;P25</f>
        <v>= x² - 6x + 11</v>
      </c>
      <c r="X25" t="s">
        <v>10</v>
      </c>
      <c r="Y25">
        <v>5</v>
      </c>
      <c r="Z25">
        <v>7</v>
      </c>
    </row>
    <row r="30" spans="1:31" ht="15" x14ac:dyDescent="0.25">
      <c r="C30" s="1"/>
      <c r="D30" s="1"/>
      <c r="E30" s="1"/>
    </row>
    <row r="31" spans="1:31" ht="15" x14ac:dyDescent="0.25">
      <c r="C31" s="1"/>
      <c r="D31" s="1"/>
      <c r="E31" s="1"/>
    </row>
    <row r="32" spans="1:31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2021-03-22T21:26:53Z</cp:lastPrinted>
  <dcterms:created xsi:type="dcterms:W3CDTF">2009-10-08T17:52:09Z</dcterms:created>
  <dcterms:modified xsi:type="dcterms:W3CDTF">2021-03-22T21:28:13Z</dcterms:modified>
</cp:coreProperties>
</file>