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webseiten\SIW\"/>
    </mc:Choice>
  </mc:AlternateContent>
  <xr:revisionPtr revIDLastSave="0" documentId="13_ncr:40009_{49C91B97-04BD-450E-9521-60414C7CC49F}" xr6:coauthVersionLast="47" xr6:coauthVersionMax="47" xr10:uidLastSave="{00000000-0000-0000-0000-000000000000}"/>
  <bookViews>
    <workbookView xWindow="-110" yWindow="-110" windowWidth="19420" windowHeight="10560"/>
  </bookViews>
  <sheets>
    <sheet name="Aufgaben" sheetId="1" r:id="rId1"/>
    <sheet name="Tabelle3" sheetId="5" r:id="rId2"/>
    <sheet name="Daten (2)" sheetId="3" r:id="rId3"/>
    <sheet name="Daten3" sheetId="4" r:id="rId4"/>
    <sheet name="Daten" sheetId="2" r:id="rId5"/>
  </sheets>
  <definedNames>
    <definedName name="_xlnm.Print_Area" localSheetId="0">Aufgaben!$A$1:$L$106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5" i="2" l="1"/>
  <c r="B42" i="1" s="1"/>
  <c r="B5" i="1"/>
  <c r="B98" i="1"/>
  <c r="C87" i="1"/>
  <c r="C3" i="2"/>
  <c r="E7" i="5"/>
  <c r="D7" i="5" s="1"/>
  <c r="B7" i="5"/>
  <c r="E6" i="5"/>
  <c r="D6" i="5" s="1"/>
  <c r="F6" i="5"/>
  <c r="B6" i="5"/>
  <c r="E5" i="5"/>
  <c r="D5" i="5" s="1"/>
  <c r="F5" i="5"/>
  <c r="B5" i="5"/>
  <c r="B4" i="5"/>
  <c r="L8" i="5"/>
  <c r="J8" i="5"/>
  <c r="L7" i="5"/>
  <c r="J7" i="5"/>
  <c r="F4" i="5"/>
  <c r="L6" i="5"/>
  <c r="J6" i="5"/>
  <c r="F3" i="5"/>
  <c r="E3" i="5"/>
  <c r="B3" i="5"/>
  <c r="F2" i="5"/>
  <c r="M2" i="5"/>
  <c r="N2" i="5" s="1"/>
  <c r="E2" i="5"/>
  <c r="J4" i="5"/>
  <c r="J3" i="5"/>
  <c r="J2" i="5"/>
  <c r="B2" i="5"/>
  <c r="B41" i="4"/>
  <c r="B40" i="4"/>
  <c r="C40" i="4" s="1"/>
  <c r="B37" i="4"/>
  <c r="C37" i="4" s="1"/>
  <c r="I36" i="4" s="1"/>
  <c r="B36" i="4"/>
  <c r="C36" i="4" s="1"/>
  <c r="G36" i="4" s="1"/>
  <c r="G37" i="4" s="1"/>
  <c r="B31" i="4"/>
  <c r="B30" i="4"/>
  <c r="C30" i="4" s="1"/>
  <c r="I30" i="4" s="1"/>
  <c r="B27" i="4"/>
  <c r="C27" i="4" s="1"/>
  <c r="I26" i="4" s="1"/>
  <c r="B26" i="4"/>
  <c r="C26" i="4" s="1"/>
  <c r="G26" i="4" s="1"/>
  <c r="G27" i="4" s="1"/>
  <c r="B21" i="4"/>
  <c r="B20" i="4"/>
  <c r="C20" i="4" s="1"/>
  <c r="B17" i="4"/>
  <c r="C17" i="4" s="1"/>
  <c r="I16" i="4" s="1"/>
  <c r="B16" i="4"/>
  <c r="C16" i="4" s="1"/>
  <c r="G16" i="4" s="1"/>
  <c r="G17" i="4" s="1"/>
  <c r="B8" i="4"/>
  <c r="B7" i="4"/>
  <c r="C7" i="4" s="1"/>
  <c r="B4" i="4"/>
  <c r="C4" i="4" s="1"/>
  <c r="I3" i="4" s="1"/>
  <c r="B3" i="4"/>
  <c r="C3" i="4" s="1"/>
  <c r="G3" i="4" s="1"/>
  <c r="G4" i="4" s="1"/>
  <c r="F82" i="1" l="1"/>
  <c r="D82" i="1"/>
  <c r="A5" i="5"/>
  <c r="A6" i="5"/>
  <c r="A3" i="5"/>
  <c r="A7" i="5"/>
  <c r="A2" i="5"/>
  <c r="A4" i="5"/>
  <c r="D4" i="5"/>
  <c r="D3" i="5"/>
  <c r="D2" i="5"/>
  <c r="B65" i="1"/>
  <c r="H64" i="1"/>
  <c r="B61" i="1"/>
  <c r="L7" i="4"/>
  <c r="C8" i="4"/>
  <c r="B9" i="4" s="1"/>
  <c r="C9" i="4" s="1"/>
  <c r="C31" i="4"/>
  <c r="C32" i="4" s="1"/>
  <c r="J16" i="4"/>
  <c r="J36" i="4"/>
  <c r="H27" i="4"/>
  <c r="K27" i="4"/>
  <c r="I27" i="4"/>
  <c r="I17" i="4"/>
  <c r="H17" i="4"/>
  <c r="K17" i="4"/>
  <c r="J3" i="4"/>
  <c r="I20" i="4"/>
  <c r="D20" i="4"/>
  <c r="J20" i="4" s="1"/>
  <c r="L20" i="4"/>
  <c r="K4" i="4"/>
  <c r="I4" i="4"/>
  <c r="H4" i="4"/>
  <c r="C21" i="4"/>
  <c r="H37" i="4"/>
  <c r="K37" i="4"/>
  <c r="I37" i="4"/>
  <c r="I40" i="4"/>
  <c r="D40" i="4"/>
  <c r="J40" i="4" s="1"/>
  <c r="C41" i="4"/>
  <c r="L40" i="4"/>
  <c r="J26" i="4"/>
  <c r="D7" i="4"/>
  <c r="L30" i="4"/>
  <c r="I7" i="4"/>
  <c r="D30" i="4"/>
  <c r="J30" i="4" s="1"/>
  <c r="B74" i="1" l="1"/>
  <c r="B75" i="1"/>
  <c r="B73" i="1"/>
  <c r="B27" i="1"/>
  <c r="B26" i="1"/>
  <c r="B25" i="1"/>
  <c r="H63" i="1"/>
  <c r="J7" i="4"/>
  <c r="H62" i="1"/>
  <c r="C11" i="4"/>
  <c r="G11" i="4" s="1"/>
  <c r="D8" i="4"/>
  <c r="J17" i="4"/>
  <c r="J37" i="4"/>
  <c r="D31" i="4"/>
  <c r="D32" i="4" s="1"/>
  <c r="J4" i="4"/>
  <c r="G7" i="4"/>
  <c r="J27" i="4"/>
  <c r="G20" i="4"/>
  <c r="G40" i="4"/>
  <c r="G30" i="4"/>
  <c r="C22" i="4"/>
  <c r="D21" i="4"/>
  <c r="D22" i="4" s="1"/>
  <c r="C42" i="4"/>
  <c r="D41" i="4"/>
  <c r="D42" i="4" s="1"/>
  <c r="B66" i="1" l="1"/>
  <c r="B9" i="1"/>
  <c r="B62" i="1"/>
  <c r="G8" i="4"/>
  <c r="B6" i="1" s="1"/>
  <c r="H11" i="4"/>
  <c r="I11" i="4" s="1"/>
  <c r="H66" i="1" s="1"/>
  <c r="E9" i="4"/>
  <c r="D9" i="4" s="1"/>
  <c r="B60" i="1" s="1"/>
  <c r="G31" i="4"/>
  <c r="G21" i="4"/>
  <c r="G41" i="4"/>
  <c r="A41" i="3" l="1"/>
  <c r="A38" i="3"/>
  <c r="B35" i="3"/>
  <c r="B34" i="3"/>
  <c r="D31" i="3"/>
  <c r="B31" i="3"/>
  <c r="C30" i="3"/>
  <c r="C21" i="3"/>
  <c r="L21" i="3" s="1"/>
  <c r="B21" i="3"/>
  <c r="H14" i="3"/>
  <c r="C14" i="3"/>
  <c r="H13" i="3"/>
  <c r="C13" i="3"/>
  <c r="H12" i="3"/>
  <c r="C12" i="3"/>
  <c r="H11" i="3"/>
  <c r="C11" i="3"/>
  <c r="A11" i="3"/>
  <c r="C6" i="3"/>
  <c r="B6" i="3"/>
  <c r="D6" i="3" s="1"/>
  <c r="C5" i="3"/>
  <c r="B5" i="3"/>
  <c r="D5" i="3" s="1"/>
  <c r="C4" i="3"/>
  <c r="B4" i="3"/>
  <c r="D4" i="3" s="1"/>
  <c r="C3" i="3"/>
  <c r="B3" i="3"/>
  <c r="D3" i="3" s="1"/>
  <c r="C2" i="3"/>
  <c r="B2" i="3"/>
  <c r="D2" i="3" s="1"/>
  <c r="B2" i="2"/>
  <c r="D2" i="2" s="1"/>
  <c r="C2" i="2"/>
  <c r="B3" i="2"/>
  <c r="D3" i="2" s="1"/>
  <c r="G3" i="2" s="1"/>
  <c r="B4" i="2"/>
  <c r="D4" i="2" s="1"/>
  <c r="C4" i="2"/>
  <c r="B5" i="2"/>
  <c r="D5" i="2" s="1"/>
  <c r="C5" i="2"/>
  <c r="B6" i="2"/>
  <c r="D6" i="2" s="1"/>
  <c r="C6" i="2"/>
  <c r="A11" i="2"/>
  <c r="C11" i="2"/>
  <c r="H11" i="2"/>
  <c r="C12" i="2"/>
  <c r="H12" i="2"/>
  <c r="C13" i="2"/>
  <c r="H13" i="2"/>
  <c r="C14" i="2"/>
  <c r="H14" i="2"/>
  <c r="B21" i="2"/>
  <c r="C21" i="2"/>
  <c r="C30" i="2"/>
  <c r="B31" i="2"/>
  <c r="D31" i="2"/>
  <c r="D86" i="1" s="1"/>
  <c r="B34" i="2"/>
  <c r="B35" i="2"/>
  <c r="A38" i="2"/>
  <c r="A39" i="2" s="1"/>
  <c r="A41" i="2"/>
  <c r="A42" i="2" s="1"/>
  <c r="A43" i="2" s="1"/>
  <c r="F25" i="2" l="1"/>
  <c r="G82" i="1" s="1"/>
  <c r="H98" i="1"/>
  <c r="H97" i="1"/>
  <c r="H94" i="1"/>
  <c r="E85" i="1"/>
  <c r="F85" i="1" s="1"/>
  <c r="G6" i="2"/>
  <c r="G5" i="2"/>
  <c r="G4" i="2"/>
  <c r="B35" i="1" s="1"/>
  <c r="G2" i="2"/>
  <c r="B33" i="1" s="1"/>
  <c r="B34" i="1"/>
  <c r="G5" i="3"/>
  <c r="G3" i="3"/>
  <c r="G4" i="3"/>
  <c r="G6" i="3"/>
  <c r="D14" i="3"/>
  <c r="E14" i="3" s="1"/>
  <c r="F14" i="3" s="1"/>
  <c r="D12" i="3"/>
  <c r="E12" i="3" s="1"/>
  <c r="F12" i="3" s="1"/>
  <c r="E2" i="3"/>
  <c r="I2" i="3" s="1"/>
  <c r="E6" i="3"/>
  <c r="I6" i="3" s="1"/>
  <c r="C42" i="3"/>
  <c r="E4" i="3"/>
  <c r="I4" i="3" s="1"/>
  <c r="E5" i="3"/>
  <c r="I5" i="3" s="1"/>
  <c r="C31" i="3"/>
  <c r="D11" i="3"/>
  <c r="E11" i="3" s="1"/>
  <c r="F11" i="3" s="1"/>
  <c r="F25" i="3"/>
  <c r="D13" i="3"/>
  <c r="E13" i="3" s="1"/>
  <c r="F13" i="3" s="1"/>
  <c r="A12" i="3"/>
  <c r="A39" i="3"/>
  <c r="A40" i="3" s="1"/>
  <c r="C39" i="3"/>
  <c r="C43" i="3"/>
  <c r="E21" i="3"/>
  <c r="F23" i="3"/>
  <c r="F24" i="3"/>
  <c r="C41" i="3"/>
  <c r="A42" i="3"/>
  <c r="A43" i="3" s="1"/>
  <c r="C40" i="3"/>
  <c r="E3" i="3"/>
  <c r="I3" i="3" s="1"/>
  <c r="C37" i="3"/>
  <c r="G2" i="3"/>
  <c r="C38" i="3"/>
  <c r="C31" i="2"/>
  <c r="D85" i="1" s="1"/>
  <c r="D14" i="2"/>
  <c r="E14" i="2" s="1"/>
  <c r="F14" i="2" s="1"/>
  <c r="E6" i="2"/>
  <c r="I6" i="2" s="1"/>
  <c r="D87" i="1"/>
  <c r="E4" i="2"/>
  <c r="I4" i="2" s="1"/>
  <c r="H78" i="1" s="1"/>
  <c r="F23" i="2"/>
  <c r="E81" i="1" s="1"/>
  <c r="D11" i="2"/>
  <c r="E11" i="2" s="1"/>
  <c r="F11" i="2" s="1"/>
  <c r="E3" i="2"/>
  <c r="I3" i="2" s="1"/>
  <c r="E78" i="1" s="1"/>
  <c r="B46" i="2"/>
  <c r="F24" i="2"/>
  <c r="E82" i="1" s="1"/>
  <c r="E5" i="2"/>
  <c r="I5" i="2" s="1"/>
  <c r="D13" i="2"/>
  <c r="E13" i="2" s="1"/>
  <c r="F13" i="2" s="1"/>
  <c r="D12" i="2"/>
  <c r="E12" i="2" s="1"/>
  <c r="F12" i="2" s="1"/>
  <c r="A40" i="2"/>
  <c r="B45" i="2" s="1"/>
  <c r="L21" i="2"/>
  <c r="E21" i="2" s="1"/>
  <c r="B39" i="1" s="1"/>
  <c r="A12" i="2"/>
  <c r="C39" i="2"/>
  <c r="C38" i="2"/>
  <c r="E2" i="2"/>
  <c r="I2" i="2" s="1"/>
  <c r="B78" i="1" s="1"/>
  <c r="C41" i="2"/>
  <c r="C40" i="2"/>
  <c r="C37" i="2"/>
  <c r="C43" i="2"/>
  <c r="C42" i="2"/>
  <c r="B47" i="1" l="1"/>
  <c r="A13" i="3"/>
  <c r="B45" i="3"/>
  <c r="C46" i="2"/>
  <c r="E46" i="2" s="1"/>
  <c r="C46" i="3"/>
  <c r="C45" i="3"/>
  <c r="B46" i="3"/>
  <c r="I90" i="1"/>
  <c r="C45" i="2"/>
  <c r="E45" i="2" s="1"/>
  <c r="I91" i="1"/>
  <c r="I95" i="1" s="1"/>
  <c r="J96" i="1"/>
  <c r="A13" i="2"/>
  <c r="B52" i="1" l="1"/>
  <c r="E46" i="3"/>
  <c r="H90" i="1"/>
  <c r="E45" i="3"/>
  <c r="A14" i="3"/>
  <c r="D16" i="3" s="1"/>
  <c r="H96" i="1"/>
  <c r="H95" i="1"/>
  <c r="H93" i="1"/>
  <c r="H92" i="1"/>
  <c r="H91" i="1"/>
  <c r="I92" i="1"/>
  <c r="I93" i="1" s="1"/>
  <c r="J92" i="1" s="1"/>
  <c r="A14" i="2"/>
  <c r="G17" i="2" s="1"/>
  <c r="D17" i="2" l="1"/>
  <c r="D19" i="1" s="1"/>
  <c r="F17" i="3"/>
  <c r="D17" i="3"/>
  <c r="G16" i="3"/>
  <c r="E16" i="3"/>
  <c r="H16" i="3"/>
  <c r="C16" i="3"/>
  <c r="F16" i="3"/>
  <c r="E17" i="3"/>
  <c r="G17" i="3"/>
  <c r="H17" i="3"/>
  <c r="C17" i="3"/>
  <c r="H17" i="2"/>
  <c r="I17" i="2" s="1"/>
  <c r="F16" i="2"/>
  <c r="F16" i="1" s="1"/>
  <c r="C16" i="2"/>
  <c r="C16" i="1" s="1"/>
  <c r="E16" i="2"/>
  <c r="E16" i="1" s="1"/>
  <c r="G16" i="2"/>
  <c r="D16" i="2"/>
  <c r="D16" i="1" s="1"/>
  <c r="H16" i="2"/>
  <c r="F17" i="2"/>
  <c r="F19" i="1" s="1"/>
  <c r="C17" i="2"/>
  <c r="C19" i="1" s="1"/>
  <c r="E17" i="2"/>
  <c r="E19" i="1" s="1"/>
  <c r="B70" i="1" l="1"/>
  <c r="I16" i="3"/>
  <c r="I17" i="3"/>
  <c r="I16" i="2"/>
  <c r="B69" i="1" l="1"/>
</calcChain>
</file>

<file path=xl/sharedStrings.xml><?xml version="1.0" encoding="utf-8"?>
<sst xmlns="http://schemas.openxmlformats.org/spreadsheetml/2006/main" count="184" uniqueCount="87">
  <si>
    <t>x</t>
  </si>
  <si>
    <t>y</t>
  </si>
  <si>
    <t>a)</t>
  </si>
  <si>
    <t>b)</t>
  </si>
  <si>
    <t>F9 drücken</t>
  </si>
  <si>
    <t>Für neue Zufallswerte</t>
  </si>
  <si>
    <t>c)</t>
  </si>
  <si>
    <t>d)</t>
  </si>
  <si>
    <t>Aufgabe 1</t>
  </si>
  <si>
    <t>Aufgabe 2</t>
  </si>
  <si>
    <t>Aufgabe 3</t>
  </si>
  <si>
    <t>e)</t>
  </si>
  <si>
    <t>Exponentiell</t>
  </si>
  <si>
    <t>Linear</t>
  </si>
  <si>
    <t>verdoppelt</t>
  </si>
  <si>
    <t>verdreifacht</t>
  </si>
  <si>
    <t>vervierfacht</t>
  </si>
  <si>
    <t>verfünffacht</t>
  </si>
  <si>
    <t>Aufgabe 4</t>
  </si>
  <si>
    <t>Bestime die Exponentialfunktion der Form</t>
  </si>
  <si>
    <t>Aufgabe 5</t>
  </si>
  <si>
    <t>b</t>
  </si>
  <si>
    <t>a</t>
  </si>
  <si>
    <t>Einsetzen der Punkte P und Q:</t>
  </si>
  <si>
    <t>Teile Gleichung 2 durch Gleichung 1:</t>
  </si>
  <si>
    <t>f(x) = a</t>
  </si>
  <si>
    <t>f(x) = b ·a</t>
  </si>
  <si>
    <t>versechsfacht</t>
  </si>
  <si>
    <t>Klassenarbeitstraining: Wachstumsprozesse</t>
  </si>
  <si>
    <t>Aufgabe 1: Lineares Wachstum</t>
  </si>
  <si>
    <t>Funktionsgleichung</t>
  </si>
  <si>
    <t>Steigung:</t>
  </si>
  <si>
    <t>y=</t>
  </si>
  <si>
    <t>x+</t>
  </si>
  <si>
    <t>y-Achsenabs.</t>
  </si>
  <si>
    <t>P1</t>
  </si>
  <si>
    <t>P2</t>
  </si>
  <si>
    <t>Bestimme die Funktionsgleichung</t>
  </si>
  <si>
    <t xml:space="preserve">Lösung: </t>
  </si>
  <si>
    <t>∙</t>
  </si>
  <si>
    <t xml:space="preserve">b) </t>
  </si>
  <si>
    <t>Aufgabe 2: Art des Wachstums</t>
  </si>
  <si>
    <t>Um welche Art von Wachstum handelt es sich bei den folgenden Wertetabellen? Begründe.</t>
  </si>
  <si>
    <t>Computer</t>
  </si>
  <si>
    <t>Exponentielle Abnahme</t>
  </si>
  <si>
    <t>Handy</t>
  </si>
  <si>
    <t>Auto</t>
  </si>
  <si>
    <t>die Hälfte</t>
  </si>
  <si>
    <t>ein Viertel</t>
  </si>
  <si>
    <t>Lineare Abnahme</t>
  </si>
  <si>
    <t>Lineare Zunahme</t>
  </si>
  <si>
    <t xml:space="preserve">Ein Öltank enthält noch </t>
  </si>
  <si>
    <t xml:space="preserve"> l Öl. In den Tank werden jede Minute </t>
  </si>
  <si>
    <t xml:space="preserve"> l Öl gepumpt.</t>
  </si>
  <si>
    <t xml:space="preserve">Eine Regentonne enthält noch </t>
  </si>
  <si>
    <t xml:space="preserve"> l Wasser. Es fließen pro Stunde </t>
  </si>
  <si>
    <t xml:space="preserve"> l in die Tonne.</t>
  </si>
  <si>
    <t xml:space="preserve">Eine Badwanne ist mit </t>
  </si>
  <si>
    <t xml:space="preserve"> l Wasser gefüllt. Es laufen pro Minute </t>
  </si>
  <si>
    <t xml:space="preserve"> l in die Wanne. </t>
  </si>
  <si>
    <t>Exponentielle Zunahme</t>
  </si>
  <si>
    <t>Greta</t>
  </si>
  <si>
    <t>Simon</t>
  </si>
  <si>
    <t>Marc</t>
  </si>
  <si>
    <t>Tom</t>
  </si>
  <si>
    <t>Julia</t>
  </si>
  <si>
    <t>Anna</t>
  </si>
  <si>
    <t>Sophie</t>
  </si>
  <si>
    <t>Lukas</t>
  </si>
  <si>
    <t>Alexander</t>
  </si>
  <si>
    <t>verzehnfacht</t>
  </si>
  <si>
    <t>Liegt ein Wachstum oder eine Abnahme vor? Ist der Prozess linear oder exponentiell?</t>
  </si>
  <si>
    <t>Aufgabe 3: Wachstum oder Abnahme? Linear oder exponentiell?</t>
  </si>
  <si>
    <t>Bestimme den Wachstumsfaktor (a), wenn eine Population jeden Tag um …</t>
  </si>
  <si>
    <t>Bestimme die Exponentialfunktion</t>
  </si>
  <si>
    <t>Aufgabe 4: Wachstumsfaktor</t>
  </si>
  <si>
    <t>Aufgabe 5: Exponentialfunktion angeben</t>
  </si>
  <si>
    <t>Aufgabe 6: Einfache Exponentialfunktion aus einem Punkt</t>
  </si>
  <si>
    <t>Aufgabe 6</t>
  </si>
  <si>
    <t>Aufgabe 7: Exponentialfunktion durch 2 Punkte</t>
  </si>
  <si>
    <t>Aufgabe 7</t>
  </si>
  <si>
    <t>Gl. 1:</t>
  </si>
  <si>
    <t>Gl. 2:</t>
  </si>
  <si>
    <t>Den Wert für a in Gleichung 2 einsetzen:</t>
  </si>
  <si>
    <t xml:space="preserve">Die Funktionsgleichung lautet: </t>
  </si>
  <si>
    <t>www.schlauistwow.de</t>
  </si>
  <si>
    <t>Erklärvideo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</si>
</sst>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9" formatCode="0.0000"/>
  </numFmts>
  <fonts count="8" x14ac:knownFonts="1">
    <font>
      <sz val="10"/>
      <name val="Arial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vertAlign val="superscript"/>
      <sz val="11"/>
      <name val="Arial"/>
      <family val="2"/>
    </font>
    <font>
      <sz val="10"/>
      <name val="Calibri"/>
      <family val="2"/>
    </font>
    <font>
      <sz val="11"/>
      <name val="Calibri"/>
      <family val="2"/>
    </font>
    <font>
      <i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169" fontId="0" fillId="0" borderId="0" xfId="0" applyNumberFormat="1"/>
    <xf numFmtId="0" fontId="2" fillId="0" borderId="0" xfId="0" applyFont="1"/>
    <xf numFmtId="0" fontId="2" fillId="0" borderId="0" xfId="0" applyFont="1" applyBorder="1"/>
    <xf numFmtId="0" fontId="3" fillId="0" borderId="0" xfId="0" applyFont="1"/>
    <xf numFmtId="0" fontId="3" fillId="3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right"/>
    </xf>
    <xf numFmtId="0" fontId="4" fillId="0" borderId="0" xfId="0" applyFont="1"/>
    <xf numFmtId="0" fontId="4" fillId="0" borderId="0" xfId="0" applyFont="1" applyAlignment="1">
      <alignment horizontal="left"/>
    </xf>
    <xf numFmtId="0" fontId="3" fillId="0" borderId="0" xfId="0" quotePrefix="1" applyFont="1" applyAlignment="1">
      <alignment horizontal="right"/>
    </xf>
    <xf numFmtId="0" fontId="3" fillId="0" borderId="0" xfId="0" applyFont="1" applyAlignment="1">
      <alignment horizontal="right"/>
    </xf>
    <xf numFmtId="0" fontId="5" fillId="0" borderId="0" xfId="0" applyFont="1"/>
    <xf numFmtId="0" fontId="3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 vertical="center" indent="4"/>
    </xf>
    <xf numFmtId="0" fontId="1" fillId="0" borderId="0" xfId="0" applyFont="1"/>
    <xf numFmtId="0" fontId="2" fillId="0" borderId="0" xfId="0" applyFont="1" applyAlignment="1"/>
    <xf numFmtId="0" fontId="2" fillId="0" borderId="0" xfId="0" applyFont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2" fillId="0" borderId="5" xfId="0" applyFont="1" applyBorder="1"/>
    <xf numFmtId="0" fontId="2" fillId="0" borderId="2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5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57150</xdr:colOff>
      <xdr:row>49</xdr:row>
      <xdr:rowOff>5874</xdr:rowOff>
    </xdr:from>
    <xdr:to>
      <xdr:col>11</xdr:col>
      <xdr:colOff>444500</xdr:colOff>
      <xdr:row>53</xdr:row>
      <xdr:rowOff>170974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89E118F9-46D9-4E77-AB7F-0ADFCEAEDF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64150" y="7695724"/>
          <a:ext cx="908050" cy="908050"/>
        </a:xfrm>
        <a:prstGeom prst="rect">
          <a:avLst/>
        </a:prstGeom>
      </xdr:spPr>
    </xdr:pic>
    <xdr:clientData/>
  </xdr:twoCellAnchor>
  <xdr:twoCellAnchor editAs="oneCell">
    <xdr:from>
      <xdr:col>10</xdr:col>
      <xdr:colOff>57150</xdr:colOff>
      <xdr:row>14</xdr:row>
      <xdr:rowOff>145574</xdr:rowOff>
    </xdr:from>
    <xdr:to>
      <xdr:col>11</xdr:col>
      <xdr:colOff>457200</xdr:colOff>
      <xdr:row>19</xdr:row>
      <xdr:rowOff>170974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ED4EDE8E-11A8-4BAE-8D06-A780793FCA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264150" y="2583974"/>
          <a:ext cx="920750" cy="920750"/>
        </a:xfrm>
        <a:prstGeom prst="rect">
          <a:avLst/>
        </a:prstGeom>
      </xdr:spPr>
    </xdr:pic>
    <xdr:clientData/>
  </xdr:twoCellAnchor>
  <xdr:twoCellAnchor editAs="oneCell">
    <xdr:from>
      <xdr:col>10</xdr:col>
      <xdr:colOff>76200</xdr:colOff>
      <xdr:row>2</xdr:row>
      <xdr:rowOff>171450</xdr:rowOff>
    </xdr:from>
    <xdr:to>
      <xdr:col>11</xdr:col>
      <xdr:colOff>444500</xdr:colOff>
      <xdr:row>8</xdr:row>
      <xdr:rowOff>171450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51257CD5-70A2-4048-9400-0162899456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283200" y="584200"/>
          <a:ext cx="889000" cy="889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4"/>
  <sheetViews>
    <sheetView tabSelected="1" topLeftCell="A24" zoomScaleNormal="100" workbookViewId="0">
      <selection activeCell="H24" sqref="H24"/>
    </sheetView>
  </sheetViews>
  <sheetFormatPr baseColWidth="10" defaultRowHeight="14" x14ac:dyDescent="0.3"/>
  <cols>
    <col min="1" max="6" width="7.453125" style="2" customWidth="1"/>
    <col min="7" max="8" width="7.453125" style="3" customWidth="1"/>
    <col min="9" max="9" width="7.453125" style="2" customWidth="1"/>
    <col min="10" max="10" width="6.26953125" style="2" customWidth="1"/>
    <col min="11" max="12" width="7.453125" style="2" customWidth="1"/>
    <col min="13" max="16384" width="10.90625" style="2"/>
  </cols>
  <sheetData>
    <row r="1" spans="1:15" ht="18.5" customHeight="1" x14ac:dyDescent="0.3">
      <c r="A1" s="14" t="s">
        <v>28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</row>
    <row r="2" spans="1:15" x14ac:dyDescent="0.3">
      <c r="I2" s="4"/>
      <c r="N2" s="5" t="s">
        <v>5</v>
      </c>
      <c r="O2" s="5"/>
    </row>
    <row r="3" spans="1:15" ht="14.5" x14ac:dyDescent="0.35">
      <c r="A3" s="4" t="s">
        <v>29</v>
      </c>
      <c r="I3" s="4"/>
      <c r="K3" s="20" t="s">
        <v>86</v>
      </c>
      <c r="L3" s="21"/>
      <c r="N3" s="5" t="s">
        <v>4</v>
      </c>
      <c r="O3" s="5"/>
    </row>
    <row r="4" spans="1:15" ht="8" customHeight="1" x14ac:dyDescent="0.3">
      <c r="A4" s="4"/>
      <c r="I4" s="4"/>
      <c r="K4" s="22"/>
      <c r="L4" s="23"/>
    </row>
    <row r="5" spans="1:15" x14ac:dyDescent="0.3">
      <c r="A5" s="4"/>
      <c r="B5" s="2" t="str">
        <f>"Der Graph einer linearen Funktion geht durch "</f>
        <v xml:space="preserve">Der Graph einer linearen Funktion geht durch </v>
      </c>
      <c r="I5" s="4"/>
      <c r="K5" s="22"/>
      <c r="L5" s="23"/>
    </row>
    <row r="6" spans="1:15" x14ac:dyDescent="0.3">
      <c r="A6" s="4"/>
      <c r="B6" s="2" t="str">
        <f ca="1">"die Punkte "&amp;Daten3!G7&amp;" und "&amp;Daten3!G8&amp;"."</f>
        <v>die Punkte P (1|0) und Q (2|-1).</v>
      </c>
      <c r="I6" s="4"/>
      <c r="K6" s="22"/>
      <c r="L6" s="23"/>
    </row>
    <row r="7" spans="1:15" ht="5.5" customHeight="1" x14ac:dyDescent="0.3">
      <c r="A7" s="4"/>
      <c r="I7" s="4"/>
      <c r="K7" s="22"/>
      <c r="L7" s="23"/>
    </row>
    <row r="8" spans="1:15" x14ac:dyDescent="0.3">
      <c r="A8" s="19" t="s">
        <v>2</v>
      </c>
      <c r="B8" s="2" t="s">
        <v>37</v>
      </c>
      <c r="I8" s="4"/>
      <c r="K8" s="22"/>
      <c r="L8" s="23"/>
    </row>
    <row r="9" spans="1:15" x14ac:dyDescent="0.3">
      <c r="A9" s="19" t="s">
        <v>3</v>
      </c>
      <c r="B9" s="2" t="str">
        <f ca="1">"Bestimme den Funktionswert an der Stelle "&amp;Daten3!G11&amp;"."</f>
        <v>Bestimme den Funktionswert an der Stelle x = 12.</v>
      </c>
      <c r="I9" s="4"/>
      <c r="K9" s="24"/>
      <c r="L9" s="25"/>
    </row>
    <row r="10" spans="1:15" x14ac:dyDescent="0.3">
      <c r="A10" s="4"/>
      <c r="I10" s="4"/>
    </row>
    <row r="11" spans="1:15" x14ac:dyDescent="0.3">
      <c r="A11" s="4" t="s">
        <v>41</v>
      </c>
      <c r="I11" s="4"/>
    </row>
    <row r="12" spans="1:15" ht="8" customHeight="1" x14ac:dyDescent="0.3">
      <c r="A12" s="4"/>
      <c r="I12" s="4"/>
    </row>
    <row r="13" spans="1:15" x14ac:dyDescent="0.3">
      <c r="A13" s="4"/>
      <c r="B13" s="2" t="s">
        <v>42</v>
      </c>
      <c r="I13" s="4"/>
    </row>
    <row r="14" spans="1:15" x14ac:dyDescent="0.3">
      <c r="A14" s="4"/>
      <c r="I14" s="4"/>
    </row>
    <row r="15" spans="1:15" ht="14.5" x14ac:dyDescent="0.35">
      <c r="A15" s="19" t="s">
        <v>2</v>
      </c>
      <c r="B15" s="6" t="s">
        <v>0</v>
      </c>
      <c r="C15" s="7">
        <v>0</v>
      </c>
      <c r="D15" s="7">
        <v>1</v>
      </c>
      <c r="E15" s="7">
        <v>2</v>
      </c>
      <c r="F15" s="7">
        <v>3</v>
      </c>
      <c r="G15" s="2"/>
      <c r="H15" s="2"/>
      <c r="K15" s="20" t="s">
        <v>86</v>
      </c>
      <c r="L15" s="21"/>
    </row>
    <row r="16" spans="1:15" x14ac:dyDescent="0.3">
      <c r="A16" s="30"/>
      <c r="B16" s="6" t="s">
        <v>1</v>
      </c>
      <c r="C16" s="7">
        <f ca="1">Daten!C16</f>
        <v>3</v>
      </c>
      <c r="D16" s="7">
        <f ca="1">Daten!D16</f>
        <v>4</v>
      </c>
      <c r="E16" s="7">
        <f ca="1">Daten!E16</f>
        <v>5</v>
      </c>
      <c r="F16" s="7">
        <f ca="1">Daten!F16</f>
        <v>6</v>
      </c>
      <c r="H16" s="2"/>
      <c r="K16" s="22"/>
      <c r="L16" s="23"/>
    </row>
    <row r="17" spans="1:12" x14ac:dyDescent="0.3">
      <c r="A17" s="30"/>
      <c r="B17" s="4"/>
      <c r="G17" s="2"/>
      <c r="I17" s="15"/>
      <c r="J17" s="15"/>
      <c r="K17" s="26"/>
      <c r="L17" s="27"/>
    </row>
    <row r="18" spans="1:12" x14ac:dyDescent="0.3">
      <c r="A18" s="15" t="s">
        <v>3</v>
      </c>
      <c r="B18" s="6" t="s">
        <v>0</v>
      </c>
      <c r="C18" s="7">
        <v>0</v>
      </c>
      <c r="D18" s="7">
        <v>1</v>
      </c>
      <c r="E18" s="7">
        <v>2</v>
      </c>
      <c r="F18" s="7">
        <v>3</v>
      </c>
      <c r="I18" s="15"/>
      <c r="J18" s="15"/>
      <c r="K18" s="26"/>
      <c r="L18" s="27"/>
    </row>
    <row r="19" spans="1:12" x14ac:dyDescent="0.3">
      <c r="A19" s="30"/>
      <c r="B19" s="6" t="s">
        <v>1</v>
      </c>
      <c r="C19" s="7">
        <f ca="1">Daten!C17</f>
        <v>4</v>
      </c>
      <c r="D19" s="7">
        <f ca="1">Daten!D17</f>
        <v>12</v>
      </c>
      <c r="E19" s="7">
        <f ca="1">Daten!E17</f>
        <v>36</v>
      </c>
      <c r="F19" s="7">
        <f ca="1">Daten!F17</f>
        <v>108</v>
      </c>
      <c r="I19" s="4"/>
      <c r="K19" s="26"/>
      <c r="L19" s="27"/>
    </row>
    <row r="20" spans="1:12" x14ac:dyDescent="0.3">
      <c r="A20" s="4"/>
      <c r="B20" s="3"/>
      <c r="C20" s="15"/>
      <c r="D20" s="15"/>
      <c r="E20" s="15"/>
      <c r="F20" s="15"/>
      <c r="I20" s="4"/>
      <c r="K20" s="28"/>
      <c r="L20" s="29"/>
    </row>
    <row r="21" spans="1:12" x14ac:dyDescent="0.3">
      <c r="A21" s="4" t="s">
        <v>72</v>
      </c>
      <c r="I21" s="4"/>
      <c r="K21" s="15"/>
      <c r="L21" s="15"/>
    </row>
    <row r="22" spans="1:12" ht="8" customHeight="1" x14ac:dyDescent="0.3">
      <c r="A22" s="4"/>
      <c r="I22" s="4"/>
    </row>
    <row r="23" spans="1:12" x14ac:dyDescent="0.3">
      <c r="A23" s="4"/>
      <c r="B23" s="2" t="s">
        <v>71</v>
      </c>
      <c r="I23" s="4"/>
      <c r="K23" s="15"/>
      <c r="L23" s="15"/>
    </row>
    <row r="24" spans="1:12" ht="5.5" customHeight="1" x14ac:dyDescent="0.3">
      <c r="A24" s="4"/>
      <c r="I24" s="4"/>
    </row>
    <row r="25" spans="1:12" x14ac:dyDescent="0.3">
      <c r="A25" s="19" t="s">
        <v>2</v>
      </c>
      <c r="B25" s="2" t="str">
        <f ca="1">VLOOKUP(1,Tabelle3!$A$2:$D$7,4,FALSE)</f>
        <v>Ein Computer kostet 600€. Es verliert jedes Jahr 2% seines Wertes.</v>
      </c>
      <c r="I25" s="4"/>
      <c r="K25" s="15"/>
      <c r="L25" s="15"/>
    </row>
    <row r="26" spans="1:12" x14ac:dyDescent="0.3">
      <c r="A26" s="19" t="s">
        <v>3</v>
      </c>
      <c r="B26" s="2" t="str">
        <f ca="1">VLOOKUP(2,Tabelle3!$A$2:$D$7,4,FALSE)</f>
        <v>Eine 22cm hohe Kerze wird angezündet und brennt jede Stunde um 1cm herunter.</v>
      </c>
      <c r="I26" s="4"/>
      <c r="K26" s="15"/>
      <c r="L26" s="15"/>
    </row>
    <row r="27" spans="1:12" x14ac:dyDescent="0.3">
      <c r="A27" s="19" t="s">
        <v>6</v>
      </c>
      <c r="B27" s="2" t="str">
        <f ca="1">VLOOKUP(3,Tabelle3!$A$2:$D$7,4,FALSE)</f>
        <v>Sophie erhält monatlich 27 Euro Taschengeld. Jedes Jahr soll es 12% mehr werden.</v>
      </c>
      <c r="I27" s="4"/>
      <c r="K27" s="15"/>
      <c r="L27" s="15"/>
    </row>
    <row r="28" spans="1:12" x14ac:dyDescent="0.3">
      <c r="A28" s="4"/>
      <c r="I28" s="4"/>
      <c r="K28" s="15"/>
      <c r="L28" s="15"/>
    </row>
    <row r="29" spans="1:12" x14ac:dyDescent="0.3">
      <c r="A29" s="4" t="s">
        <v>75</v>
      </c>
      <c r="I29" s="4"/>
    </row>
    <row r="30" spans="1:12" ht="8" customHeight="1" x14ac:dyDescent="0.3">
      <c r="A30" s="4"/>
      <c r="I30" s="4"/>
    </row>
    <row r="31" spans="1:12" x14ac:dyDescent="0.3">
      <c r="B31" s="2" t="s">
        <v>73</v>
      </c>
    </row>
    <row r="32" spans="1:12" ht="5.5" customHeight="1" x14ac:dyDescent="0.3">
      <c r="A32" s="4"/>
      <c r="I32" s="4"/>
    </row>
    <row r="33" spans="1:12" x14ac:dyDescent="0.3">
      <c r="A33" s="19" t="s">
        <v>2</v>
      </c>
      <c r="B33" s="2" t="str">
        <f ca="1">Daten!G2</f>
        <v>… 5% abnimmt.</v>
      </c>
    </row>
    <row r="34" spans="1:12" x14ac:dyDescent="0.3">
      <c r="A34" s="19" t="s">
        <v>3</v>
      </c>
      <c r="B34" s="2" t="str">
        <f ca="1">Daten!G3</f>
        <v>… 4,9% abnimmt.</v>
      </c>
    </row>
    <row r="35" spans="1:12" x14ac:dyDescent="0.3">
      <c r="A35" s="19" t="s">
        <v>6</v>
      </c>
      <c r="B35" s="2" t="str">
        <f ca="1">Daten!G4</f>
        <v>… 0,2% zunimmt.</v>
      </c>
    </row>
    <row r="37" spans="1:12" x14ac:dyDescent="0.3">
      <c r="A37" s="4" t="s">
        <v>76</v>
      </c>
    </row>
    <row r="38" spans="1:12" ht="8" customHeight="1" x14ac:dyDescent="0.3">
      <c r="A38" s="4"/>
      <c r="I38" s="4"/>
    </row>
    <row r="39" spans="1:12" ht="16.5" x14ac:dyDescent="0.3">
      <c r="B39" s="2" t="str">
        <f ca="1">Daten!E21&amp;" ihre Anzahl."</f>
        <v>Eine Population aus 2 Bakterien versechsfacht jeden Tag ihre Anzahl.</v>
      </c>
      <c r="L39" s="9"/>
    </row>
    <row r="40" spans="1:12" ht="5.5" customHeight="1" x14ac:dyDescent="0.3">
      <c r="A40" s="4"/>
      <c r="I40" s="4"/>
    </row>
    <row r="41" spans="1:12" x14ac:dyDescent="0.3">
      <c r="A41" s="19" t="s">
        <v>2</v>
      </c>
      <c r="B41" s="2" t="s">
        <v>74</v>
      </c>
    </row>
    <row r="42" spans="1:12" x14ac:dyDescent="0.3">
      <c r="A42" s="19" t="s">
        <v>3</v>
      </c>
      <c r="B42" s="2" t="str">
        <f ca="1">"Berechne die Größe der Population nach "&amp;Daten!E25&amp;" Tagen."</f>
        <v>Berechne die Größe der Population nach 6 Tagen.</v>
      </c>
    </row>
    <row r="44" spans="1:12" x14ac:dyDescent="0.3">
      <c r="A44" s="4" t="s">
        <v>77</v>
      </c>
      <c r="I44" s="4"/>
    </row>
    <row r="45" spans="1:12" ht="8" customHeight="1" x14ac:dyDescent="0.3">
      <c r="A45" s="4"/>
      <c r="I45" s="4"/>
    </row>
    <row r="46" spans="1:12" ht="16.5" x14ac:dyDescent="0.3">
      <c r="B46" s="2" t="s">
        <v>19</v>
      </c>
      <c r="G46" s="8" t="s">
        <v>25</v>
      </c>
      <c r="H46" s="9" t="s">
        <v>0</v>
      </c>
      <c r="J46" s="8"/>
      <c r="K46" s="10"/>
    </row>
    <row r="47" spans="1:12" x14ac:dyDescent="0.3">
      <c r="B47" s="2" t="str">
        <f ca="1">"durch den Punkt "&amp;"P ("&amp;Daten!B31&amp;"|"&amp;Daten!C31&amp;")"</f>
        <v>durch den Punkt P (4|256)</v>
      </c>
      <c r="J47" s="8"/>
    </row>
    <row r="48" spans="1:12" x14ac:dyDescent="0.3">
      <c r="A48" s="4"/>
    </row>
    <row r="49" spans="1:12" ht="14.5" x14ac:dyDescent="0.35">
      <c r="A49" s="4" t="s">
        <v>79</v>
      </c>
      <c r="K49" s="20" t="s">
        <v>86</v>
      </c>
      <c r="L49" s="21"/>
    </row>
    <row r="50" spans="1:12" x14ac:dyDescent="0.3">
      <c r="A50" s="4"/>
      <c r="K50" s="22"/>
      <c r="L50" s="23"/>
    </row>
    <row r="51" spans="1:12" ht="16.5" x14ac:dyDescent="0.3">
      <c r="B51" s="2" t="s">
        <v>19</v>
      </c>
      <c r="G51" s="2"/>
      <c r="H51" s="8" t="s">
        <v>26</v>
      </c>
      <c r="I51" s="9" t="s">
        <v>0</v>
      </c>
      <c r="K51" s="22"/>
      <c r="L51" s="23"/>
    </row>
    <row r="52" spans="1:12" x14ac:dyDescent="0.3">
      <c r="B52" s="2" t="str">
        <f ca="1">"durch die Punkte "&amp;Daten!E45&amp;" und "&amp;Daten!E46&amp;". "</f>
        <v xml:space="preserve">durch die Punkte P (3|81) und Q (6|2187). </v>
      </c>
      <c r="K52" s="22"/>
      <c r="L52" s="23"/>
    </row>
    <row r="53" spans="1:12" x14ac:dyDescent="0.3">
      <c r="K53" s="22"/>
      <c r="L53" s="23"/>
    </row>
    <row r="54" spans="1:12" x14ac:dyDescent="0.3">
      <c r="K54" s="24"/>
      <c r="L54" s="25"/>
    </row>
    <row r="55" spans="1:12" ht="8" customHeight="1" x14ac:dyDescent="0.3">
      <c r="A55" s="4"/>
      <c r="I55" s="4"/>
    </row>
    <row r="56" spans="1:12" ht="19" customHeight="1" x14ac:dyDescent="0.3">
      <c r="A56" s="14" t="s">
        <v>85</v>
      </c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</row>
    <row r="57" spans="1:12" x14ac:dyDescent="0.3">
      <c r="A57" s="4" t="s">
        <v>38</v>
      </c>
    </row>
    <row r="58" spans="1:12" x14ac:dyDescent="0.3">
      <c r="A58" s="4"/>
    </row>
    <row r="59" spans="1:12" x14ac:dyDescent="0.3">
      <c r="A59" s="4" t="s">
        <v>8</v>
      </c>
    </row>
    <row r="60" spans="1:12" x14ac:dyDescent="0.3">
      <c r="A60" s="19" t="s">
        <v>2</v>
      </c>
      <c r="B60" s="2" t="str">
        <f ca="1">"Steigung m berechnen: m = (y2 - y1) : (x2 - x1) = ("&amp;Daten3!D8&amp;" - "&amp;Daten3!J7&amp;") : ("&amp;Daten3!C8&amp;" - "&amp;Daten3!I7&amp;") = "&amp;Daten3!D9&amp;" : "&amp;Daten3!C9&amp;" = "&amp;Daten3!C3</f>
        <v>Steigung m berechnen: m = (y2 - y1) : (x2 - x1) = (-1 - 0) : (2 - 1) = (-1) : 1 = -1</v>
      </c>
    </row>
    <row r="61" spans="1:12" x14ac:dyDescent="0.3">
      <c r="A61" s="19"/>
      <c r="B61" s="2" t="str">
        <f ca="1">"=&gt; f(x) = "&amp;Daten3!C3&amp;"x + b"</f>
        <v>=&gt; f(x) = -1x + b</v>
      </c>
    </row>
    <row r="62" spans="1:12" x14ac:dyDescent="0.3">
      <c r="A62" s="19"/>
      <c r="B62" s="2" t="str">
        <f ca="1">"Punkt "&amp;Daten3!G7&amp;" in die Gleichung einsetzen:   "</f>
        <v xml:space="preserve">Punkt P (1|0) in die Gleichung einsetzen:   </v>
      </c>
      <c r="H62" s="3" t="str">
        <f ca="1">Daten3!D7&amp;" = "&amp;Daten3!C3&amp;" ∙ "&amp;Daten3!I7&amp;" + b"</f>
        <v>0 = -1 ∙ 1 + b</v>
      </c>
    </row>
    <row r="63" spans="1:12" x14ac:dyDescent="0.3">
      <c r="A63" s="19"/>
      <c r="H63" s="3" t="str">
        <f ca="1">Daten3!D7&amp;" = "&amp;Daten3!C3*Daten3!C7&amp;" + b        |"&amp;IF(Daten3!C3*Daten3!C7&gt;0," - "," + ")&amp;ABS(Daten3!C3*Daten3!C7)</f>
        <v>0 = -1 + b        | + 1</v>
      </c>
    </row>
    <row r="64" spans="1:12" x14ac:dyDescent="0.3">
      <c r="A64" s="19"/>
      <c r="H64" s="3" t="str">
        <f ca="1">Daten3!C4&amp;" = b"</f>
        <v>1 = b</v>
      </c>
    </row>
    <row r="65" spans="1:8" x14ac:dyDescent="0.3">
      <c r="A65" s="19"/>
      <c r="B65" s="2" t="str">
        <f ca="1">"=&gt; f(x) = "&amp;Daten3!C3&amp;"x "&amp;IF(Daten3!C4&lt;0," - "," + ")&amp;ABS(Daten3!C4)</f>
        <v>=&gt; f(x) = -1x  + 1</v>
      </c>
    </row>
    <row r="66" spans="1:8" x14ac:dyDescent="0.3">
      <c r="A66" s="19" t="s">
        <v>40</v>
      </c>
      <c r="B66" s="2" t="str">
        <f ca="1">Daten3!G11&amp;" in f(x) einsetzen: "</f>
        <v xml:space="preserve">x = 12 in f(x) einsetzen: </v>
      </c>
      <c r="H66" s="3" t="str">
        <f ca="1">Daten3!I11</f>
        <v>f(12) = -11</v>
      </c>
    </row>
    <row r="67" spans="1:8" x14ac:dyDescent="0.3">
      <c r="A67" s="4"/>
    </row>
    <row r="68" spans="1:8" x14ac:dyDescent="0.3">
      <c r="A68" s="4" t="s">
        <v>9</v>
      </c>
    </row>
    <row r="69" spans="1:8" x14ac:dyDescent="0.3">
      <c r="A69" s="19" t="s">
        <v>2</v>
      </c>
      <c r="B69" s="2" t="str">
        <f ca="1">Daten!G16&amp;", denn: Erhöht man x um 1, so gilt für y:   "&amp;Daten!I16</f>
        <v>Linear, denn: Erhöht man x um 1, so gilt für y:   +1</v>
      </c>
    </row>
    <row r="70" spans="1:8" x14ac:dyDescent="0.3">
      <c r="A70" s="19" t="s">
        <v>3</v>
      </c>
      <c r="B70" s="2" t="str">
        <f ca="1">Daten!G17&amp;", denn: Erhöht man x um 1, so gilt für y:   "&amp;Daten!I17</f>
        <v>Exponentiell, denn: Erhöht man x um 1, so gilt für y:   ·3</v>
      </c>
    </row>
    <row r="71" spans="1:8" x14ac:dyDescent="0.3">
      <c r="A71" s="4"/>
    </row>
    <row r="72" spans="1:8" x14ac:dyDescent="0.3">
      <c r="A72" s="4" t="s">
        <v>10</v>
      </c>
    </row>
    <row r="73" spans="1:8" x14ac:dyDescent="0.3">
      <c r="A73" s="19" t="s">
        <v>2</v>
      </c>
      <c r="B73" s="2" t="str">
        <f ca="1">VLOOKUP(1,Tabelle3!$A$2:$D$7,3,FALSE)</f>
        <v>Exponentielle Abnahme</v>
      </c>
    </row>
    <row r="74" spans="1:8" x14ac:dyDescent="0.3">
      <c r="A74" s="19" t="s">
        <v>3</v>
      </c>
      <c r="B74" s="2" t="str">
        <f ca="1">VLOOKUP(2,Tabelle3!$A$2:$D$7,3,FALSE)</f>
        <v>Lineare Abnahme</v>
      </c>
      <c r="H74" s="2"/>
    </row>
    <row r="75" spans="1:8" x14ac:dyDescent="0.3">
      <c r="A75" s="19" t="s">
        <v>6</v>
      </c>
      <c r="B75" s="2" t="str">
        <f ca="1">VLOOKUP(3,Tabelle3!$A$2:$D$7,3,FALSE)</f>
        <v>Exponentielle Zunahme</v>
      </c>
      <c r="H75" s="2"/>
    </row>
    <row r="76" spans="1:8" x14ac:dyDescent="0.3">
      <c r="H76" s="2"/>
    </row>
    <row r="77" spans="1:8" x14ac:dyDescent="0.3">
      <c r="A77" s="4" t="s">
        <v>18</v>
      </c>
      <c r="H77" s="2"/>
    </row>
    <row r="78" spans="1:8" x14ac:dyDescent="0.3">
      <c r="B78" s="2" t="str">
        <f ca="1">Daten!I2</f>
        <v>a) a = 0,95</v>
      </c>
      <c r="E78" s="2" t="str">
        <f ca="1">Daten!I3</f>
        <v>b) a = 0,951</v>
      </c>
      <c r="H78" s="2" t="str">
        <f ca="1">Daten!I4</f>
        <v>c) a = 1,002</v>
      </c>
    </row>
    <row r="79" spans="1:8" x14ac:dyDescent="0.3">
      <c r="H79" s="2"/>
    </row>
    <row r="80" spans="1:8" x14ac:dyDescent="0.3">
      <c r="A80" s="4" t="s">
        <v>20</v>
      </c>
      <c r="H80" s="2"/>
    </row>
    <row r="81" spans="1:10" ht="16.5" x14ac:dyDescent="0.3">
      <c r="A81" s="19" t="s">
        <v>2</v>
      </c>
      <c r="E81" s="8" t="str">
        <f ca="1">"Exponentialfunktion: "&amp;Daten!F23</f>
        <v>Exponentialfunktion: f(x) = 2·6</v>
      </c>
      <c r="F81" s="10" t="s">
        <v>0</v>
      </c>
      <c r="H81" s="2"/>
    </row>
    <row r="82" spans="1:10" ht="16.5" x14ac:dyDescent="0.3">
      <c r="A82" s="19" t="s">
        <v>3</v>
      </c>
      <c r="D82" s="8" t="str">
        <f ca="1">"f("&amp;Daten!E25&amp;") ="</f>
        <v>f(6) =</v>
      </c>
      <c r="E82" s="8" t="str">
        <f ca="1">Daten!F24</f>
        <v>2·6</v>
      </c>
      <c r="F82" s="10">
        <f ca="1">Daten!E25</f>
        <v>6</v>
      </c>
      <c r="G82" s="18" t="str">
        <f ca="1">" = "&amp;Daten!F25</f>
        <v xml:space="preserve"> = 93312</v>
      </c>
      <c r="H82" s="2"/>
      <c r="I82" s="18"/>
    </row>
    <row r="83" spans="1:10" x14ac:dyDescent="0.3">
      <c r="H83" s="2"/>
    </row>
    <row r="84" spans="1:10" x14ac:dyDescent="0.3">
      <c r="A84" s="4" t="s">
        <v>78</v>
      </c>
      <c r="H84" s="2"/>
    </row>
    <row r="85" spans="1:10" ht="16.5" x14ac:dyDescent="0.3">
      <c r="D85" s="8" t="str">
        <f ca="1">"P einsetzen: "&amp;Daten!C31&amp;" = a"</f>
        <v>P einsetzen: 256 = a</v>
      </c>
      <c r="E85" s="10">
        <f ca="1">Daten!B31</f>
        <v>4</v>
      </c>
      <c r="F85" s="2" t="str">
        <f ca="1">"| "&amp;E85&amp;"-te Wurzel"</f>
        <v>| 4-te Wurzel</v>
      </c>
      <c r="H85" s="2"/>
    </row>
    <row r="86" spans="1:10" x14ac:dyDescent="0.3">
      <c r="D86" s="8" t="str">
        <f ca="1">Daten!D31&amp;" = a"</f>
        <v>4 = a</v>
      </c>
      <c r="H86" s="2"/>
    </row>
    <row r="87" spans="1:10" ht="16.5" x14ac:dyDescent="0.3">
      <c r="C87" s="2" t="str">
        <f>"=&gt;"</f>
        <v>=&gt;</v>
      </c>
      <c r="D87" s="8" t="str">
        <f ca="1">"f(x) = "&amp;Daten!D31</f>
        <v>f(x) = 4</v>
      </c>
      <c r="E87" s="9" t="s">
        <v>0</v>
      </c>
      <c r="H87" s="2"/>
    </row>
    <row r="88" spans="1:10" x14ac:dyDescent="0.3">
      <c r="G88" s="2"/>
      <c r="H88" s="2"/>
    </row>
    <row r="89" spans="1:10" x14ac:dyDescent="0.3">
      <c r="A89" s="4" t="s">
        <v>80</v>
      </c>
      <c r="G89" s="2"/>
      <c r="H89" s="2"/>
    </row>
    <row r="90" spans="1:10" ht="16.5" x14ac:dyDescent="0.3">
      <c r="B90" s="2" t="s">
        <v>23</v>
      </c>
      <c r="F90" s="8" t="s">
        <v>81</v>
      </c>
      <c r="H90" s="8" t="str">
        <f ca="1">Daten!C46&amp;" = b · a"</f>
        <v>2187 = b · a</v>
      </c>
      <c r="I90" s="10">
        <f ca="1">Daten!B46</f>
        <v>6</v>
      </c>
    </row>
    <row r="91" spans="1:10" ht="16.5" x14ac:dyDescent="0.3">
      <c r="F91" s="8" t="s">
        <v>82</v>
      </c>
      <c r="H91" s="8" t="str">
        <f ca="1">Daten!C45&amp;" = b · a"</f>
        <v>81 = b · a</v>
      </c>
      <c r="I91" s="10">
        <f ca="1">Daten!B45</f>
        <v>3</v>
      </c>
    </row>
    <row r="92" spans="1:10" ht="16.5" x14ac:dyDescent="0.3">
      <c r="B92" s="2" t="s">
        <v>24</v>
      </c>
      <c r="G92" s="2"/>
      <c r="H92" s="8" t="str">
        <f ca="1">Daten!C46&amp;":"&amp;Daten!C45&amp;" = a"</f>
        <v>2187:81 = a</v>
      </c>
      <c r="I92" s="10">
        <f ca="1">I90-I91</f>
        <v>3</v>
      </c>
      <c r="J92" s="2" t="str">
        <f ca="1">IF(I93&lt;&gt;1,"| "&amp;I93&amp;"-te Wurzel","")</f>
        <v>| 3-te Wurzel</v>
      </c>
    </row>
    <row r="93" spans="1:10" ht="16.5" x14ac:dyDescent="0.3">
      <c r="G93" s="2"/>
      <c r="H93" s="8" t="str">
        <f ca="1">Daten!C46/Daten!C45&amp;" = a"</f>
        <v>27 = a</v>
      </c>
      <c r="I93" s="10">
        <f ca="1">I92</f>
        <v>3</v>
      </c>
    </row>
    <row r="94" spans="1:10" x14ac:dyDescent="0.3">
      <c r="G94" s="2"/>
      <c r="H94" s="11" t="str">
        <f ca="1">Daten!B35&amp;" = a"</f>
        <v>3 = a</v>
      </c>
    </row>
    <row r="95" spans="1:10" ht="16.5" x14ac:dyDescent="0.3">
      <c r="B95" s="2" t="s">
        <v>83</v>
      </c>
      <c r="G95" s="2"/>
      <c r="H95" s="8" t="str">
        <f ca="1">Daten!C45&amp;" = b · "&amp;Daten!B35</f>
        <v>81 = b · 3</v>
      </c>
      <c r="I95" s="10">
        <f ca="1">I91</f>
        <v>3</v>
      </c>
    </row>
    <row r="96" spans="1:10" x14ac:dyDescent="0.3">
      <c r="G96" s="2"/>
      <c r="H96" s="8" t="str">
        <f ca="1">Daten!C45&amp;" = b · "&amp;Daten!B35^Daten!B45</f>
        <v>81 = b · 27</v>
      </c>
      <c r="J96" s="2" t="str">
        <f ca="1">"| :"&amp;Daten!B35^Daten!B45</f>
        <v>| :27</v>
      </c>
    </row>
    <row r="97" spans="2:11" x14ac:dyDescent="0.3">
      <c r="G97" s="2"/>
      <c r="H97" s="12" t="str">
        <f ca="1">Daten!B34&amp;" = b"</f>
        <v>3 = b</v>
      </c>
    </row>
    <row r="98" spans="2:11" ht="16.5" x14ac:dyDescent="0.3">
      <c r="B98" s="2" t="str">
        <f>"=&gt;"</f>
        <v>=&gt;</v>
      </c>
      <c r="C98" s="2" t="s">
        <v>84</v>
      </c>
      <c r="G98" s="2"/>
      <c r="H98" s="8" t="str">
        <f ca="1">"f(x) = "&amp;Daten!B34&amp;" ∙ "&amp;Daten!B35</f>
        <v>f(x) = 3 ∙ 3</v>
      </c>
      <c r="I98" s="10" t="s">
        <v>0</v>
      </c>
    </row>
    <row r="104" spans="2:11" ht="16.5" x14ac:dyDescent="0.3">
      <c r="J104" s="8"/>
      <c r="K104" s="9"/>
    </row>
  </sheetData>
  <mergeCells count="7">
    <mergeCell ref="N2:O2"/>
    <mergeCell ref="N3:O3"/>
    <mergeCell ref="A1:L1"/>
    <mergeCell ref="A56:L56"/>
    <mergeCell ref="K49:L49"/>
    <mergeCell ref="K15:L15"/>
    <mergeCell ref="K3:L3"/>
  </mergeCells>
  <phoneticPr fontId="0" type="noConversion"/>
  <pageMargins left="0.7" right="0.7" top="0.75" bottom="0.75" header="0.3" footer="0.3"/>
  <pageSetup paperSize="9" orientation="portrait" r:id="rId1"/>
  <headerFooter alignWithMargins="0"/>
  <rowBreaks count="1" manualBreakCount="1">
    <brk id="56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8"/>
  <sheetViews>
    <sheetView workbookViewId="0">
      <selection activeCell="A2" sqref="A2"/>
    </sheetView>
  </sheetViews>
  <sheetFormatPr baseColWidth="10" defaultRowHeight="12.5" x14ac:dyDescent="0.25"/>
  <cols>
    <col min="3" max="3" width="19.36328125" bestFit="1" customWidth="1"/>
    <col min="4" max="4" width="68.08984375" customWidth="1"/>
  </cols>
  <sheetData>
    <row r="2" spans="1:14" x14ac:dyDescent="0.25">
      <c r="A2">
        <f ca="1">_xlfn.RANK.EQ(B2,$B$2:$B$7,0)</f>
        <v>1</v>
      </c>
      <c r="B2">
        <f ca="1">RAND()</f>
        <v>0.69114526828986655</v>
      </c>
      <c r="C2" s="17" t="s">
        <v>44</v>
      </c>
      <c r="D2" t="str">
        <f ca="1">"Ein "&amp;VLOOKUP(E2,$H$2:$J$4,2)&amp;" kostet "&amp;VLOOKUP(E2,H2:J4,3)&amp;"€. Es verliert jedes Jahr "&amp;VLOOKUP(F2,L2:N4,3)&amp;" seines Wertes."</f>
        <v>Ein Computer kostet 600€. Es verliert jedes Jahr 2% seines Wertes.</v>
      </c>
      <c r="E2">
        <f ca="1">RANDBETWEEN(1,3)</f>
        <v>1</v>
      </c>
      <c r="F2">
        <f ca="1">RANDBETWEEN(1,3)</f>
        <v>1</v>
      </c>
      <c r="H2">
        <v>1</v>
      </c>
      <c r="I2" s="17" t="s">
        <v>43</v>
      </c>
      <c r="J2">
        <f ca="1">RANDBETWEEN(4,14)*50</f>
        <v>600</v>
      </c>
      <c r="L2">
        <v>1</v>
      </c>
      <c r="M2">
        <f ca="1">RANDBETWEEN(1,30)/100</f>
        <v>0.02</v>
      </c>
      <c r="N2" t="str">
        <f ca="1">M2*100&amp;"%"</f>
        <v>2%</v>
      </c>
    </row>
    <row r="3" spans="1:14" x14ac:dyDescent="0.25">
      <c r="A3">
        <f t="shared" ref="A3:A7" ca="1" si="0">_xlfn.RANK.EQ(B3,$B$2:$B$7,0)</f>
        <v>2</v>
      </c>
      <c r="B3">
        <f ca="1">RAND()</f>
        <v>0.61093024277353947</v>
      </c>
      <c r="C3" s="17" t="s">
        <v>49</v>
      </c>
      <c r="D3" t="str">
        <f ca="1">"Eine "&amp;E3&amp;"cm hohe Kerze wird angezündet und brennt jede Stunde um "&amp;F3&amp;"cm herunter."</f>
        <v>Eine 22cm hohe Kerze wird angezündet und brennt jede Stunde um 1cm herunter.</v>
      </c>
      <c r="E3">
        <f ca="1">RANDBETWEEN(20,30)</f>
        <v>22</v>
      </c>
      <c r="F3">
        <f ca="1">RANDBETWEEN(1,5)</f>
        <v>1</v>
      </c>
      <c r="H3">
        <v>2</v>
      </c>
      <c r="I3" s="17" t="s">
        <v>45</v>
      </c>
      <c r="J3">
        <f ca="1">RANDBETWEEN(4,14)*50</f>
        <v>500</v>
      </c>
      <c r="L3">
        <v>2</v>
      </c>
      <c r="M3">
        <v>0.5</v>
      </c>
      <c r="N3" s="17" t="s">
        <v>47</v>
      </c>
    </row>
    <row r="4" spans="1:14" x14ac:dyDescent="0.25">
      <c r="A4">
        <f t="shared" ca="1" si="0"/>
        <v>6</v>
      </c>
      <c r="B4">
        <f ca="1">RAND()</f>
        <v>0.32312636125249783</v>
      </c>
      <c r="C4" s="17" t="s">
        <v>50</v>
      </c>
      <c r="D4" t="str">
        <f ca="1">VLOOKUP(F4,H6:M8,2)&amp;VLOOKUP(F4,H6:M8,3)&amp;VLOOKUP(F4,H6:M8,4)&amp;VLOOKUP(F4,H6:M8,5)&amp;VLOOKUP(F4,H6:M8,6)</f>
        <v>Eine Regentonne enthält noch 18 l Wasser. Es fließen pro Stunde 30 l in die Tonne.</v>
      </c>
      <c r="F4">
        <f ca="1">RANDBETWEEN(1,3)</f>
        <v>2</v>
      </c>
      <c r="H4">
        <v>3</v>
      </c>
      <c r="I4" s="17" t="s">
        <v>46</v>
      </c>
      <c r="J4">
        <f ca="1">RANDBETWEEN(200,400)*100</f>
        <v>24600</v>
      </c>
      <c r="L4">
        <v>3</v>
      </c>
      <c r="M4">
        <v>0.25</v>
      </c>
      <c r="N4" s="17" t="s">
        <v>48</v>
      </c>
    </row>
    <row r="5" spans="1:14" x14ac:dyDescent="0.25">
      <c r="A5">
        <f t="shared" ca="1" si="0"/>
        <v>3</v>
      </c>
      <c r="B5">
        <f ca="1">RAND()</f>
        <v>0.44776762530041769</v>
      </c>
      <c r="C5" s="17" t="s">
        <v>60</v>
      </c>
      <c r="D5" t="str">
        <f ca="1">VLOOKUP(E5,H10:I18,2)&amp;" erhält monatlich "&amp;RANDBETWEEN(10,30)&amp;" Euro Taschengeld. Jedes Jahr soll es "&amp;RANDBETWEEN(3,15)&amp;"% mehr werden."</f>
        <v>Sophie erhält monatlich 27 Euro Taschengeld. Jedes Jahr soll es 12% mehr werden.</v>
      </c>
      <c r="E5">
        <f ca="1">RANDBETWEEN(1,9)</f>
        <v>7</v>
      </c>
      <c r="F5">
        <f ca="1">RANDBETWEEN(1,3)</f>
        <v>2</v>
      </c>
    </row>
    <row r="6" spans="1:14" x14ac:dyDescent="0.25">
      <c r="A6">
        <f t="shared" ca="1" si="0"/>
        <v>5</v>
      </c>
      <c r="B6">
        <f ca="1">RAND()</f>
        <v>0.35760965614871765</v>
      </c>
      <c r="C6" s="17" t="s">
        <v>50</v>
      </c>
      <c r="D6" t="str">
        <f ca="1">VLOOKUP(E6,H10:I18,2)&amp;" erhält monatlich "&amp;RANDBETWEEN(10,30)&amp;" Euro Taschengeld. Jedes Jahr sollen es "&amp;RANDBETWEEN(3,15)&amp;" € mehr werden."</f>
        <v>Tom erhält monatlich 13 Euro Taschengeld. Jedes Jahr sollen es 15 € mehr werden.</v>
      </c>
      <c r="E6">
        <f ca="1">RANDBETWEEN(1,9)</f>
        <v>4</v>
      </c>
      <c r="F6">
        <f ca="1">RANDBETWEEN(1,3)</f>
        <v>2</v>
      </c>
      <c r="H6">
        <v>1</v>
      </c>
      <c r="I6" s="17" t="s">
        <v>51</v>
      </c>
      <c r="J6">
        <f ca="1">RANDBETWEEN(4,14)*50</f>
        <v>450</v>
      </c>
      <c r="K6" s="17" t="s">
        <v>52</v>
      </c>
      <c r="L6">
        <f ca="1">RANDBETWEEN(4,14)*10</f>
        <v>120</v>
      </c>
      <c r="M6" s="17" t="s">
        <v>53</v>
      </c>
    </row>
    <row r="7" spans="1:14" x14ac:dyDescent="0.25">
      <c r="A7">
        <f t="shared" ca="1" si="0"/>
        <v>4</v>
      </c>
      <c r="B7">
        <f ca="1">RAND()</f>
        <v>0.36545368744455897</v>
      </c>
      <c r="C7" s="17" t="s">
        <v>60</v>
      </c>
      <c r="D7" t="str">
        <f ca="1">"Eine Bakterienkultur "&amp;VLOOKUP(E7,K10:L14,2)&amp;" jede Stunde ihre Masse."</f>
        <v>Eine Bakterienkultur verfünffacht jede Stunde ihre Masse.</v>
      </c>
      <c r="E7">
        <f ca="1">RANDBETWEEN(1,5)</f>
        <v>4</v>
      </c>
      <c r="H7">
        <v>2</v>
      </c>
      <c r="I7" s="17" t="s">
        <v>54</v>
      </c>
      <c r="J7">
        <f ca="1">RANDBETWEEN(4,20)*1</f>
        <v>18</v>
      </c>
      <c r="K7" s="17" t="s">
        <v>55</v>
      </c>
      <c r="L7">
        <f ca="1">RANDBETWEEN(5,30)*1</f>
        <v>30</v>
      </c>
      <c r="M7" s="17" t="s">
        <v>56</v>
      </c>
    </row>
    <row r="8" spans="1:14" x14ac:dyDescent="0.25">
      <c r="H8">
        <v>3</v>
      </c>
      <c r="I8" s="17" t="s">
        <v>57</v>
      </c>
      <c r="J8">
        <f ca="1">RANDBETWEEN(4,10)*10</f>
        <v>90</v>
      </c>
      <c r="K8" s="17" t="s">
        <v>58</v>
      </c>
      <c r="L8">
        <f ca="1">RANDBETWEEN(3,10)*1</f>
        <v>9</v>
      </c>
      <c r="M8" s="17" t="s">
        <v>59</v>
      </c>
    </row>
    <row r="10" spans="1:14" ht="14.5" x14ac:dyDescent="0.25">
      <c r="E10" s="16"/>
      <c r="H10">
        <v>1</v>
      </c>
      <c r="I10" s="17" t="s">
        <v>61</v>
      </c>
      <c r="K10">
        <v>1</v>
      </c>
      <c r="L10" s="17" t="s">
        <v>14</v>
      </c>
      <c r="M10" s="17"/>
    </row>
    <row r="11" spans="1:14" ht="14.5" x14ac:dyDescent="0.25">
      <c r="E11" s="16"/>
      <c r="H11">
        <v>2</v>
      </c>
      <c r="I11" s="17" t="s">
        <v>62</v>
      </c>
      <c r="K11">
        <v>2</v>
      </c>
      <c r="L11" s="17" t="s">
        <v>15</v>
      </c>
      <c r="M11" s="17"/>
    </row>
    <row r="12" spans="1:14" ht="14.5" x14ac:dyDescent="0.25">
      <c r="E12" s="16"/>
      <c r="H12">
        <v>3</v>
      </c>
      <c r="I12" s="17" t="s">
        <v>63</v>
      </c>
      <c r="K12">
        <v>3</v>
      </c>
      <c r="L12" s="17" t="s">
        <v>16</v>
      </c>
      <c r="M12" s="17"/>
    </row>
    <row r="13" spans="1:14" ht="14.5" x14ac:dyDescent="0.25">
      <c r="E13" s="16"/>
      <c r="H13">
        <v>4</v>
      </c>
      <c r="I13" s="17" t="s">
        <v>64</v>
      </c>
      <c r="K13">
        <v>4</v>
      </c>
      <c r="L13" s="17" t="s">
        <v>17</v>
      </c>
    </row>
    <row r="14" spans="1:14" ht="14.5" x14ac:dyDescent="0.25">
      <c r="E14" s="16"/>
      <c r="H14">
        <v>5</v>
      </c>
      <c r="I14" s="17" t="s">
        <v>65</v>
      </c>
      <c r="K14">
        <v>5</v>
      </c>
      <c r="L14" s="17" t="s">
        <v>70</v>
      </c>
    </row>
    <row r="15" spans="1:14" ht="14.5" x14ac:dyDescent="0.25">
      <c r="E15" s="16"/>
      <c r="H15">
        <v>6</v>
      </c>
      <c r="I15" s="17" t="s">
        <v>66</v>
      </c>
    </row>
    <row r="16" spans="1:14" ht="14.5" x14ac:dyDescent="0.25">
      <c r="E16" s="16"/>
      <c r="H16">
        <v>7</v>
      </c>
      <c r="I16" s="17" t="s">
        <v>67</v>
      </c>
    </row>
    <row r="17" spans="5:9" x14ac:dyDescent="0.25">
      <c r="H17">
        <v>8</v>
      </c>
      <c r="I17" s="17" t="s">
        <v>68</v>
      </c>
    </row>
    <row r="18" spans="5:9" ht="14.5" x14ac:dyDescent="0.25">
      <c r="E18" s="16"/>
      <c r="H18">
        <v>9</v>
      </c>
      <c r="I18" s="17" t="s">
        <v>69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48"/>
  <sheetViews>
    <sheetView workbookViewId="0">
      <selection activeCell="G9" sqref="G9"/>
    </sheetView>
  </sheetViews>
  <sheetFormatPr baseColWidth="10" defaultRowHeight="12.5" x14ac:dyDescent="0.25"/>
  <sheetData>
    <row r="2" spans="1:9" x14ac:dyDescent="0.25">
      <c r="A2" t="s">
        <v>2</v>
      </c>
      <c r="B2">
        <f ca="1">ROUND(RAND(),0)</f>
        <v>1</v>
      </c>
      <c r="C2">
        <f ca="1">ROUND(RAND()*5+0.5,0)</f>
        <v>5</v>
      </c>
      <c r="D2" t="str">
        <f ca="1">IF(B2=1,"zunimmt","abnimmt")</f>
        <v>zunimmt</v>
      </c>
      <c r="E2">
        <f ca="1">IF(B2=0,1-C2/100,1+C2/100)</f>
        <v>1.05</v>
      </c>
      <c r="G2" t="str">
        <f ca="1">C2&amp;"% "&amp;D2&amp;"."</f>
        <v>5% zunimmt.</v>
      </c>
      <c r="I2" t="str">
        <f ca="1">A2&amp;" a = "&amp;E2</f>
        <v>a) a = 1,05</v>
      </c>
    </row>
    <row r="3" spans="1:9" x14ac:dyDescent="0.25">
      <c r="A3" t="s">
        <v>3</v>
      </c>
      <c r="B3">
        <f ca="1">ROUND(RAND(),0)</f>
        <v>0</v>
      </c>
      <c r="C3">
        <f ca="1">ROUND(RAND()*5+0.5,0)</f>
        <v>2</v>
      </c>
      <c r="D3" t="str">
        <f t="shared" ref="D3:D6" ca="1" si="0">IF(B3=1,"zunimmt","abnimmt")</f>
        <v>abnimmt</v>
      </c>
      <c r="E3">
        <f ca="1">IF(B3=0,1-C3/100,1+C3/100)</f>
        <v>0.98</v>
      </c>
      <c r="G3" t="str">
        <f t="shared" ref="G3:G6" ca="1" si="1">C3&amp;"% "&amp;D3&amp;"."</f>
        <v>2% abnimmt.</v>
      </c>
      <c r="I3" t="str">
        <f ca="1">A3&amp;" a = "&amp;E3</f>
        <v>b) a = 0,98</v>
      </c>
    </row>
    <row r="4" spans="1:9" x14ac:dyDescent="0.25">
      <c r="A4" t="s">
        <v>6</v>
      </c>
      <c r="B4">
        <f ca="1">ROUND(RAND(),0)</f>
        <v>0</v>
      </c>
      <c r="C4">
        <f ca="1">ROUND(RAND()*50+0.5,0)/10</f>
        <v>3.2</v>
      </c>
      <c r="D4" t="str">
        <f t="shared" ca="1" si="0"/>
        <v>abnimmt</v>
      </c>
      <c r="E4">
        <f ca="1">IF(B4=0,1-C4/100,1+C4/100)</f>
        <v>0.96799999999999997</v>
      </c>
      <c r="G4" t="str">
        <f t="shared" ca="1" si="1"/>
        <v>3,2% abnimmt.</v>
      </c>
      <c r="I4" t="str">
        <f ca="1">A4&amp;" a = "&amp;E4</f>
        <v>c) a = 0,968</v>
      </c>
    </row>
    <row r="5" spans="1:9" x14ac:dyDescent="0.25">
      <c r="A5" t="s">
        <v>7</v>
      </c>
      <c r="B5">
        <f ca="1">ROUND(RAND(),0)</f>
        <v>0</v>
      </c>
      <c r="C5">
        <f ca="1">ROUND(RAND()*50+0.5,0)/10</f>
        <v>4.9000000000000004</v>
      </c>
      <c r="D5" t="str">
        <f t="shared" ca="1" si="0"/>
        <v>abnimmt</v>
      </c>
      <c r="E5">
        <f ca="1">IF(B5=0,1-C5/100,1+C5/100)</f>
        <v>0.95099999999999996</v>
      </c>
      <c r="G5" t="str">
        <f t="shared" ca="1" si="1"/>
        <v>4,9% abnimmt.</v>
      </c>
      <c r="I5" t="str">
        <f ca="1">A5&amp;" a = "&amp;E5</f>
        <v>d) a = 0,951</v>
      </c>
    </row>
    <row r="6" spans="1:9" x14ac:dyDescent="0.25">
      <c r="A6" t="s">
        <v>11</v>
      </c>
      <c r="B6">
        <f ca="1">ROUND(RAND(),0)</f>
        <v>1</v>
      </c>
      <c r="C6">
        <f ca="1">ROUND(RAND()*10+0.5,0)/10</f>
        <v>1</v>
      </c>
      <c r="D6" t="str">
        <f t="shared" ca="1" si="0"/>
        <v>zunimmt</v>
      </c>
      <c r="E6">
        <f ca="1">IF(B6=0,1-C6/100,1+C6/100)</f>
        <v>1.01</v>
      </c>
      <c r="G6" t="str">
        <f t="shared" ca="1" si="1"/>
        <v>1% zunimmt.</v>
      </c>
      <c r="I6" t="str">
        <f ca="1">A6&amp;" a = "&amp;E6</f>
        <v>e) a = 1,01</v>
      </c>
    </row>
    <row r="10" spans="1:9" x14ac:dyDescent="0.25">
      <c r="B10" t="s">
        <v>0</v>
      </c>
      <c r="C10">
        <v>0</v>
      </c>
      <c r="D10">
        <v>1</v>
      </c>
      <c r="E10">
        <v>2</v>
      </c>
      <c r="F10">
        <v>3</v>
      </c>
    </row>
    <row r="11" spans="1:9" x14ac:dyDescent="0.25">
      <c r="A11">
        <f ca="1">ROUND(RAND()*4-0.5,0)</f>
        <v>3</v>
      </c>
      <c r="B11" t="s">
        <v>1</v>
      </c>
      <c r="C11">
        <f ca="1">ROUND(RAND()*3+1.5,0)</f>
        <v>3</v>
      </c>
      <c r="D11">
        <f ca="1">C11*$H11</f>
        <v>9</v>
      </c>
      <c r="E11">
        <f ca="1">D11*$H11</f>
        <v>27</v>
      </c>
      <c r="F11">
        <f ca="1">E11*$H11</f>
        <v>81</v>
      </c>
      <c r="G11" t="s">
        <v>12</v>
      </c>
      <c r="H11">
        <f ca="1">ROUND(RAND()*3+1.5,0)</f>
        <v>3</v>
      </c>
    </row>
    <row r="12" spans="1:9" x14ac:dyDescent="0.25">
      <c r="A12">
        <f ca="1">MOD(A11+1,4)</f>
        <v>0</v>
      </c>
      <c r="B12" t="s">
        <v>1</v>
      </c>
      <c r="C12">
        <f ca="1">ROUND(RAND()*5+0.5,0)</f>
        <v>1</v>
      </c>
      <c r="D12">
        <f ca="1">C12+$H12</f>
        <v>6</v>
      </c>
      <c r="E12">
        <f ca="1">D12+$H12</f>
        <v>11</v>
      </c>
      <c r="F12">
        <f ca="1">E12+$H12</f>
        <v>16</v>
      </c>
      <c r="G12" t="s">
        <v>13</v>
      </c>
      <c r="H12">
        <f ca="1">ROUND(RAND()*5+0.5,0)</f>
        <v>5</v>
      </c>
    </row>
    <row r="13" spans="1:9" x14ac:dyDescent="0.25">
      <c r="A13">
        <f ca="1">MOD(A12+1,4)</f>
        <v>1</v>
      </c>
      <c r="B13" t="s">
        <v>1</v>
      </c>
      <c r="C13">
        <f ca="1">ROUND(RAND()*3+1.5,0)</f>
        <v>2</v>
      </c>
      <c r="D13">
        <f ca="1">C13*$H13</f>
        <v>4</v>
      </c>
      <c r="E13">
        <f ca="1">D13*$H13</f>
        <v>8</v>
      </c>
      <c r="F13">
        <f ca="1">E13*$H13</f>
        <v>16</v>
      </c>
      <c r="G13" t="s">
        <v>12</v>
      </c>
      <c r="H13">
        <f ca="1">ROUND(RAND()*3+1.5,0)</f>
        <v>2</v>
      </c>
    </row>
    <row r="14" spans="1:9" x14ac:dyDescent="0.25">
      <c r="A14">
        <f ca="1">MOD(A13+1,4)</f>
        <v>2</v>
      </c>
      <c r="B14" t="s">
        <v>1</v>
      </c>
      <c r="C14">
        <f ca="1">ROUND(RAND()*5+0.5,0)</f>
        <v>1</v>
      </c>
      <c r="D14">
        <f ca="1">C14+$H14</f>
        <v>4</v>
      </c>
      <c r="E14">
        <f ca="1">D14+$H14</f>
        <v>7</v>
      </c>
      <c r="F14">
        <f ca="1">E14+$H14</f>
        <v>10</v>
      </c>
      <c r="G14" t="s">
        <v>13</v>
      </c>
      <c r="H14">
        <f ca="1">ROUND(RAND()*5+0.5,0)</f>
        <v>3</v>
      </c>
    </row>
    <row r="16" spans="1:9" x14ac:dyDescent="0.25">
      <c r="A16">
        <v>0</v>
      </c>
      <c r="B16" t="s">
        <v>1</v>
      </c>
      <c r="C16">
        <f ca="1">VLOOKUP($A16,$A$11:$H$14,3,FALSE)</f>
        <v>1</v>
      </c>
      <c r="D16">
        <f ca="1">VLOOKUP($A16,$A$11:$H$14,4,FALSE)</f>
        <v>6</v>
      </c>
      <c r="E16">
        <f ca="1">VLOOKUP($A16,$A$11:$H$14,5,FALSE)</f>
        <v>11</v>
      </c>
      <c r="F16">
        <f ca="1">VLOOKUP($A16,$A$11:$H$14,6,FALSE)</f>
        <v>16</v>
      </c>
      <c r="G16" t="str">
        <f ca="1">VLOOKUP($A16,$A$11:$H$14,7,FALSE)</f>
        <v>Linear</v>
      </c>
      <c r="H16">
        <f ca="1">VLOOKUP($A16,$A$11:$H$14,8,FALSE)</f>
        <v>5</v>
      </c>
      <c r="I16" t="str">
        <f ca="1">IF(G16="Linear","+"&amp;H16,"·"&amp;H16)</f>
        <v>+5</v>
      </c>
    </row>
    <row r="17" spans="1:12" x14ac:dyDescent="0.25">
      <c r="A17">
        <v>1</v>
      </c>
      <c r="B17" t="s">
        <v>1</v>
      </c>
      <c r="C17">
        <f ca="1">VLOOKUP($A17,$A$11:$H$14,3,FALSE)</f>
        <v>2</v>
      </c>
      <c r="D17">
        <f ca="1">VLOOKUP($A17,$A$11:$H$14,4,FALSE)</f>
        <v>4</v>
      </c>
      <c r="E17">
        <f ca="1">VLOOKUP($A17,$A$11:$H$14,5,FALSE)</f>
        <v>8</v>
      </c>
      <c r="F17">
        <f ca="1">VLOOKUP($A17,$A$11:$H$14,6,FALSE)</f>
        <v>16</v>
      </c>
      <c r="G17" t="str">
        <f ca="1">VLOOKUP($A17,$A$11:$H$14,7,FALSE)</f>
        <v>Exponentiell</v>
      </c>
      <c r="H17">
        <f ca="1">VLOOKUP($A17,$A$11:$H$14,8,FALSE)</f>
        <v>2</v>
      </c>
      <c r="I17" t="str">
        <f ca="1">IF(G17="Linear","+"&amp;H17,"·"&amp;H17)</f>
        <v>·2</v>
      </c>
    </row>
    <row r="21" spans="1:12" x14ac:dyDescent="0.25">
      <c r="B21">
        <f ca="1">ROUND(RAND()*5+1.5,0)</f>
        <v>5</v>
      </c>
      <c r="C21">
        <f ca="1">ROUND(RAND()*5+1.5,0)</f>
        <v>5</v>
      </c>
      <c r="E21" t="str">
        <f ca="1">"Eine Population aus "&amp;B21&amp;" Bakterien "&amp;L21&amp;" jeden Tag"</f>
        <v>Eine Population aus 5 Bakterien verfünffacht jeden Tag</v>
      </c>
      <c r="I21">
        <v>2</v>
      </c>
      <c r="J21" t="s">
        <v>14</v>
      </c>
      <c r="L21" t="str">
        <f ca="1">VLOOKUP(C21,I21:J25,2)</f>
        <v>verfünffacht</v>
      </c>
    </row>
    <row r="22" spans="1:12" x14ac:dyDescent="0.25">
      <c r="I22">
        <v>3</v>
      </c>
      <c r="J22" t="s">
        <v>15</v>
      </c>
    </row>
    <row r="23" spans="1:12" x14ac:dyDescent="0.25">
      <c r="F23" t="str">
        <f ca="1">"f(x) = "&amp;B21&amp;"·"&amp;C21</f>
        <v>f(x) = 5·5</v>
      </c>
      <c r="I23">
        <v>4</v>
      </c>
      <c r="J23" t="s">
        <v>16</v>
      </c>
    </row>
    <row r="24" spans="1:12" x14ac:dyDescent="0.25">
      <c r="F24" t="str">
        <f ca="1">B21&amp;"·"&amp;C21</f>
        <v>5·5</v>
      </c>
      <c r="I24">
        <v>5</v>
      </c>
      <c r="J24" t="s">
        <v>17</v>
      </c>
    </row>
    <row r="25" spans="1:12" x14ac:dyDescent="0.25">
      <c r="F25">
        <f ca="1">B21*C21^10</f>
        <v>48828125</v>
      </c>
      <c r="I25">
        <v>6</v>
      </c>
      <c r="J25" t="s">
        <v>27</v>
      </c>
    </row>
    <row r="30" spans="1:12" x14ac:dyDescent="0.25">
      <c r="B30">
        <v>1</v>
      </c>
      <c r="C30">
        <f ca="1">ROUND(RAND()*5+1.5,0)</f>
        <v>5</v>
      </c>
    </row>
    <row r="31" spans="1:12" x14ac:dyDescent="0.25">
      <c r="B31">
        <f ca="1">ROUND(RAND()*4+1.5,0)</f>
        <v>3</v>
      </c>
      <c r="C31">
        <f ca="1">D31^B31</f>
        <v>64</v>
      </c>
      <c r="D31">
        <f ca="1">ROUND(RAND()*4+1.5,0)</f>
        <v>4</v>
      </c>
    </row>
    <row r="34" spans="1:12" x14ac:dyDescent="0.25">
      <c r="B34">
        <f ca="1">ROUND(RAND()*3+1.5,0)</f>
        <v>2</v>
      </c>
      <c r="C34" t="s">
        <v>21</v>
      </c>
    </row>
    <row r="35" spans="1:12" x14ac:dyDescent="0.25">
      <c r="B35">
        <f ca="1">ROUND(RAND()*3+1.5,0)</f>
        <v>3</v>
      </c>
      <c r="C35" t="s">
        <v>22</v>
      </c>
    </row>
    <row r="37" spans="1:12" x14ac:dyDescent="0.25">
      <c r="B37">
        <v>1</v>
      </c>
      <c r="C37">
        <f ca="1">$B$34*$B$35^B37</f>
        <v>6</v>
      </c>
    </row>
    <row r="38" spans="1:12" x14ac:dyDescent="0.25">
      <c r="A38">
        <f ca="1">ROUND(RAND()*3-0.5,0)</f>
        <v>1</v>
      </c>
      <c r="B38">
        <v>2</v>
      </c>
      <c r="C38">
        <f t="shared" ref="C38:C43" ca="1" si="2">$B$34*$B$35^B38</f>
        <v>18</v>
      </c>
    </row>
    <row r="39" spans="1:12" x14ac:dyDescent="0.25">
      <c r="A39">
        <f ca="1">MOD(A38+1,3)</f>
        <v>2</v>
      </c>
      <c r="B39">
        <v>3</v>
      </c>
      <c r="C39">
        <f t="shared" ca="1" si="2"/>
        <v>54</v>
      </c>
    </row>
    <row r="40" spans="1:12" x14ac:dyDescent="0.25">
      <c r="A40">
        <f ca="1">MOD(A39+1,3)</f>
        <v>0</v>
      </c>
      <c r="B40">
        <v>4</v>
      </c>
      <c r="C40">
        <f t="shared" ca="1" si="2"/>
        <v>162</v>
      </c>
    </row>
    <row r="41" spans="1:12" x14ac:dyDescent="0.25">
      <c r="A41">
        <f ca="1">ROUND(RAND()*3-0.5,0)</f>
        <v>2</v>
      </c>
      <c r="B41">
        <v>5</v>
      </c>
      <c r="C41">
        <f t="shared" ca="1" si="2"/>
        <v>486</v>
      </c>
    </row>
    <row r="42" spans="1:12" x14ac:dyDescent="0.25">
      <c r="A42">
        <f ca="1">MOD(A41+1,3)</f>
        <v>0</v>
      </c>
      <c r="B42">
        <v>6</v>
      </c>
      <c r="C42">
        <f t="shared" ca="1" si="2"/>
        <v>1458</v>
      </c>
    </row>
    <row r="43" spans="1:12" x14ac:dyDescent="0.25">
      <c r="A43">
        <f ca="1">MOD(A42+1,3)</f>
        <v>1</v>
      </c>
      <c r="B43">
        <v>7</v>
      </c>
      <c r="C43">
        <f t="shared" ca="1" si="2"/>
        <v>4374</v>
      </c>
    </row>
    <row r="45" spans="1:12" x14ac:dyDescent="0.25">
      <c r="A45">
        <v>0</v>
      </c>
      <c r="B45">
        <f ca="1">VLOOKUP(A45,$A$38:$C$40,2,FALSE)</f>
        <v>4</v>
      </c>
      <c r="C45">
        <f ca="1">VLOOKUP(A45,$A$38:$C$40,3,FALSE)</f>
        <v>162</v>
      </c>
      <c r="E45" t="str">
        <f ca="1">"P ("&amp;B45&amp;"|"&amp;C45&amp;")"</f>
        <v>P (4|162)</v>
      </c>
    </row>
    <row r="46" spans="1:12" x14ac:dyDescent="0.25">
      <c r="A46">
        <v>0</v>
      </c>
      <c r="B46">
        <f ca="1">VLOOKUP(A46,$A$41:$C$43,2,FALSE)</f>
        <v>6</v>
      </c>
      <c r="C46">
        <f ca="1">VLOOKUP(A46,$A$41:$C$43,3,FALSE)</f>
        <v>1458</v>
      </c>
      <c r="E46" t="str">
        <f ca="1">"Q ("&amp;B46&amp;"|"&amp;C46&amp;")"</f>
        <v>Q (6|1458)</v>
      </c>
    </row>
    <row r="48" spans="1:12" x14ac:dyDescent="0.25">
      <c r="I48" s="1"/>
      <c r="L48" s="1"/>
    </row>
  </sheetData>
  <pageMargins left="0.78740157499999996" right="0.78740157499999996" top="0.984251969" bottom="0.984251969" header="0.4921259845" footer="0.492125984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42"/>
  <sheetViews>
    <sheetView workbookViewId="0">
      <selection activeCell="L12" sqref="L12"/>
    </sheetView>
  </sheetViews>
  <sheetFormatPr baseColWidth="10" defaultRowHeight="12.5" x14ac:dyDescent="0.25"/>
  <cols>
    <col min="1" max="1" width="13.08984375" customWidth="1"/>
    <col min="6" max="6" width="3.08984375" bestFit="1" customWidth="1"/>
  </cols>
  <sheetData>
    <row r="2" spans="1:12" x14ac:dyDescent="0.25">
      <c r="A2" t="s">
        <v>30</v>
      </c>
    </row>
    <row r="3" spans="1:12" x14ac:dyDescent="0.25">
      <c r="A3" t="s">
        <v>31</v>
      </c>
      <c r="B3">
        <f ca="1">ROUND(RAND()*20-10,0)/2</f>
        <v>-1</v>
      </c>
      <c r="C3">
        <f ca="1">IF(B3=0,1,B3)</f>
        <v>-1</v>
      </c>
      <c r="F3" t="s">
        <v>32</v>
      </c>
      <c r="G3">
        <f ca="1">C3</f>
        <v>-1</v>
      </c>
      <c r="H3" t="s">
        <v>33</v>
      </c>
      <c r="I3">
        <f ca="1">C4</f>
        <v>1</v>
      </c>
      <c r="J3" t="str">
        <f ca="1">G4&amp;"x + b"</f>
        <v>-1x + b</v>
      </c>
    </row>
    <row r="4" spans="1:12" x14ac:dyDescent="0.25">
      <c r="A4" t="s">
        <v>34</v>
      </c>
      <c r="B4">
        <f ca="1">ROUND(RAND()*20-10,0)/2</f>
        <v>1</v>
      </c>
      <c r="C4">
        <f ca="1">IF(B4=0,1,B4)</f>
        <v>1</v>
      </c>
      <c r="G4">
        <f ca="1">G3</f>
        <v>-1</v>
      </c>
      <c r="H4" t="str">
        <f ca="1">IF(I3&lt;0,"x ","x + ")</f>
        <v xml:space="preserve">x + </v>
      </c>
      <c r="I4">
        <f ca="1">I3</f>
        <v>1</v>
      </c>
      <c r="J4" t="str">
        <f ca="1">$G$4&amp;$H$4&amp;$I$4</f>
        <v>-1x + 1</v>
      </c>
      <c r="K4" t="str">
        <f ca="1">IF(I3&lt;0," "," + ")</f>
        <v xml:space="preserve"> + </v>
      </c>
    </row>
    <row r="6" spans="1:12" x14ac:dyDescent="0.25">
      <c r="C6" t="s">
        <v>0</v>
      </c>
      <c r="D6" t="s">
        <v>1</v>
      </c>
    </row>
    <row r="7" spans="1:12" x14ac:dyDescent="0.25">
      <c r="A7" t="s">
        <v>35</v>
      </c>
      <c r="B7">
        <f ca="1">ROUND(RAND()*10-5,0)</f>
        <v>0</v>
      </c>
      <c r="C7">
        <f ca="1">IF(B7=0,1,B7)</f>
        <v>1</v>
      </c>
      <c r="D7">
        <f ca="1">C7*$G$3+$I$3</f>
        <v>0</v>
      </c>
      <c r="G7" t="str">
        <f ca="1">"P ("&amp;C7&amp;"|"&amp;D7&amp;")"</f>
        <v>P (1|0)</v>
      </c>
      <c r="I7">
        <f ca="1">IF(C7&lt;0,"("&amp;C7&amp;")",C7)</f>
        <v>1</v>
      </c>
      <c r="J7">
        <f ca="1">IF(D7&lt;0,"("&amp;D7&amp;")",D7)</f>
        <v>0</v>
      </c>
      <c r="L7">
        <f ca="1">C7*G4</f>
        <v>-1</v>
      </c>
    </row>
    <row r="8" spans="1:12" x14ac:dyDescent="0.25">
      <c r="A8" t="s">
        <v>36</v>
      </c>
      <c r="B8">
        <f ca="1">ROUND(RAND()*10-5,0)</f>
        <v>1</v>
      </c>
      <c r="C8">
        <f ca="1">IF(B8=C7,B8+1,B8)</f>
        <v>2</v>
      </c>
      <c r="D8">
        <f ca="1">C8*$G$3+$I$3</f>
        <v>-1</v>
      </c>
      <c r="G8" t="str">
        <f ca="1">"Q ("&amp;C8&amp;"|"&amp;D8&amp;")"</f>
        <v>Q (2|-1)</v>
      </c>
    </row>
    <row r="9" spans="1:12" x14ac:dyDescent="0.25">
      <c r="B9">
        <f ca="1">C8-C7</f>
        <v>1</v>
      </c>
      <c r="C9">
        <f ca="1">IF(B9&lt;0,"("&amp;B9&amp;")",B9)</f>
        <v>1</v>
      </c>
      <c r="D9" t="str">
        <f ca="1">IF(E9&lt;0,"("&amp;E9&amp;")",E9)</f>
        <v>(-1)</v>
      </c>
      <c r="E9">
        <f ca="1">D8-D7</f>
        <v>-1</v>
      </c>
    </row>
    <row r="11" spans="1:12" ht="13" x14ac:dyDescent="0.3">
      <c r="C11">
        <f ca="1">MAX(C7:C8)+RANDBETWEEN(3,10)</f>
        <v>12</v>
      </c>
      <c r="G11" t="str">
        <f ca="1">"x = "&amp;C11</f>
        <v>x = 12</v>
      </c>
      <c r="H11">
        <f ca="1">C11*B3+B4</f>
        <v>-11</v>
      </c>
      <c r="I11" t="str">
        <f ca="1">"f("&amp;C11&amp;") = "&amp;H11</f>
        <v>f(12) = -11</v>
      </c>
      <c r="L11" s="13" t="s">
        <v>39</v>
      </c>
    </row>
    <row r="15" spans="1:12" x14ac:dyDescent="0.25">
      <c r="A15" t="s">
        <v>30</v>
      </c>
    </row>
    <row r="16" spans="1:12" x14ac:dyDescent="0.25">
      <c r="A16" t="s">
        <v>31</v>
      </c>
      <c r="B16">
        <f ca="1">ROUND(RAND()*20-10,0)/2</f>
        <v>-5</v>
      </c>
      <c r="C16">
        <f ca="1">IF(B16=0,1,B16)</f>
        <v>-5</v>
      </c>
      <c r="F16" t="s">
        <v>32</v>
      </c>
      <c r="G16">
        <f ca="1">C16</f>
        <v>-5</v>
      </c>
      <c r="H16" t="s">
        <v>33</v>
      </c>
      <c r="I16">
        <f ca="1">C17</f>
        <v>2</v>
      </c>
      <c r="J16" t="str">
        <f ca="1">G17&amp;"x + b"</f>
        <v>-5x + b</v>
      </c>
    </row>
    <row r="17" spans="1:12" x14ac:dyDescent="0.25">
      <c r="A17" t="s">
        <v>34</v>
      </c>
      <c r="B17">
        <f ca="1">ROUND(RAND()*20-10,0)/2</f>
        <v>2</v>
      </c>
      <c r="C17">
        <f ca="1">IF(B17=0,1,B17)</f>
        <v>2</v>
      </c>
      <c r="G17">
        <f ca="1">G16</f>
        <v>-5</v>
      </c>
      <c r="H17" t="str">
        <f ca="1">IF(I16&lt;0,"x ","x + ")</f>
        <v xml:space="preserve">x + </v>
      </c>
      <c r="I17">
        <f ca="1">I16</f>
        <v>2</v>
      </c>
      <c r="J17" t="str">
        <f ca="1">$G$17&amp;$H$17&amp;$I$17</f>
        <v>-5x + 2</v>
      </c>
      <c r="K17" t="str">
        <f ca="1">IF(I16&lt;0," "," + ")</f>
        <v xml:space="preserve"> + </v>
      </c>
    </row>
    <row r="19" spans="1:12" x14ac:dyDescent="0.25">
      <c r="C19" t="s">
        <v>0</v>
      </c>
      <c r="D19" t="s">
        <v>1</v>
      </c>
    </row>
    <row r="20" spans="1:12" x14ac:dyDescent="0.25">
      <c r="A20" t="s">
        <v>35</v>
      </c>
      <c r="B20">
        <f ca="1">ROUND(RAND()*10-5,0)</f>
        <v>-3</v>
      </c>
      <c r="C20">
        <f ca="1">IF(B20=0,1,B20)</f>
        <v>-3</v>
      </c>
      <c r="D20">
        <f ca="1">C20*$G$16+$I$16</f>
        <v>17</v>
      </c>
      <c r="G20" t="str">
        <f ca="1">"P ("&amp;C20&amp;"|"&amp;D20&amp;")"</f>
        <v>P (-3|17)</v>
      </c>
      <c r="I20" t="str">
        <f ca="1">IF(C20&lt;0,"("&amp;C20&amp;")",C20)</f>
        <v>(-3)</v>
      </c>
      <c r="J20">
        <f ca="1">IF(D20&lt;0,"("&amp;D20&amp;")",D20)</f>
        <v>17</v>
      </c>
      <c r="L20">
        <f ca="1">C20*G17</f>
        <v>15</v>
      </c>
    </row>
    <row r="21" spans="1:12" x14ac:dyDescent="0.25">
      <c r="A21" t="s">
        <v>36</v>
      </c>
      <c r="B21">
        <f ca="1">ROUND(RAND()*10-5,0)</f>
        <v>0</v>
      </c>
      <c r="C21">
        <f ca="1">IF(B21=C20,B21+1,B21)</f>
        <v>0</v>
      </c>
      <c r="D21">
        <f ca="1">C21*$G$16+$I$16</f>
        <v>2</v>
      </c>
      <c r="G21" t="str">
        <f ca="1">"Q ("&amp;C21&amp;"|"&amp;D21&amp;")"</f>
        <v>Q (0|2)</v>
      </c>
    </row>
    <row r="22" spans="1:12" x14ac:dyDescent="0.25">
      <c r="C22">
        <f ca="1">C21-C20</f>
        <v>3</v>
      </c>
      <c r="D22">
        <f ca="1">D21-D20</f>
        <v>-15</v>
      </c>
    </row>
    <row r="25" spans="1:12" x14ac:dyDescent="0.25">
      <c r="A25" t="s">
        <v>30</v>
      </c>
    </row>
    <row r="26" spans="1:12" x14ac:dyDescent="0.25">
      <c r="A26" t="s">
        <v>31</v>
      </c>
      <c r="B26">
        <f ca="1">ROUND(RAND()*10-5,0)</f>
        <v>3</v>
      </c>
      <c r="C26">
        <f ca="1">IF(B26=0,1,IF(B26=3,B26+1,IF(B26=-3,B26+1,B26)))</f>
        <v>4</v>
      </c>
      <c r="F26" t="s">
        <v>32</v>
      </c>
      <c r="G26">
        <f ca="1">C26</f>
        <v>4</v>
      </c>
      <c r="H26" t="s">
        <v>33</v>
      </c>
      <c r="I26">
        <f ca="1">C27</f>
        <v>-4.5</v>
      </c>
      <c r="J26" t="str">
        <f ca="1">G27&amp;"x + b"</f>
        <v>4x + b</v>
      </c>
    </row>
    <row r="27" spans="1:12" x14ac:dyDescent="0.25">
      <c r="A27" t="s">
        <v>34</v>
      </c>
      <c r="B27">
        <f ca="1">ROUND(RAND()*20-10,0)/2</f>
        <v>-4.5</v>
      </c>
      <c r="C27">
        <f ca="1">IF(B27=0,1,B27)</f>
        <v>-4.5</v>
      </c>
      <c r="G27">
        <f ca="1">G26</f>
        <v>4</v>
      </c>
      <c r="H27" t="str">
        <f ca="1">IF(I26&lt;0,"x ","x + ")</f>
        <v xml:space="preserve">x </v>
      </c>
      <c r="I27">
        <f ca="1">I26</f>
        <v>-4.5</v>
      </c>
      <c r="J27" t="str">
        <f ca="1">$G$27&amp;$H$27&amp;IF($I$27&lt;0,"- ","")&amp;ABS($I$27)</f>
        <v>4x - 4,5</v>
      </c>
      <c r="K27" t="str">
        <f ca="1">IF(I26&lt;0," "," + ")</f>
        <v xml:space="preserve"> </v>
      </c>
    </row>
    <row r="29" spans="1:12" x14ac:dyDescent="0.25">
      <c r="C29" t="s">
        <v>0</v>
      </c>
      <c r="D29" t="s">
        <v>1</v>
      </c>
    </row>
    <row r="30" spans="1:12" x14ac:dyDescent="0.25">
      <c r="A30" t="s">
        <v>35</v>
      </c>
      <c r="B30">
        <f ca="1">ROUND(RAND()*10-5,0)</f>
        <v>1</v>
      </c>
      <c r="C30">
        <f ca="1">IF(B30=0,1,B30)</f>
        <v>1</v>
      </c>
      <c r="D30">
        <f ca="1">C30*$G$26+$I$26</f>
        <v>-0.5</v>
      </c>
      <c r="G30" t="str">
        <f ca="1">"P ("&amp;C30&amp;"|"&amp;D30&amp;")"</f>
        <v>P (1|-0,5)</v>
      </c>
      <c r="I30">
        <f ca="1">IF(C30&lt;0,"("&amp;C30&amp;")",C30)</f>
        <v>1</v>
      </c>
      <c r="J30" t="str">
        <f ca="1">IF(D30&lt;0,"("&amp;D30&amp;")",D30)</f>
        <v>(-0,5)</v>
      </c>
      <c r="L30">
        <f ca="1">C30*G27</f>
        <v>4</v>
      </c>
    </row>
    <row r="31" spans="1:12" x14ac:dyDescent="0.25">
      <c r="A31" t="s">
        <v>36</v>
      </c>
      <c r="B31">
        <f ca="1">ROUND(RAND()*10-5,0)</f>
        <v>0</v>
      </c>
      <c r="C31">
        <f ca="1">IF(B31=C30,B31+1,B31)</f>
        <v>0</v>
      </c>
      <c r="D31">
        <f ca="1">C31*$G$26+$I$26</f>
        <v>-4.5</v>
      </c>
      <c r="G31" t="str">
        <f ca="1">"Q ("&amp;C31&amp;"|"&amp;D31&amp;")"</f>
        <v>Q (0|-4,5)</v>
      </c>
    </row>
    <row r="32" spans="1:12" x14ac:dyDescent="0.25">
      <c r="C32">
        <f ca="1">C31-C30</f>
        <v>-1</v>
      </c>
      <c r="D32">
        <f ca="1">D31-D30</f>
        <v>-4</v>
      </c>
    </row>
    <row r="35" spans="1:12" x14ac:dyDescent="0.25">
      <c r="A35" t="s">
        <v>30</v>
      </c>
    </row>
    <row r="36" spans="1:12" x14ac:dyDescent="0.25">
      <c r="A36" t="s">
        <v>31</v>
      </c>
      <c r="B36">
        <f ca="1">ROUND(RAND()*10-5,0)</f>
        <v>0</v>
      </c>
      <c r="C36">
        <f ca="1">IF(B36=0,1,IF(B36=3,B36+1,IF(B36=-3,B36+1,B36)))</f>
        <v>1</v>
      </c>
      <c r="F36" t="s">
        <v>32</v>
      </c>
      <c r="G36">
        <f ca="1">C36</f>
        <v>1</v>
      </c>
      <c r="H36" t="s">
        <v>33</v>
      </c>
      <c r="I36">
        <f ca="1">C37</f>
        <v>4.5</v>
      </c>
      <c r="J36" t="str">
        <f ca="1">G37&amp;"x + b"</f>
        <v>1x + b</v>
      </c>
    </row>
    <row r="37" spans="1:12" x14ac:dyDescent="0.25">
      <c r="A37" t="s">
        <v>34</v>
      </c>
      <c r="B37">
        <f ca="1">ROUND(RAND()*20-10,0)/2</f>
        <v>4.5</v>
      </c>
      <c r="C37">
        <f ca="1">IF(B37=0,1,B37)</f>
        <v>4.5</v>
      </c>
      <c r="G37">
        <f ca="1">G36</f>
        <v>1</v>
      </c>
      <c r="H37" t="str">
        <f ca="1">IF(I36&lt;0,"x ","x + ")</f>
        <v xml:space="preserve">x + </v>
      </c>
      <c r="I37">
        <f ca="1">I36</f>
        <v>4.5</v>
      </c>
      <c r="J37" t="str">
        <f ca="1">G37&amp;H37&amp;IF(I37&lt;0,"- ","")&amp;ABS(I37)</f>
        <v>1x + 4,5</v>
      </c>
      <c r="K37" t="str">
        <f ca="1">IF(I36&lt;0," "," + ")</f>
        <v xml:space="preserve"> + </v>
      </c>
    </row>
    <row r="39" spans="1:12" x14ac:dyDescent="0.25">
      <c r="C39" t="s">
        <v>0</v>
      </c>
      <c r="D39" t="s">
        <v>1</v>
      </c>
    </row>
    <row r="40" spans="1:12" x14ac:dyDescent="0.25">
      <c r="A40" t="s">
        <v>35</v>
      </c>
      <c r="B40">
        <f ca="1">ROUND(RAND()*10-5,0)</f>
        <v>-2</v>
      </c>
      <c r="C40">
        <f ca="1">IF(B40=0,1,B40)</f>
        <v>-2</v>
      </c>
      <c r="D40">
        <f ca="1">C40*G36+I36</f>
        <v>2.5</v>
      </c>
      <c r="G40" t="str">
        <f ca="1">"P ("&amp;C40&amp;"|"&amp;D40&amp;")"</f>
        <v>P (-2|2,5)</v>
      </c>
      <c r="I40" t="str">
        <f ca="1">IF(C40&lt;0,"("&amp;C40&amp;")",C40)</f>
        <v>(-2)</v>
      </c>
      <c r="J40">
        <f ca="1">IF(D40&lt;0,"("&amp;D40&amp;")",D40)</f>
        <v>2.5</v>
      </c>
      <c r="L40">
        <f ca="1">C40*G37</f>
        <v>-2</v>
      </c>
    </row>
    <row r="41" spans="1:12" x14ac:dyDescent="0.25">
      <c r="A41" t="s">
        <v>36</v>
      </c>
      <c r="B41">
        <f ca="1">ROUND(RAND()*10-5,0)</f>
        <v>-3</v>
      </c>
      <c r="C41">
        <f ca="1">IF(B41=C40,B41+1,B41)</f>
        <v>-3</v>
      </c>
      <c r="D41">
        <f ca="1">C41*G36+I36</f>
        <v>1.5</v>
      </c>
      <c r="G41" t="str">
        <f ca="1">"Q ("&amp;C41&amp;"|"&amp;D41&amp;")"</f>
        <v>Q (-3|1,5)</v>
      </c>
    </row>
    <row r="42" spans="1:12" x14ac:dyDescent="0.25">
      <c r="C42">
        <f ca="1">C41-C40</f>
        <v>-1</v>
      </c>
      <c r="D42">
        <f ca="1">D41-D40</f>
        <v>-1</v>
      </c>
    </row>
  </sheetData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48"/>
  <sheetViews>
    <sheetView topLeftCell="A11" workbookViewId="0">
      <selection activeCell="E25" sqref="E25"/>
    </sheetView>
  </sheetViews>
  <sheetFormatPr baseColWidth="10" defaultRowHeight="12.5" x14ac:dyDescent="0.25"/>
  <sheetData>
    <row r="2" spans="1:9" x14ac:dyDescent="0.25">
      <c r="A2" t="s">
        <v>2</v>
      </c>
      <c r="B2">
        <f ca="1">ROUND(RAND(),0)</f>
        <v>0</v>
      </c>
      <c r="C2">
        <f ca="1">ROUND(RAND()*5+0.5,0)</f>
        <v>5</v>
      </c>
      <c r="D2" t="str">
        <f ca="1">IF(B2=1,"zunimmt","abnimmt")</f>
        <v>abnimmt</v>
      </c>
      <c r="E2">
        <f ca="1">IF(B2=0,1-C2/100,1+C2/100)</f>
        <v>0.95</v>
      </c>
      <c r="G2" t="str">
        <f ca="1">"… "&amp;C2&amp;"% "&amp;D2&amp;"."</f>
        <v>… 5% abnimmt.</v>
      </c>
      <c r="I2" t="str">
        <f ca="1">A2&amp;" a = "&amp;E2</f>
        <v>a) a = 0,95</v>
      </c>
    </row>
    <row r="3" spans="1:9" x14ac:dyDescent="0.25">
      <c r="A3" t="s">
        <v>3</v>
      </c>
      <c r="B3">
        <f ca="1">ROUND(RAND(),0)</f>
        <v>0</v>
      </c>
      <c r="C3">
        <f ca="1">ROUND(RAND()*50+0.5,0)/10</f>
        <v>4.9000000000000004</v>
      </c>
      <c r="D3" t="str">
        <f t="shared" ref="D3:D6" ca="1" si="0">IF(B3=1,"zunimmt","abnimmt")</f>
        <v>abnimmt</v>
      </c>
      <c r="E3">
        <f ca="1">IF(B3=0,1-C3/100,1+C3/100)</f>
        <v>0.95099999999999996</v>
      </c>
      <c r="G3" t="str">
        <f t="shared" ref="G3:G6" ca="1" si="1">"… "&amp;C3&amp;"% "&amp;D3&amp;"."</f>
        <v>… 4,9% abnimmt.</v>
      </c>
      <c r="I3" t="str">
        <f ca="1">A3&amp;" a = "&amp;E3</f>
        <v>b) a = 0,951</v>
      </c>
    </row>
    <row r="4" spans="1:9" x14ac:dyDescent="0.25">
      <c r="A4" t="s">
        <v>6</v>
      </c>
      <c r="B4">
        <f ca="1">ROUND(RAND(),0)</f>
        <v>1</v>
      </c>
      <c r="C4">
        <f ca="1">ROUND(RAND()*50+0.5,0)/10</f>
        <v>0.2</v>
      </c>
      <c r="D4" t="str">
        <f t="shared" ca="1" si="0"/>
        <v>zunimmt</v>
      </c>
      <c r="E4">
        <f ca="1">IF(B4=0,1-C4/100,1+C4/100)</f>
        <v>1.002</v>
      </c>
      <c r="G4" t="str">
        <f t="shared" ca="1" si="1"/>
        <v>… 0,2% zunimmt.</v>
      </c>
      <c r="I4" t="str">
        <f ca="1">A4&amp;" a = "&amp;E4</f>
        <v>c) a = 1,002</v>
      </c>
    </row>
    <row r="5" spans="1:9" x14ac:dyDescent="0.25">
      <c r="A5" t="s">
        <v>7</v>
      </c>
      <c r="B5">
        <f ca="1">ROUND(RAND(),0)</f>
        <v>0</v>
      </c>
      <c r="C5">
        <f ca="1">ROUND(RAND()*50+0.5,0)/10</f>
        <v>4.4000000000000004</v>
      </c>
      <c r="D5" t="str">
        <f t="shared" ca="1" si="0"/>
        <v>abnimmt</v>
      </c>
      <c r="E5">
        <f ca="1">IF(B5=0,1-C5/100,1+C5/100)</f>
        <v>0.95599999999999996</v>
      </c>
      <c r="G5" t="str">
        <f t="shared" ca="1" si="1"/>
        <v>… 4,4% abnimmt.</v>
      </c>
      <c r="I5" t="str">
        <f ca="1">A5&amp;" a = "&amp;E5</f>
        <v>d) a = 0,956</v>
      </c>
    </row>
    <row r="6" spans="1:9" x14ac:dyDescent="0.25">
      <c r="A6" t="s">
        <v>11</v>
      </c>
      <c r="B6">
        <f ca="1">ROUND(RAND(),0)</f>
        <v>0</v>
      </c>
      <c r="C6">
        <f ca="1">ROUND(RAND()*10+0.5,0)/10</f>
        <v>0.5</v>
      </c>
      <c r="D6" t="str">
        <f t="shared" ca="1" si="0"/>
        <v>abnimmt</v>
      </c>
      <c r="E6">
        <f ca="1">IF(B6=0,1-C6/100,1+C6/100)</f>
        <v>0.995</v>
      </c>
      <c r="G6" t="str">
        <f t="shared" ca="1" si="1"/>
        <v>… 0,5% abnimmt.</v>
      </c>
      <c r="I6" t="str">
        <f ca="1">A6&amp;" a = "&amp;E6</f>
        <v>e) a = 0,995</v>
      </c>
    </row>
    <row r="10" spans="1:9" x14ac:dyDescent="0.25">
      <c r="B10" t="s">
        <v>0</v>
      </c>
      <c r="C10">
        <v>0</v>
      </c>
      <c r="D10">
        <v>1</v>
      </c>
      <c r="E10">
        <v>2</v>
      </c>
      <c r="F10">
        <v>3</v>
      </c>
    </row>
    <row r="11" spans="1:9" x14ac:dyDescent="0.25">
      <c r="A11">
        <f ca="1">ROUND(RAND()*4-0.5,0)</f>
        <v>3</v>
      </c>
      <c r="B11" t="s">
        <v>1</v>
      </c>
      <c r="C11">
        <f ca="1">ROUND(RAND()*3+1.5,0)</f>
        <v>3</v>
      </c>
      <c r="D11">
        <f ca="1">C11*$H11</f>
        <v>9</v>
      </c>
      <c r="E11">
        <f ca="1">D11*$H11</f>
        <v>27</v>
      </c>
      <c r="F11">
        <f ca="1">E11*$H11</f>
        <v>81</v>
      </c>
      <c r="G11" t="s">
        <v>12</v>
      </c>
      <c r="H11">
        <f ca="1">ROUND(RAND()*3+1.5,0)</f>
        <v>3</v>
      </c>
    </row>
    <row r="12" spans="1:9" x14ac:dyDescent="0.25">
      <c r="A12">
        <f ca="1">MOD(A11+1,4)</f>
        <v>0</v>
      </c>
      <c r="B12" t="s">
        <v>1</v>
      </c>
      <c r="C12">
        <f ca="1">ROUND(RAND()*5+0.5,0)</f>
        <v>3</v>
      </c>
      <c r="D12">
        <f ca="1">C12+$H12</f>
        <v>4</v>
      </c>
      <c r="E12">
        <f ca="1">D12+$H12</f>
        <v>5</v>
      </c>
      <c r="F12">
        <f ca="1">E12+$H12</f>
        <v>6</v>
      </c>
      <c r="G12" t="s">
        <v>13</v>
      </c>
      <c r="H12">
        <f ca="1">ROUND(RAND()*5+0.5,0)</f>
        <v>1</v>
      </c>
    </row>
    <row r="13" spans="1:9" x14ac:dyDescent="0.25">
      <c r="A13">
        <f ca="1">MOD(A12+1,4)</f>
        <v>1</v>
      </c>
      <c r="B13" t="s">
        <v>1</v>
      </c>
      <c r="C13">
        <f ca="1">ROUND(RAND()*3+1.5,0)</f>
        <v>4</v>
      </c>
      <c r="D13">
        <f ca="1">C13*$H13</f>
        <v>12</v>
      </c>
      <c r="E13">
        <f ca="1">D13*$H13</f>
        <v>36</v>
      </c>
      <c r="F13">
        <f ca="1">E13*$H13</f>
        <v>108</v>
      </c>
      <c r="G13" t="s">
        <v>12</v>
      </c>
      <c r="H13">
        <f ca="1">ROUND(RAND()*3+1.5,0)</f>
        <v>3</v>
      </c>
    </row>
    <row r="14" spans="1:9" x14ac:dyDescent="0.25">
      <c r="A14">
        <f ca="1">MOD(A13+1,4)</f>
        <v>2</v>
      </c>
      <c r="B14" t="s">
        <v>1</v>
      </c>
      <c r="C14">
        <f ca="1">ROUND(RAND()*5+0.5,0)</f>
        <v>1</v>
      </c>
      <c r="D14">
        <f ca="1">C14+$H14</f>
        <v>5</v>
      </c>
      <c r="E14">
        <f ca="1">D14+$H14</f>
        <v>9</v>
      </c>
      <c r="F14">
        <f ca="1">E14+$H14</f>
        <v>13</v>
      </c>
      <c r="G14" t="s">
        <v>13</v>
      </c>
      <c r="H14">
        <f ca="1">ROUND(RAND()*5+0.5,0)</f>
        <v>4</v>
      </c>
    </row>
    <row r="16" spans="1:9" x14ac:dyDescent="0.25">
      <c r="A16">
        <v>0</v>
      </c>
      <c r="B16" t="s">
        <v>1</v>
      </c>
      <c r="C16">
        <f ca="1">VLOOKUP($A16,$A$11:$H$14,3,FALSE)</f>
        <v>3</v>
      </c>
      <c r="D16">
        <f ca="1">VLOOKUP($A16,$A$11:$H$14,4,FALSE)</f>
        <v>4</v>
      </c>
      <c r="E16">
        <f ca="1">VLOOKUP($A16,$A$11:$H$14,5,FALSE)</f>
        <v>5</v>
      </c>
      <c r="F16">
        <f ca="1">VLOOKUP($A16,$A$11:$H$14,6,FALSE)</f>
        <v>6</v>
      </c>
      <c r="G16" t="str">
        <f ca="1">VLOOKUP($A16,$A$11:$H$14,7,FALSE)</f>
        <v>Linear</v>
      </c>
      <c r="H16">
        <f ca="1">VLOOKUP($A16,$A$11:$H$14,8,FALSE)</f>
        <v>1</v>
      </c>
      <c r="I16" t="str">
        <f ca="1">IF(G16="Linear","+"&amp;H16,"·"&amp;H16)</f>
        <v>+1</v>
      </c>
    </row>
    <row r="17" spans="1:12" x14ac:dyDescent="0.25">
      <c r="A17">
        <v>1</v>
      </c>
      <c r="B17" t="s">
        <v>1</v>
      </c>
      <c r="C17">
        <f ca="1">VLOOKUP($A17,$A$11:$H$14,3,FALSE)</f>
        <v>4</v>
      </c>
      <c r="D17">
        <f ca="1">VLOOKUP($A17,$A$11:$H$14,4,FALSE)</f>
        <v>12</v>
      </c>
      <c r="E17">
        <f ca="1">VLOOKUP($A17,$A$11:$H$14,5,FALSE)</f>
        <v>36</v>
      </c>
      <c r="F17">
        <f ca="1">VLOOKUP($A17,$A$11:$H$14,6,FALSE)</f>
        <v>108</v>
      </c>
      <c r="G17" t="str">
        <f ca="1">VLOOKUP($A17,$A$11:$H$14,7,FALSE)</f>
        <v>Exponentiell</v>
      </c>
      <c r="H17">
        <f ca="1">VLOOKUP($A17,$A$11:$H$14,8,FALSE)</f>
        <v>3</v>
      </c>
      <c r="I17" t="str">
        <f ca="1">IF(G17="Linear","+"&amp;H17,"·"&amp;H17)</f>
        <v>·3</v>
      </c>
    </row>
    <row r="21" spans="1:12" x14ac:dyDescent="0.25">
      <c r="B21">
        <f ca="1">ROUND(RAND()*5+1.5,0)</f>
        <v>2</v>
      </c>
      <c r="C21">
        <f ca="1">ROUND(RAND()*5+1.5,0)</f>
        <v>6</v>
      </c>
      <c r="E21" t="str">
        <f ca="1">"Eine Population aus "&amp;B21&amp;" Bakterien "&amp;L21&amp;" jeden Tag"</f>
        <v>Eine Population aus 2 Bakterien versechsfacht jeden Tag</v>
      </c>
      <c r="I21">
        <v>2</v>
      </c>
      <c r="J21" t="s">
        <v>14</v>
      </c>
      <c r="L21" t="str">
        <f ca="1">VLOOKUP(C21,I21:J25,2)</f>
        <v>versechsfacht</v>
      </c>
    </row>
    <row r="22" spans="1:12" x14ac:dyDescent="0.25">
      <c r="I22">
        <v>3</v>
      </c>
      <c r="J22" t="s">
        <v>15</v>
      </c>
    </row>
    <row r="23" spans="1:12" x14ac:dyDescent="0.25">
      <c r="F23" t="str">
        <f ca="1">"f(x) = "&amp;B21&amp;"·"&amp;C21</f>
        <v>f(x) = 2·6</v>
      </c>
      <c r="I23">
        <v>4</v>
      </c>
      <c r="J23" t="s">
        <v>16</v>
      </c>
    </row>
    <row r="24" spans="1:12" x14ac:dyDescent="0.25">
      <c r="F24" t="str">
        <f ca="1">B21&amp;"·"&amp;C21</f>
        <v>2·6</v>
      </c>
      <c r="I24">
        <v>5</v>
      </c>
      <c r="J24" t="s">
        <v>17</v>
      </c>
    </row>
    <row r="25" spans="1:12" x14ac:dyDescent="0.25">
      <c r="E25">
        <f ca="1">RANDBETWEEN(5,10)</f>
        <v>6</v>
      </c>
      <c r="F25">
        <f ca="1">B21*C21^E25</f>
        <v>93312</v>
      </c>
      <c r="I25">
        <v>6</v>
      </c>
      <c r="J25" t="s">
        <v>27</v>
      </c>
    </row>
    <row r="30" spans="1:12" x14ac:dyDescent="0.25">
      <c r="B30">
        <v>1</v>
      </c>
      <c r="C30">
        <f ca="1">ROUND(RAND()*5+1.5,0)</f>
        <v>5</v>
      </c>
    </row>
    <row r="31" spans="1:12" x14ac:dyDescent="0.25">
      <c r="B31">
        <f ca="1">ROUND(RAND()*4+1.5,0)</f>
        <v>4</v>
      </c>
      <c r="C31">
        <f ca="1">D31^B31</f>
        <v>256</v>
      </c>
      <c r="D31">
        <f ca="1">ROUND(RAND()*4+1.5,0)</f>
        <v>4</v>
      </c>
    </row>
    <row r="34" spans="1:12" x14ac:dyDescent="0.25">
      <c r="B34">
        <f ca="1">ROUND(RAND()*3+1.5,0)</f>
        <v>3</v>
      </c>
      <c r="C34" t="s">
        <v>21</v>
      </c>
    </row>
    <row r="35" spans="1:12" x14ac:dyDescent="0.25">
      <c r="B35">
        <f ca="1">ROUND(RAND()*3+1.5,0)</f>
        <v>3</v>
      </c>
      <c r="C35" t="s">
        <v>22</v>
      </c>
    </row>
    <row r="37" spans="1:12" x14ac:dyDescent="0.25">
      <c r="B37">
        <v>1</v>
      </c>
      <c r="C37">
        <f ca="1">$B$34*$B$35^B37</f>
        <v>9</v>
      </c>
    </row>
    <row r="38" spans="1:12" x14ac:dyDescent="0.25">
      <c r="A38">
        <f ca="1">ROUND(RAND()*3-0.5,0)</f>
        <v>2</v>
      </c>
      <c r="B38">
        <v>2</v>
      </c>
      <c r="C38">
        <f t="shared" ref="C38:C43" ca="1" si="2">$B$34*$B$35^B38</f>
        <v>27</v>
      </c>
    </row>
    <row r="39" spans="1:12" x14ac:dyDescent="0.25">
      <c r="A39">
        <f ca="1">MOD(A38+1,3)</f>
        <v>0</v>
      </c>
      <c r="B39">
        <v>3</v>
      </c>
      <c r="C39">
        <f t="shared" ca="1" si="2"/>
        <v>81</v>
      </c>
    </row>
    <row r="40" spans="1:12" x14ac:dyDescent="0.25">
      <c r="A40">
        <f ca="1">MOD(A39+1,3)</f>
        <v>1</v>
      </c>
      <c r="B40">
        <v>4</v>
      </c>
      <c r="C40">
        <f t="shared" ca="1" si="2"/>
        <v>243</v>
      </c>
    </row>
    <row r="41" spans="1:12" x14ac:dyDescent="0.25">
      <c r="A41">
        <f ca="1">ROUND(RAND()*3-0.5,0)</f>
        <v>2</v>
      </c>
      <c r="B41">
        <v>5</v>
      </c>
      <c r="C41">
        <f t="shared" ca="1" si="2"/>
        <v>729</v>
      </c>
    </row>
    <row r="42" spans="1:12" x14ac:dyDescent="0.25">
      <c r="A42">
        <f ca="1">MOD(A41+1,3)</f>
        <v>0</v>
      </c>
      <c r="B42">
        <v>6</v>
      </c>
      <c r="C42">
        <f t="shared" ca="1" si="2"/>
        <v>2187</v>
      </c>
    </row>
    <row r="43" spans="1:12" x14ac:dyDescent="0.25">
      <c r="A43">
        <f ca="1">MOD(A42+1,3)</f>
        <v>1</v>
      </c>
      <c r="B43">
        <v>7</v>
      </c>
      <c r="C43">
        <f t="shared" ca="1" si="2"/>
        <v>6561</v>
      </c>
    </row>
    <row r="45" spans="1:12" x14ac:dyDescent="0.25">
      <c r="A45">
        <v>0</v>
      </c>
      <c r="B45">
        <f ca="1">VLOOKUP(A45,$A$38:$C$40,2,FALSE)</f>
        <v>3</v>
      </c>
      <c r="C45">
        <f ca="1">VLOOKUP(A45,$A$38:$C$40,3,FALSE)</f>
        <v>81</v>
      </c>
      <c r="E45" t="str">
        <f ca="1">"P ("&amp;B45&amp;"|"&amp;C45&amp;")"</f>
        <v>P (3|81)</v>
      </c>
    </row>
    <row r="46" spans="1:12" x14ac:dyDescent="0.25">
      <c r="A46">
        <v>0</v>
      </c>
      <c r="B46">
        <f ca="1">VLOOKUP(A46,$A$41:$C$43,2,FALSE)</f>
        <v>6</v>
      </c>
      <c r="C46">
        <f ca="1">VLOOKUP(A46,$A$41:$C$43,3,FALSE)</f>
        <v>2187</v>
      </c>
      <c r="E46" t="str">
        <f ca="1">"Q ("&amp;B46&amp;"|"&amp;C46&amp;")"</f>
        <v>Q (6|2187)</v>
      </c>
    </row>
    <row r="48" spans="1:12" x14ac:dyDescent="0.25">
      <c r="I48" s="1"/>
      <c r="L48" s="1"/>
    </row>
  </sheetData>
  <phoneticPr fontId="0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</vt:i4>
      </vt:variant>
      <vt:variant>
        <vt:lpstr>Benannte Bereiche</vt:lpstr>
      </vt:variant>
      <vt:variant>
        <vt:i4>1</vt:i4>
      </vt:variant>
    </vt:vector>
  </HeadingPairs>
  <TitlesOfParts>
    <vt:vector size="6" baseType="lpstr">
      <vt:lpstr>Aufgaben</vt:lpstr>
      <vt:lpstr>Tabelle3</vt:lpstr>
      <vt:lpstr>Daten (2)</vt:lpstr>
      <vt:lpstr>Daten3</vt:lpstr>
      <vt:lpstr>Daten</vt:lpstr>
      <vt:lpstr>Aufgaben!Druckbereich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Gandalf</dc:creator>
  <cp:lastModifiedBy>Stefan Müller</cp:lastModifiedBy>
  <cp:lastPrinted>2021-11-19T20:31:13Z</cp:lastPrinted>
  <dcterms:created xsi:type="dcterms:W3CDTF">2009-10-06T17:15:33Z</dcterms:created>
  <dcterms:modified xsi:type="dcterms:W3CDTF">2021-11-19T20:31:48Z</dcterms:modified>
</cp:coreProperties>
</file>