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150" windowWidth="18795" windowHeight="7425"/>
  </bookViews>
  <sheets>
    <sheet name="Arbeit" sheetId="1" r:id="rId1"/>
  </sheets>
  <definedNames>
    <definedName name="_xlnm.Print_Area" localSheetId="0">Arbeit!$A$1:$AN$41</definedName>
  </definedNames>
  <calcPr calcId="145621"/>
</workbook>
</file>

<file path=xl/calcChain.xml><?xml version="1.0" encoding="utf-8"?>
<calcChain xmlns="http://schemas.openxmlformats.org/spreadsheetml/2006/main">
  <c r="N5" i="1" l="1"/>
  <c r="D6" i="1"/>
  <c r="D7" i="1" s="1"/>
  <c r="E6" i="1"/>
  <c r="E7" i="1" s="1"/>
  <c r="F6" i="1"/>
  <c r="F7" i="1" s="1"/>
  <c r="G6" i="1"/>
  <c r="G7" i="1" s="1"/>
  <c r="H6" i="1"/>
  <c r="H7" i="1" s="1"/>
  <c r="I6" i="1"/>
  <c r="I7" i="1" s="1"/>
  <c r="J6" i="1"/>
  <c r="K6" i="1"/>
  <c r="L6" i="1"/>
  <c r="M6" i="1"/>
  <c r="M7" i="1" s="1"/>
  <c r="J7" i="1"/>
  <c r="K7" i="1"/>
  <c r="L7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N10" i="1"/>
  <c r="R10" i="1"/>
  <c r="N11" i="1"/>
  <c r="R11" i="1"/>
  <c r="N12" i="1"/>
  <c r="R12" i="1"/>
  <c r="N13" i="1"/>
  <c r="R13" i="1"/>
  <c r="N14" i="1"/>
  <c r="R14" i="1"/>
  <c r="N15" i="1"/>
  <c r="R15" i="1"/>
  <c r="N16" i="1"/>
  <c r="R16" i="1"/>
  <c r="N17" i="1"/>
  <c r="R17" i="1"/>
  <c r="N18" i="1"/>
  <c r="R18" i="1"/>
  <c r="N19" i="1"/>
  <c r="R19" i="1"/>
  <c r="N20" i="1"/>
  <c r="R20" i="1"/>
  <c r="N21" i="1"/>
  <c r="R21" i="1"/>
  <c r="N22" i="1"/>
  <c r="R22" i="1"/>
  <c r="N23" i="1"/>
  <c r="R23" i="1"/>
  <c r="N24" i="1"/>
  <c r="R24" i="1"/>
  <c r="N25" i="1"/>
  <c r="R25" i="1"/>
  <c r="N26" i="1"/>
  <c r="R26" i="1"/>
  <c r="N27" i="1"/>
  <c r="R27" i="1"/>
  <c r="N28" i="1"/>
  <c r="R28" i="1"/>
  <c r="N29" i="1"/>
  <c r="R29" i="1"/>
  <c r="N30" i="1"/>
  <c r="R30" i="1"/>
  <c r="N31" i="1"/>
  <c r="R31" i="1"/>
  <c r="N32" i="1"/>
  <c r="R32" i="1"/>
  <c r="N33" i="1"/>
  <c r="R33" i="1"/>
  <c r="N34" i="1"/>
  <c r="R34" i="1"/>
  <c r="N35" i="1"/>
  <c r="R35" i="1"/>
  <c r="N36" i="1"/>
  <c r="R36" i="1"/>
  <c r="N37" i="1"/>
  <c r="R37" i="1"/>
  <c r="N38" i="1"/>
  <c r="R38" i="1"/>
  <c r="N39" i="1"/>
  <c r="R39" i="1"/>
  <c r="N40" i="1"/>
  <c r="R40" i="1"/>
  <c r="T40" i="1"/>
  <c r="N41" i="1"/>
  <c r="R41" i="1"/>
  <c r="O39" i="1" l="1"/>
  <c r="O24" i="1"/>
  <c r="O38" i="1"/>
  <c r="T37" i="1"/>
  <c r="O35" i="1"/>
  <c r="O33" i="1"/>
  <c r="W9" i="1"/>
  <c r="W10" i="1" s="1"/>
  <c r="O22" i="1"/>
  <c r="O20" i="1"/>
  <c r="O40" i="1"/>
  <c r="O18" i="1"/>
  <c r="O14" i="1"/>
  <c r="P38" i="1"/>
  <c r="Q38" i="1" s="1"/>
  <c r="P37" i="1"/>
  <c r="Q37" i="1" s="1"/>
  <c r="P41" i="1"/>
  <c r="Q41" i="1" s="1"/>
  <c r="S40" i="1"/>
  <c r="P39" i="1"/>
  <c r="Q39" i="1" s="1"/>
  <c r="O31" i="1"/>
  <c r="O29" i="1"/>
  <c r="O27" i="1"/>
  <c r="AG9" i="1"/>
  <c r="AG10" i="1" s="1"/>
  <c r="S38" i="1"/>
  <c r="T38" i="1"/>
  <c r="S37" i="1"/>
  <c r="T41" i="1"/>
  <c r="O41" i="1"/>
  <c r="S39" i="1"/>
  <c r="O36" i="1"/>
  <c r="O32" i="1"/>
  <c r="O25" i="1"/>
  <c r="O23" i="1"/>
  <c r="O19" i="1"/>
  <c r="O17" i="1"/>
  <c r="O13" i="1"/>
  <c r="T39" i="1"/>
  <c r="S41" i="1"/>
  <c r="P40" i="1"/>
  <c r="Q40" i="1" s="1"/>
  <c r="O37" i="1"/>
  <c r="O26" i="1"/>
  <c r="O15" i="1"/>
  <c r="O28" i="1"/>
  <c r="O34" i="1"/>
  <c r="O11" i="1"/>
  <c r="AC9" i="1"/>
  <c r="AC10" i="1" s="1"/>
  <c r="AI9" i="1"/>
  <c r="AI11" i="1" s="1"/>
  <c r="AI12" i="1" s="1"/>
  <c r="O12" i="1"/>
  <c r="O30" i="1"/>
  <c r="AK9" i="1"/>
  <c r="AK10" i="1" s="1"/>
  <c r="O21" i="1"/>
  <c r="AJ9" i="1"/>
  <c r="AJ10" i="1" s="1"/>
  <c r="AD9" i="1"/>
  <c r="AD11" i="1" s="1"/>
  <c r="AD12" i="1" s="1"/>
  <c r="AH9" i="1"/>
  <c r="AH10" i="1" s="1"/>
  <c r="V9" i="1"/>
  <c r="V10" i="1" s="1"/>
  <c r="N6" i="1"/>
  <c r="N7" i="1" s="1"/>
  <c r="AA9" i="1"/>
  <c r="AA11" i="1" s="1"/>
  <c r="AA12" i="1" s="1"/>
  <c r="AE9" i="1"/>
  <c r="AE11" i="1" s="1"/>
  <c r="AE12" i="1" s="1"/>
  <c r="Y9" i="1"/>
  <c r="AF9" i="1"/>
  <c r="AB9" i="1"/>
  <c r="X9" i="1"/>
  <c r="Z9" i="1"/>
  <c r="O16" i="1"/>
  <c r="O10" i="1"/>
  <c r="AE17" i="1" l="1"/>
  <c r="AE18" i="1" s="1"/>
  <c r="AA17" i="1"/>
  <c r="AA18" i="1" s="1"/>
  <c r="W11" i="1"/>
  <c r="W12" i="1" s="1"/>
  <c r="V11" i="1"/>
  <c r="V12" i="1" s="1"/>
  <c r="AI17" i="1"/>
  <c r="AD17" i="1"/>
  <c r="AD18" i="1" s="1"/>
  <c r="AG11" i="1"/>
  <c r="AG12" i="1" s="1"/>
  <c r="AC11" i="1"/>
  <c r="AC12" i="1" s="1"/>
  <c r="AJ11" i="1"/>
  <c r="AJ12" i="1" s="1"/>
  <c r="AI10" i="1"/>
  <c r="AK11" i="1"/>
  <c r="AK12" i="1" s="1"/>
  <c r="AA10" i="1"/>
  <c r="AD10" i="1"/>
  <c r="AH11" i="1"/>
  <c r="AH12" i="1" s="1"/>
  <c r="Y10" i="1"/>
  <c r="Y11" i="1"/>
  <c r="Y12" i="1" s="1"/>
  <c r="AE10" i="1"/>
  <c r="AB10" i="1"/>
  <c r="AB11" i="1"/>
  <c r="AB12" i="1" s="1"/>
  <c r="AF11" i="1"/>
  <c r="AF12" i="1" s="1"/>
  <c r="AF10" i="1"/>
  <c r="X11" i="1"/>
  <c r="X12" i="1" s="1"/>
  <c r="X10" i="1"/>
  <c r="Z10" i="1"/>
  <c r="Z11" i="1"/>
  <c r="Z12" i="1" s="1"/>
  <c r="AK17" i="1" l="1"/>
  <c r="AK18" i="1" s="1"/>
  <c r="W17" i="1"/>
  <c r="V17" i="1"/>
  <c r="AG17" i="1"/>
  <c r="AG18" i="1" s="1"/>
  <c r="Z17" i="1"/>
  <c r="Y26" i="1" s="1"/>
  <c r="Y27" i="1" s="1"/>
  <c r="X17" i="1"/>
  <c r="X18" i="1" s="1"/>
  <c r="AH17" i="1"/>
  <c r="AH18" i="1" s="1"/>
  <c r="AJ17" i="1"/>
  <c r="AJ18" i="1" s="1"/>
  <c r="AF17" i="1"/>
  <c r="W26" i="1" s="1"/>
  <c r="W27" i="1" s="1"/>
  <c r="Y17" i="1"/>
  <c r="Y18" i="1" s="1"/>
  <c r="AC17" i="1"/>
  <c r="X26" i="1" s="1"/>
  <c r="X27" i="1" s="1"/>
  <c r="AB17" i="1"/>
  <c r="AB18" i="1" s="1"/>
  <c r="V26" i="1"/>
  <c r="V27" i="1" s="1"/>
  <c r="AI18" i="1"/>
  <c r="S36" i="1"/>
  <c r="T21" i="1"/>
  <c r="P22" i="1"/>
  <c r="P36" i="1"/>
  <c r="P32" i="1"/>
  <c r="P20" i="1"/>
  <c r="T36" i="1"/>
  <c r="S22" i="1"/>
  <c r="P31" i="1"/>
  <c r="P21" i="1"/>
  <c r="S21" i="1"/>
  <c r="P14" i="1" l="1"/>
  <c r="S14" i="1"/>
  <c r="S16" i="1"/>
  <c r="W18" i="1"/>
  <c r="Z26" i="1"/>
  <c r="Z27" i="1" s="1"/>
  <c r="AA26" i="1"/>
  <c r="AA27" i="1" s="1"/>
  <c r="V18" i="1"/>
  <c r="T15" i="1"/>
  <c r="P33" i="1"/>
  <c r="S29" i="1"/>
  <c r="S12" i="1"/>
  <c r="T26" i="1"/>
  <c r="S33" i="1"/>
  <c r="P11" i="1"/>
  <c r="S11" i="1"/>
  <c r="S26" i="1"/>
  <c r="T29" i="1"/>
  <c r="T31" i="1"/>
  <c r="S34" i="1"/>
  <c r="P27" i="1"/>
  <c r="T35" i="1"/>
  <c r="T11" i="1"/>
  <c r="T22" i="1"/>
  <c r="Q22" i="1" s="1"/>
  <c r="T18" i="1"/>
  <c r="S25" i="1"/>
  <c r="S24" i="1"/>
  <c r="T17" i="1"/>
  <c r="AF18" i="1"/>
  <c r="S18" i="1"/>
  <c r="P29" i="1"/>
  <c r="P18" i="1"/>
  <c r="P15" i="1"/>
  <c r="T33" i="1"/>
  <c r="Q33" i="1" s="1"/>
  <c r="P13" i="1"/>
  <c r="P35" i="1"/>
  <c r="T27" i="1"/>
  <c r="T28" i="1"/>
  <c r="P34" i="1"/>
  <c r="S13" i="1"/>
  <c r="S19" i="1"/>
  <c r="P17" i="1"/>
  <c r="S28" i="1"/>
  <c r="S31" i="1"/>
  <c r="S23" i="1"/>
  <c r="T34" i="1"/>
  <c r="P28" i="1"/>
  <c r="P26" i="1"/>
  <c r="S35" i="1"/>
  <c r="T14" i="1"/>
  <c r="Q14" i="1" s="1"/>
  <c r="T16" i="1"/>
  <c r="T12" i="1"/>
  <c r="S20" i="1"/>
  <c r="S17" i="1"/>
  <c r="P12" i="1"/>
  <c r="P23" i="1"/>
  <c r="P30" i="1"/>
  <c r="T23" i="1"/>
  <c r="P24" i="1"/>
  <c r="T30" i="1"/>
  <c r="S15" i="1"/>
  <c r="T20" i="1"/>
  <c r="S30" i="1"/>
  <c r="P19" i="1"/>
  <c r="T24" i="1"/>
  <c r="T10" i="1"/>
  <c r="P16" i="1"/>
  <c r="S10" i="1"/>
  <c r="T25" i="1"/>
  <c r="P25" i="1"/>
  <c r="P10" i="1"/>
  <c r="S32" i="1"/>
  <c r="T13" i="1"/>
  <c r="T19" i="1"/>
  <c r="S27" i="1"/>
  <c r="T32" i="1"/>
  <c r="Z18" i="1"/>
  <c r="AC18" i="1"/>
  <c r="Q21" i="1"/>
  <c r="Q36" i="1"/>
  <c r="Q15" i="1"/>
  <c r="Q16" i="1" l="1"/>
  <c r="Q27" i="1"/>
  <c r="Q11" i="1"/>
  <c r="Q23" i="1"/>
  <c r="Q12" i="1"/>
  <c r="Q26" i="1"/>
  <c r="Q31" i="1"/>
  <c r="Q13" i="1"/>
  <c r="Q25" i="1"/>
  <c r="Q34" i="1"/>
  <c r="Q29" i="1"/>
  <c r="Q28" i="1"/>
  <c r="Q18" i="1"/>
  <c r="Q17" i="1"/>
  <c r="Q35" i="1"/>
  <c r="Q10" i="1"/>
  <c r="Q19" i="1"/>
  <c r="Q20" i="1"/>
  <c r="Q24" i="1"/>
  <c r="AH20" i="1"/>
  <c r="AG20" i="1"/>
  <c r="AB20" i="1"/>
  <c r="Q32" i="1"/>
  <c r="AI20" i="1"/>
  <c r="AK20" i="1"/>
  <c r="AD20" i="1"/>
  <c r="AJ20" i="1"/>
  <c r="AE20" i="1"/>
  <c r="W20" i="1"/>
  <c r="Z20" i="1"/>
  <c r="AF20" i="1"/>
  <c r="AA20" i="1"/>
  <c r="Y20" i="1"/>
  <c r="Q30" i="1"/>
  <c r="AC20" i="1"/>
  <c r="V20" i="1"/>
  <c r="AA29" i="1" s="1"/>
  <c r="X20" i="1"/>
  <c r="W29" i="1" l="1"/>
  <c r="V29" i="1"/>
  <c r="Y29" i="1"/>
  <c r="Z29" i="1"/>
  <c r="X29" i="1"/>
  <c r="U23" i="1" l="1"/>
  <c r="U24" i="1" s="1"/>
  <c r="U33" i="1"/>
  <c r="U36" i="1"/>
</calcChain>
</file>

<file path=xl/comments1.xml><?xml version="1.0" encoding="utf-8"?>
<comments xmlns="http://schemas.openxmlformats.org/spreadsheetml/2006/main">
  <authors>
    <author>Gandalf</author>
  </authors>
  <commentList>
    <comment ref="Q9" authorId="0">
      <text>
        <r>
          <rPr>
            <b/>
            <sz val="8"/>
            <color indexed="81"/>
            <rFont val="Tahoma"/>
            <family val="2"/>
          </rPr>
          <t xml:space="preserve">:) = Glücklich, weil mit halben Punkt weniger, wäre es schlechtere Note.
:( = Traurig, weil mit halben Punkt mehr wäre es eine bessere Note. </t>
        </r>
      </text>
    </comment>
  </commentList>
</comments>
</file>

<file path=xl/sharedStrings.xml><?xml version="1.0" encoding="utf-8"?>
<sst xmlns="http://schemas.openxmlformats.org/spreadsheetml/2006/main" count="104" uniqueCount="77">
  <si>
    <t>Name</t>
  </si>
  <si>
    <t>Vorname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</si>
  <si>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</si>
  <si>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</si>
  <si>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</si>
  <si>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</si>
  <si>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</si>
  <si>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</si>
  <si>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</si>
  <si>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</si>
  <si>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</si>
  <si>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</si>
  <si>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</si>
  <si>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</si>
  <si>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</si>
  <si>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</si>
  <si>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</si>
  <si>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</si>
  <si>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</si>
  <si>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</si>
  <si>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</si>
  <si>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</si>
  <si>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</si>
  <si>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</si>
  <si>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</si>
  <si>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</si>
  <si>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</si>
  <si>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</si>
  <si>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Punkte</t>
  </si>
  <si>
    <t>Prozent</t>
  </si>
  <si>
    <t>Note</t>
  </si>
  <si>
    <t>27.</t>
  </si>
  <si>
    <t>28.</t>
  </si>
  <si>
    <t>29.</t>
  </si>
  <si>
    <t>30.</t>
  </si>
  <si>
    <t>31.</t>
  </si>
  <si>
    <t>Aufgabe:</t>
  </si>
  <si>
    <t>Punkte:</t>
  </si>
  <si>
    <t>Anzahl:</t>
  </si>
  <si>
    <t>Note:</t>
  </si>
  <si>
    <t>Nr.</t>
  </si>
  <si>
    <t>Grenze:</t>
  </si>
  <si>
    <t>Datum:</t>
  </si>
  <si>
    <t>Fach:</t>
  </si>
  <si>
    <t>Klasse:</t>
  </si>
  <si>
    <t>Notenspiegel</t>
  </si>
  <si>
    <t>Prozentgrenzen für die Noten</t>
  </si>
  <si>
    <t>Thema:</t>
  </si>
  <si>
    <t>Gesamt</t>
  </si>
  <si>
    <t xml:space="preserve">Punkte: </t>
  </si>
  <si>
    <t>Modell 1</t>
  </si>
  <si>
    <t>Modell 2</t>
  </si>
  <si>
    <t>Modell 3</t>
  </si>
  <si>
    <t xml:space="preserve">Prozent: </t>
  </si>
  <si>
    <t>Frei:</t>
  </si>
  <si>
    <t>- gerundet</t>
  </si>
  <si>
    <t>- frei</t>
  </si>
  <si>
    <t>- abgerundet</t>
  </si>
  <si>
    <t>Pkt.durchs.:</t>
  </si>
  <si>
    <t>Pkt.d. %:</t>
  </si>
  <si>
    <t>Notendurchschnitt:</t>
  </si>
  <si>
    <t>:(</t>
  </si>
  <si>
    <t>5-</t>
  </si>
  <si>
    <t>5+</t>
  </si>
  <si>
    <t>4-</t>
  </si>
  <si>
    <t>4+</t>
  </si>
  <si>
    <t>3-</t>
  </si>
  <si>
    <t>3+</t>
  </si>
  <si>
    <t>2-</t>
  </si>
  <si>
    <t>2+</t>
  </si>
  <si>
    <t>1-</t>
  </si>
  <si>
    <t>1+</t>
  </si>
  <si>
    <t>32.</t>
  </si>
  <si>
    <t>Mathematik</t>
  </si>
  <si>
    <t>Anzahl Schüler:</t>
  </si>
  <si>
    <t>8c</t>
  </si>
  <si>
    <t>Klassenarbeit 1 - Terme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</si>
</sst>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%&quot;"/>
    <numFmt numFmtId="165" formatCode="0.0"/>
  </numFmts>
  <fonts count="7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8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2" fillId="3" borderId="1" xfId="0" applyFont="1" applyFill="1" applyBorder="1"/>
    <xf numFmtId="0" fontId="0" fillId="2" borderId="0" xfId="0" applyFill="1"/>
    <xf numFmtId="0" fontId="3" fillId="2" borderId="0" xfId="0" applyFont="1" applyFill="1"/>
    <xf numFmtId="0" fontId="1" fillId="2" borderId="4" xfId="0" applyFont="1" applyFill="1" applyBorder="1"/>
    <xf numFmtId="0" fontId="1" fillId="4" borderId="1" xfId="0" applyFont="1" applyFill="1" applyBorder="1"/>
    <xf numFmtId="0" fontId="0" fillId="4" borderId="4" xfId="0" applyFill="1" applyBorder="1"/>
    <xf numFmtId="164" fontId="0" fillId="4" borderId="5" xfId="0" applyNumberFormat="1" applyFill="1" applyBorder="1"/>
    <xf numFmtId="164" fontId="0" fillId="4" borderId="6" xfId="0" applyNumberFormat="1" applyFill="1" applyBorder="1"/>
    <xf numFmtId="0" fontId="0" fillId="4" borderId="7" xfId="0" applyFill="1" applyBorder="1"/>
    <xf numFmtId="164" fontId="0" fillId="4" borderId="8" xfId="0" applyNumberFormat="1" applyFill="1" applyBorder="1"/>
    <xf numFmtId="0" fontId="2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0" fillId="4" borderId="6" xfId="0" applyFill="1" applyBorder="1"/>
    <xf numFmtId="0" fontId="2" fillId="3" borderId="1" xfId="0" quotePrefix="1" applyFont="1" applyFill="1" applyBorder="1"/>
    <xf numFmtId="0" fontId="2" fillId="3" borderId="9" xfId="0" applyFont="1" applyFill="1" applyBorder="1" applyAlignment="1">
      <alignment horizontal="center"/>
    </xf>
    <xf numFmtId="0" fontId="0" fillId="4" borderId="10" xfId="0" applyFill="1" applyBorder="1"/>
    <xf numFmtId="0" fontId="4" fillId="2" borderId="11" xfId="0" applyFont="1" applyFill="1" applyBorder="1" applyAlignment="1" applyProtection="1">
      <alignment horizontal="left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1" fillId="5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3" fillId="2" borderId="0" xfId="0" applyFont="1" applyFill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2" fillId="3" borderId="1" xfId="0" quotePrefix="1" applyFont="1" applyFill="1" applyBorder="1" applyAlignment="1">
      <alignment horizontal="center"/>
    </xf>
    <xf numFmtId="0" fontId="0" fillId="0" borderId="3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4" borderId="18" xfId="0" applyFill="1" applyBorder="1"/>
    <xf numFmtId="0" fontId="1" fillId="6" borderId="1" xfId="0" applyFont="1" applyFill="1" applyBorder="1" applyAlignment="1">
      <alignment horizontal="center"/>
    </xf>
    <xf numFmtId="165" fontId="1" fillId="6" borderId="1" xfId="0" applyNumberFormat="1" applyFont="1" applyFill="1" applyBorder="1" applyAlignment="1">
      <alignment horizontal="center"/>
    </xf>
    <xf numFmtId="2" fontId="1" fillId="6" borderId="1" xfId="0" applyNumberFormat="1" applyFont="1" applyFill="1" applyBorder="1" applyAlignment="1">
      <alignment horizontal="center"/>
    </xf>
    <xf numFmtId="165" fontId="1" fillId="5" borderId="1" xfId="0" applyNumberFormat="1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65" fontId="1" fillId="7" borderId="1" xfId="0" applyNumberFormat="1" applyFont="1" applyFill="1" applyBorder="1" applyAlignment="1">
      <alignment horizontal="center"/>
    </xf>
    <xf numFmtId="2" fontId="1" fillId="7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left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13" xfId="0" applyFont="1" applyFill="1" applyBorder="1" applyAlignment="1" applyProtection="1">
      <alignment horizontal="left"/>
      <protection locked="0"/>
    </xf>
    <xf numFmtId="0" fontId="5" fillId="3" borderId="11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14" fontId="4" fillId="2" borderId="11" xfId="0" applyNumberFormat="1" applyFont="1" applyFill="1" applyBorder="1" applyAlignment="1" applyProtection="1">
      <alignment horizontal="left"/>
      <protection locked="0"/>
    </xf>
    <xf numFmtId="2" fontId="1" fillId="4" borderId="11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>
      <alignment horizontal="center"/>
    </xf>
    <xf numFmtId="2" fontId="1" fillId="4" borderId="13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Standard" xfId="0" builtinId="0"/>
  </cellStyles>
  <dxfs count="31"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811859646928791E-2"/>
          <c:y val="7.8370025914151153E-2"/>
          <c:w val="0.87382458256933881"/>
          <c:h val="0.72413903944675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Arbeit!$U$29</c:f>
              <c:strCache>
                <c:ptCount val="1"/>
                <c:pt idx="0">
                  <c:v>Anzahl: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Arbeit!$V$28:$AA$28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Arbeit!$V$29:$AA$29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649024"/>
        <c:axId val="79663488"/>
      </c:barChart>
      <c:catAx>
        <c:axId val="79649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Note</a:t>
                </a:r>
              </a:p>
            </c:rich>
          </c:tx>
          <c:layout>
            <c:manualLayout>
              <c:xMode val="edge"/>
              <c:yMode val="edge"/>
              <c:x val="0.51035880401955414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966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663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Schüler</a:t>
                </a:r>
              </a:p>
            </c:rich>
          </c:tx>
          <c:layout>
            <c:manualLayout>
              <c:xMode val="edge"/>
              <c:yMode val="edge"/>
              <c:x val="3.0131826741996232E-2"/>
              <c:y val="0.30407556422218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9649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trlProps/ctrlProp1.xml><?xml version="1.0" encoding="utf-8"?>
<formControlPr xmlns="http://schemas.microsoft.com/office/spreadsheetml/2009/9/main" objectType="Radio" checked="Checked" firstButton="1" fmlaLink="$AL$4" lockText="1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21</xdr:row>
      <xdr:rowOff>95250</xdr:rowOff>
    </xdr:from>
    <xdr:to>
      <xdr:col>39</xdr:col>
      <xdr:colOff>76200</xdr:colOff>
      <xdr:row>39</xdr:row>
      <xdr:rowOff>133350</xdr:rowOff>
    </xdr:to>
    <xdr:graphicFrame macro="">
      <xdr:nvGraphicFramePr>
        <xdr:cNvPr id="1044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190500</xdr:colOff>
          <xdr:row>2</xdr:row>
          <xdr:rowOff>123825</xdr:rowOff>
        </xdr:from>
        <xdr:to>
          <xdr:col>38</xdr:col>
          <xdr:colOff>0</xdr:colOff>
          <xdr:row>7</xdr:row>
          <xdr:rowOff>47625</xdr:rowOff>
        </xdr:to>
        <xdr:grpSp>
          <xdr:nvGrpSpPr>
            <xdr:cNvPr id="1045" name="Group 13"/>
            <xdr:cNvGrpSpPr>
              <a:grpSpLocks/>
            </xdr:cNvGrpSpPr>
          </xdr:nvGrpSpPr>
          <xdr:grpSpPr bwMode="auto">
            <a:xfrm>
              <a:off x="13877925" y="523875"/>
              <a:ext cx="609600" cy="733425"/>
              <a:chOff x="1473" y="55"/>
              <a:chExt cx="94" cy="85"/>
            </a:xfrm>
          </xdr:grpSpPr>
          <xdr:sp macro="" textlink="">
            <xdr:nvSpPr>
              <xdr:cNvPr id="1030" name="Option Button 6" hidden="1">
                <a:extLst>
                  <a:ext uri="{63B3BB69-23CF-44E3-9099-C40C66FF867C}">
                    <a14:compatExt spid="_x0000_s1030"/>
                  </a:ext>
                </a:extLst>
              </xdr:cNvPr>
              <xdr:cNvSpPr/>
            </xdr:nvSpPr>
            <xdr:spPr>
              <a:xfrm>
                <a:off x="1480" y="61"/>
                <a:ext cx="73" cy="23"/>
              </a:xfrm>
              <a:prstGeom prst="rect">
                <a:avLst/>
              </a:prstGeom>
            </xdr:spPr>
          </xdr:sp>
          <xdr:sp macro="" textlink="">
            <xdr:nvSpPr>
              <xdr:cNvPr id="1031" name="Group Box 7" hidden="1">
                <a:extLst>
                  <a:ext uri="{63B3BB69-23CF-44E3-9099-C40C66FF867C}">
                    <a14:compatExt spid="_x0000_s1031"/>
                  </a:ext>
                </a:extLst>
              </xdr:cNvPr>
              <xdr:cNvSpPr/>
            </xdr:nvSpPr>
            <xdr:spPr>
              <a:xfrm>
                <a:off x="1473" y="55"/>
                <a:ext cx="38" cy="85"/>
              </a:xfrm>
              <a:prstGeom prst="rect">
                <a:avLst/>
              </a:prstGeom>
            </xdr:spPr>
          </xdr:sp>
          <xdr:sp macro="" textlink="">
            <xdr:nvSpPr>
              <xdr:cNvPr id="1032" name="Option Button 8" hidden="1">
                <a:extLst>
                  <a:ext uri="{63B3BB69-23CF-44E3-9099-C40C66FF867C}">
                    <a14:compatExt spid="_x0000_s1032"/>
                  </a:ext>
                </a:extLst>
              </xdr:cNvPr>
              <xdr:cNvSpPr/>
            </xdr:nvSpPr>
            <xdr:spPr>
              <a:xfrm>
                <a:off x="1480" y="79"/>
                <a:ext cx="42" cy="23"/>
              </a:xfrm>
              <a:prstGeom prst="rect">
                <a:avLst/>
              </a:prstGeom>
            </xdr:spPr>
          </xdr:sp>
          <xdr:sp macro="" textlink="">
            <xdr:nvSpPr>
              <xdr:cNvPr id="1033" name="Option Button 9" hidden="1">
                <a:extLst>
                  <a:ext uri="{63B3BB69-23CF-44E3-9099-C40C66FF867C}">
                    <a14:compatExt spid="_x0000_s1033"/>
                  </a:ext>
                </a:extLst>
              </xdr:cNvPr>
              <xdr:cNvSpPr/>
            </xdr:nvSpPr>
            <xdr:spPr>
              <a:xfrm>
                <a:off x="1480" y="98"/>
                <a:ext cx="87" cy="22"/>
              </a:xfrm>
              <a:prstGeom prst="rect">
                <a:avLst/>
              </a:prstGeom>
            </xdr:spPr>
          </xdr:sp>
          <xdr:sp macro="" textlink="">
            <xdr:nvSpPr>
              <xdr:cNvPr id="1034" name="Option Button 10" hidden="1">
                <a:extLst>
                  <a:ext uri="{63B3BB69-23CF-44E3-9099-C40C66FF867C}">
                    <a14:compatExt spid="_x0000_s1034"/>
                  </a:ext>
                </a:extLst>
              </xdr:cNvPr>
              <xdr:cNvSpPr/>
            </xdr:nvSpPr>
            <xdr:spPr>
              <a:xfrm>
                <a:off x="1481" y="115"/>
                <a:ext cx="38" cy="23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41"/>
  <sheetViews>
    <sheetView tabSelected="1" zoomScaleNormal="100" workbookViewId="0">
      <selection activeCell="M5" sqref="M5"/>
    </sheetView>
  </sheetViews>
  <sheetFormatPr baseColWidth="10" defaultRowHeight="12.75" x14ac:dyDescent="0.2"/>
  <cols>
    <col min="1" max="1" width="3.5703125" style="5" bestFit="1" customWidth="1"/>
    <col min="2" max="2" width="13.42578125" style="5" bestFit="1" customWidth="1"/>
    <col min="3" max="3" width="12.42578125" style="5" bestFit="1" customWidth="1"/>
    <col min="4" max="4" width="4" style="5" bestFit="1" customWidth="1"/>
    <col min="5" max="5" width="4.7109375" style="5" customWidth="1"/>
    <col min="6" max="6" width="4" style="5" bestFit="1" customWidth="1"/>
    <col min="7" max="7" width="4.85546875" style="5" customWidth="1"/>
    <col min="8" max="13" width="4" style="5" bestFit="1" customWidth="1"/>
    <col min="14" max="14" width="7.85546875" style="5" bestFit="1" customWidth="1"/>
    <col min="15" max="15" width="8.85546875" style="5" bestFit="1" customWidth="1"/>
    <col min="16" max="16" width="5.140625" style="5" bestFit="1" customWidth="1"/>
    <col min="17" max="17" width="2.140625" style="5" bestFit="1" customWidth="1"/>
    <col min="18" max="18" width="2.28515625" style="5" customWidth="1"/>
    <col min="19" max="19" width="2.5703125" style="5" customWidth="1"/>
    <col min="20" max="20" width="3" style="5" customWidth="1"/>
    <col min="21" max="21" width="13.28515625" style="5" customWidth="1"/>
    <col min="22" max="37" width="5.5703125" style="5" bestFit="1" customWidth="1"/>
    <col min="38" max="38" width="12" style="5" customWidth="1"/>
    <col min="39" max="16384" width="11.42578125" style="5"/>
  </cols>
  <sheetData>
    <row r="1" spans="1:38" ht="15.75" x14ac:dyDescent="0.25">
      <c r="B1" s="15" t="s">
        <v>43</v>
      </c>
      <c r="C1" s="20" t="s">
        <v>73</v>
      </c>
      <c r="D1" s="7"/>
      <c r="E1" s="63" t="s">
        <v>44</v>
      </c>
      <c r="F1" s="64"/>
      <c r="G1" s="64"/>
      <c r="H1" s="21" t="s">
        <v>75</v>
      </c>
      <c r="I1" s="7"/>
      <c r="J1" s="63" t="s">
        <v>42</v>
      </c>
      <c r="K1" s="64"/>
      <c r="L1" s="64"/>
      <c r="M1" s="65">
        <v>42268</v>
      </c>
      <c r="N1" s="61"/>
      <c r="O1" s="62"/>
      <c r="U1" s="69" t="s">
        <v>46</v>
      </c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</row>
    <row r="2" spans="1:38" ht="15.75" x14ac:dyDescent="0.25">
      <c r="B2" s="15" t="s">
        <v>47</v>
      </c>
      <c r="C2" s="60" t="s">
        <v>76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</row>
    <row r="3" spans="1:38" x14ac:dyDescent="0.2">
      <c r="U3" s="4" t="s">
        <v>39</v>
      </c>
      <c r="V3" s="14">
        <v>6</v>
      </c>
      <c r="W3" s="14" t="s">
        <v>62</v>
      </c>
      <c r="X3" s="14">
        <v>5</v>
      </c>
      <c r="Y3" s="14" t="s">
        <v>63</v>
      </c>
      <c r="Z3" s="14" t="s">
        <v>64</v>
      </c>
      <c r="AA3" s="14">
        <v>4</v>
      </c>
      <c r="AB3" s="14" t="s">
        <v>65</v>
      </c>
      <c r="AC3" s="14" t="s">
        <v>66</v>
      </c>
      <c r="AD3" s="14">
        <v>3</v>
      </c>
      <c r="AE3" s="14" t="s">
        <v>67</v>
      </c>
      <c r="AF3" s="14" t="s">
        <v>68</v>
      </c>
      <c r="AG3" s="14">
        <v>2</v>
      </c>
      <c r="AH3" s="14" t="s">
        <v>69</v>
      </c>
      <c r="AI3" s="14" t="s">
        <v>70</v>
      </c>
      <c r="AJ3" s="14">
        <v>1</v>
      </c>
      <c r="AK3" s="14" t="s">
        <v>71</v>
      </c>
    </row>
    <row r="4" spans="1:38" x14ac:dyDescent="0.2">
      <c r="C4" s="4" t="s">
        <v>36</v>
      </c>
      <c r="D4" s="14">
        <v>1</v>
      </c>
      <c r="E4" s="14">
        <v>2</v>
      </c>
      <c r="F4" s="14">
        <v>3</v>
      </c>
      <c r="G4" s="35">
        <v>4</v>
      </c>
      <c r="H4" s="35">
        <v>5</v>
      </c>
      <c r="I4" s="35">
        <v>6</v>
      </c>
      <c r="J4" s="14">
        <v>7</v>
      </c>
      <c r="K4" s="14">
        <v>8</v>
      </c>
      <c r="L4" s="14">
        <v>9</v>
      </c>
      <c r="M4" s="14">
        <v>10</v>
      </c>
      <c r="N4" s="14" t="s">
        <v>48</v>
      </c>
      <c r="U4" s="4" t="s">
        <v>50</v>
      </c>
      <c r="V4" s="51">
        <v>0</v>
      </c>
      <c r="W4" s="51">
        <v>25</v>
      </c>
      <c r="X4" s="51">
        <v>33</v>
      </c>
      <c r="Y4" s="51">
        <v>42</v>
      </c>
      <c r="Z4" s="48">
        <v>50</v>
      </c>
      <c r="AA4" s="48">
        <v>54</v>
      </c>
      <c r="AB4" s="48">
        <v>59</v>
      </c>
      <c r="AC4" s="48">
        <v>63</v>
      </c>
      <c r="AD4" s="48">
        <v>67</v>
      </c>
      <c r="AE4" s="48">
        <v>72</v>
      </c>
      <c r="AF4" s="43">
        <v>76</v>
      </c>
      <c r="AG4" s="43">
        <v>80</v>
      </c>
      <c r="AH4" s="43">
        <v>85</v>
      </c>
      <c r="AI4" s="43">
        <v>89</v>
      </c>
      <c r="AJ4" s="43">
        <v>93</v>
      </c>
      <c r="AK4" s="43">
        <v>97</v>
      </c>
      <c r="AL4" s="31">
        <v>1</v>
      </c>
    </row>
    <row r="5" spans="1:38" x14ac:dyDescent="0.2">
      <c r="C5" s="4" t="s">
        <v>37</v>
      </c>
      <c r="D5" s="22">
        <v>5</v>
      </c>
      <c r="E5" s="22">
        <v>2</v>
      </c>
      <c r="F5" s="22">
        <v>3</v>
      </c>
      <c r="G5" s="22">
        <v>2</v>
      </c>
      <c r="H5" s="22">
        <v>1</v>
      </c>
      <c r="I5" s="22">
        <v>2</v>
      </c>
      <c r="J5" s="22"/>
      <c r="K5" s="22"/>
      <c r="L5" s="22"/>
      <c r="M5" s="22"/>
      <c r="N5" s="8">
        <f>SUM(D5:M5)</f>
        <v>15</v>
      </c>
      <c r="U5" s="4" t="s">
        <v>51</v>
      </c>
      <c r="V5" s="51">
        <v>0</v>
      </c>
      <c r="W5" s="51">
        <v>23</v>
      </c>
      <c r="X5" s="51">
        <v>30</v>
      </c>
      <c r="Y5" s="51">
        <v>38</v>
      </c>
      <c r="Z5" s="48">
        <v>45</v>
      </c>
      <c r="AA5" s="48">
        <v>50</v>
      </c>
      <c r="AB5" s="48">
        <v>55</v>
      </c>
      <c r="AC5" s="48">
        <v>59</v>
      </c>
      <c r="AD5" s="48">
        <v>64</v>
      </c>
      <c r="AE5" s="48">
        <v>69</v>
      </c>
      <c r="AF5" s="43">
        <v>73</v>
      </c>
      <c r="AG5" s="43">
        <v>78</v>
      </c>
      <c r="AH5" s="43">
        <v>83</v>
      </c>
      <c r="AI5" s="43">
        <v>87</v>
      </c>
      <c r="AJ5" s="43">
        <v>92</v>
      </c>
      <c r="AK5" s="43">
        <v>97</v>
      </c>
    </row>
    <row r="6" spans="1:38" x14ac:dyDescent="0.2">
      <c r="C6" s="4" t="s">
        <v>58</v>
      </c>
      <c r="D6" s="8" t="str">
        <f>IF(AND(D5&lt;&gt;0,COUNT(D10:D40)&gt;0),SUM(D10:D40)/COUNT(D10:D40),"")</f>
        <v/>
      </c>
      <c r="E6" s="8" t="str">
        <f t="shared" ref="E6:M6" si="0">IF(AND(E5&lt;&gt;0,COUNT(E10:E40)&gt;0),SUM(E10:E40)/COUNT(E10:E40),"")</f>
        <v/>
      </c>
      <c r="F6" s="8" t="str">
        <f t="shared" si="0"/>
        <v/>
      </c>
      <c r="G6" s="8" t="str">
        <f t="shared" si="0"/>
        <v/>
      </c>
      <c r="H6" s="8" t="str">
        <f t="shared" si="0"/>
        <v/>
      </c>
      <c r="I6" s="8" t="str">
        <f t="shared" si="0"/>
        <v/>
      </c>
      <c r="J6" s="8" t="str">
        <f t="shared" si="0"/>
        <v/>
      </c>
      <c r="K6" s="8" t="str">
        <f t="shared" si="0"/>
        <v/>
      </c>
      <c r="L6" s="8" t="str">
        <f t="shared" si="0"/>
        <v/>
      </c>
      <c r="M6" s="8" t="str">
        <f t="shared" si="0"/>
        <v/>
      </c>
      <c r="N6" s="8">
        <f>IF(N5&lt;&gt;0,SUM(D6:M6),"")</f>
        <v>0</v>
      </c>
      <c r="U6" s="4" t="s">
        <v>52</v>
      </c>
      <c r="V6" s="51">
        <v>0</v>
      </c>
      <c r="W6" s="51">
        <v>20</v>
      </c>
      <c r="X6" s="51">
        <v>27</v>
      </c>
      <c r="Y6" s="51">
        <v>34</v>
      </c>
      <c r="Z6" s="48">
        <v>40</v>
      </c>
      <c r="AA6" s="48">
        <v>45</v>
      </c>
      <c r="AB6" s="48">
        <v>51</v>
      </c>
      <c r="AC6" s="48">
        <v>56</v>
      </c>
      <c r="AD6" s="48">
        <v>61</v>
      </c>
      <c r="AE6" s="48">
        <v>66</v>
      </c>
      <c r="AF6" s="43">
        <v>71</v>
      </c>
      <c r="AG6" s="43">
        <v>76</v>
      </c>
      <c r="AH6" s="43">
        <v>81</v>
      </c>
      <c r="AI6" s="43">
        <v>86</v>
      </c>
      <c r="AJ6" s="43">
        <v>91</v>
      </c>
      <c r="AK6" s="43">
        <v>96</v>
      </c>
    </row>
    <row r="7" spans="1:38" x14ac:dyDescent="0.2">
      <c r="C7" s="4" t="s">
        <v>59</v>
      </c>
      <c r="D7" s="8" t="str">
        <f>IF(AND(D5&lt;&gt;0,COUNT(D10:D40)&gt;0),D6/D5*100,"")</f>
        <v/>
      </c>
      <c r="E7" s="8" t="str">
        <f t="shared" ref="E7:M7" si="1">IF(AND(E5&lt;&gt;0,COUNT(E10:E40)&gt;0),E6/E5*100,"")</f>
        <v/>
      </c>
      <c r="F7" s="8" t="str">
        <f t="shared" si="1"/>
        <v/>
      </c>
      <c r="G7" s="8" t="str">
        <f t="shared" si="1"/>
        <v/>
      </c>
      <c r="H7" s="8" t="str">
        <f t="shared" si="1"/>
        <v/>
      </c>
      <c r="I7" s="8" t="str">
        <f t="shared" si="1"/>
        <v/>
      </c>
      <c r="J7" s="8" t="str">
        <f t="shared" si="1"/>
        <v/>
      </c>
      <c r="K7" s="8" t="str">
        <f t="shared" si="1"/>
        <v/>
      </c>
      <c r="L7" s="8" t="str">
        <f t="shared" si="1"/>
        <v/>
      </c>
      <c r="M7" s="8" t="str">
        <f t="shared" si="1"/>
        <v/>
      </c>
      <c r="N7" s="8">
        <f>IF(N5&lt;&gt;0,N6/N5*100,"")</f>
        <v>0</v>
      </c>
      <c r="U7" s="4" t="s">
        <v>54</v>
      </c>
      <c r="V7" s="32">
        <v>0</v>
      </c>
      <c r="W7" s="32">
        <v>25</v>
      </c>
      <c r="X7" s="32">
        <v>33</v>
      </c>
      <c r="Y7" s="32">
        <v>42</v>
      </c>
      <c r="Z7" s="32">
        <v>50</v>
      </c>
      <c r="AA7" s="32">
        <v>54</v>
      </c>
      <c r="AB7" s="32">
        <v>59</v>
      </c>
      <c r="AC7" s="32">
        <v>63</v>
      </c>
      <c r="AD7" s="32">
        <v>67</v>
      </c>
      <c r="AE7" s="32">
        <v>72</v>
      </c>
      <c r="AF7" s="32">
        <v>76</v>
      </c>
      <c r="AG7" s="32">
        <v>80</v>
      </c>
      <c r="AH7" s="32">
        <v>85</v>
      </c>
      <c r="AI7" s="32">
        <v>89</v>
      </c>
      <c r="AJ7" s="32">
        <v>93</v>
      </c>
      <c r="AK7" s="32">
        <v>97</v>
      </c>
    </row>
    <row r="8" spans="1:38" x14ac:dyDescent="0.2">
      <c r="S8" s="6"/>
      <c r="T8" s="6"/>
      <c r="U8" s="4" t="s">
        <v>41</v>
      </c>
      <c r="V8" s="52">
        <f>IF($AL$4=1,V4,IF($AL$4=2,V5,IF($AL$4=3,V6,V7)))</f>
        <v>0</v>
      </c>
      <c r="W8" s="52">
        <f t="shared" ref="W8:AK8" si="2">IF($AL$4=1,W4,IF($AL$4=2,W5,IF($AL$4=3,W6,W7)))</f>
        <v>25</v>
      </c>
      <c r="X8" s="52">
        <f t="shared" si="2"/>
        <v>33</v>
      </c>
      <c r="Y8" s="52">
        <f t="shared" si="2"/>
        <v>42</v>
      </c>
      <c r="Z8" s="34">
        <f t="shared" si="2"/>
        <v>50</v>
      </c>
      <c r="AA8" s="34">
        <f t="shared" si="2"/>
        <v>54</v>
      </c>
      <c r="AB8" s="34">
        <f t="shared" si="2"/>
        <v>59</v>
      </c>
      <c r="AC8" s="34">
        <f t="shared" si="2"/>
        <v>63</v>
      </c>
      <c r="AD8" s="34">
        <f t="shared" si="2"/>
        <v>67</v>
      </c>
      <c r="AE8" s="34">
        <f t="shared" si="2"/>
        <v>72</v>
      </c>
      <c r="AF8" s="53">
        <f t="shared" si="2"/>
        <v>76</v>
      </c>
      <c r="AG8" s="53">
        <f t="shared" si="2"/>
        <v>80</v>
      </c>
      <c r="AH8" s="53">
        <f t="shared" si="2"/>
        <v>85</v>
      </c>
      <c r="AI8" s="53">
        <f t="shared" si="2"/>
        <v>89</v>
      </c>
      <c r="AJ8" s="53">
        <f t="shared" si="2"/>
        <v>93</v>
      </c>
      <c r="AK8" s="53">
        <f t="shared" si="2"/>
        <v>97</v>
      </c>
    </row>
    <row r="9" spans="1:38" ht="13.5" thickBot="1" x14ac:dyDescent="0.25">
      <c r="A9" s="4" t="s">
        <v>40</v>
      </c>
      <c r="B9" s="4" t="s">
        <v>0</v>
      </c>
      <c r="C9" s="4" t="s">
        <v>1</v>
      </c>
      <c r="D9" s="14">
        <v>1</v>
      </c>
      <c r="E9" s="14">
        <v>2</v>
      </c>
      <c r="F9" s="14">
        <v>3</v>
      </c>
      <c r="G9" s="35">
        <v>4</v>
      </c>
      <c r="H9" s="35">
        <v>5</v>
      </c>
      <c r="I9" s="35">
        <v>6</v>
      </c>
      <c r="J9" s="14">
        <v>7</v>
      </c>
      <c r="K9" s="14">
        <v>8</v>
      </c>
      <c r="L9" s="14">
        <v>9</v>
      </c>
      <c r="M9" s="14">
        <v>10</v>
      </c>
      <c r="N9" s="14" t="s">
        <v>28</v>
      </c>
      <c r="O9" s="14" t="s">
        <v>29</v>
      </c>
      <c r="P9" s="18" t="s">
        <v>30</v>
      </c>
      <c r="Q9" s="18" t="s">
        <v>61</v>
      </c>
      <c r="S9" s="6"/>
      <c r="T9" s="6"/>
      <c r="U9" s="4" t="s">
        <v>49</v>
      </c>
      <c r="V9" s="50">
        <f t="shared" ref="V9:AK9" si="3">$N$5*V8/100</f>
        <v>0</v>
      </c>
      <c r="W9" s="50">
        <f t="shared" si="3"/>
        <v>3.75</v>
      </c>
      <c r="X9" s="50">
        <f t="shared" si="3"/>
        <v>4.95</v>
      </c>
      <c r="Y9" s="50">
        <f t="shared" si="3"/>
        <v>6.3</v>
      </c>
      <c r="Z9" s="47">
        <f t="shared" si="3"/>
        <v>7.5</v>
      </c>
      <c r="AA9" s="47">
        <f t="shared" si="3"/>
        <v>8.1</v>
      </c>
      <c r="AB9" s="47">
        <f t="shared" si="3"/>
        <v>8.85</v>
      </c>
      <c r="AC9" s="47">
        <f t="shared" si="3"/>
        <v>9.4499999999999993</v>
      </c>
      <c r="AD9" s="47">
        <f t="shared" si="3"/>
        <v>10.050000000000001</v>
      </c>
      <c r="AE9" s="47">
        <f t="shared" si="3"/>
        <v>10.8</v>
      </c>
      <c r="AF9" s="45">
        <f t="shared" si="3"/>
        <v>11.4</v>
      </c>
      <c r="AG9" s="45">
        <f t="shared" si="3"/>
        <v>12</v>
      </c>
      <c r="AH9" s="45">
        <f t="shared" si="3"/>
        <v>12.75</v>
      </c>
      <c r="AI9" s="45">
        <f t="shared" si="3"/>
        <v>13.35</v>
      </c>
      <c r="AJ9" s="45">
        <f t="shared" si="3"/>
        <v>13.95</v>
      </c>
      <c r="AK9" s="45">
        <f t="shared" si="3"/>
        <v>14.55</v>
      </c>
    </row>
    <row r="10" spans="1:38" x14ac:dyDescent="0.2">
      <c r="A10" s="1" t="s">
        <v>2</v>
      </c>
      <c r="B10" s="23"/>
      <c r="C10" s="24"/>
      <c r="D10" s="39"/>
      <c r="E10" s="38"/>
      <c r="F10" s="38"/>
      <c r="G10" s="38"/>
      <c r="H10" s="38"/>
      <c r="I10" s="38"/>
      <c r="J10" s="38"/>
      <c r="K10" s="38"/>
      <c r="L10" s="38"/>
      <c r="M10" s="26"/>
      <c r="N10" s="9" t="str">
        <f>IF(AND(B10&lt;&gt;"",COUNT(D10:M10)&gt;0),SUM(D10:M10),"")</f>
        <v/>
      </c>
      <c r="O10" s="10" t="str">
        <f t="shared" ref="O10:O41" si="4">IF(AND(N10&lt;&gt;"",$N$5&gt;0),N10/$N$5*100,"")</f>
        <v/>
      </c>
      <c r="P10" s="19" t="str">
        <f t="shared" ref="P10:P40" si="5">IF(AND(N10&lt;&gt;"",$N$5&gt;0),HLOOKUP(N10,$V$17:$AK$19,3),"")</f>
        <v/>
      </c>
      <c r="Q10" s="19" t="str">
        <f>IF(AND(P10&lt;&gt;"",N10&gt;0),IF(AND(P10&lt;&gt;S10,RIGHT(P10,1)="+"),":(",IF(AND(P10&lt;&gt;T10,RIGHT(P10,1)="-"),":)","")),"")</f>
        <v/>
      </c>
      <c r="R10" s="6">
        <f t="shared" ref="R10:R40" si="6">IF(B10&lt;&gt;"",1,0)</f>
        <v>0</v>
      </c>
      <c r="S10" s="6" t="e">
        <f>IF(AND(N10+0.5&lt;&gt;"",$N$5&gt;0),HLOOKUP(N10+0.5,$V$17:$AK$19,3),"")</f>
        <v>#VALUE!</v>
      </c>
      <c r="T10" s="6" t="e">
        <f>IF(AND(N10-0.5&lt;&gt;"",$N$5&gt;0),HLOOKUP(N10-0.5,$V$17:$AK$19,3),"")</f>
        <v>#VALUE!</v>
      </c>
      <c r="U10" s="17" t="s">
        <v>55</v>
      </c>
      <c r="V10" s="50">
        <f t="shared" ref="V10:AK10" si="7">(ROUND(V9/5,1))*5</f>
        <v>0</v>
      </c>
      <c r="W10" s="50">
        <f t="shared" si="7"/>
        <v>4</v>
      </c>
      <c r="X10" s="50">
        <f t="shared" si="7"/>
        <v>5</v>
      </c>
      <c r="Y10" s="50">
        <f t="shared" si="7"/>
        <v>6.5</v>
      </c>
      <c r="Z10" s="47">
        <f t="shared" si="7"/>
        <v>7.5</v>
      </c>
      <c r="AA10" s="47">
        <f t="shared" si="7"/>
        <v>8</v>
      </c>
      <c r="AB10" s="47">
        <f t="shared" si="7"/>
        <v>9</v>
      </c>
      <c r="AC10" s="47">
        <f t="shared" si="7"/>
        <v>9.5</v>
      </c>
      <c r="AD10" s="47">
        <f t="shared" si="7"/>
        <v>10</v>
      </c>
      <c r="AE10" s="47">
        <f t="shared" si="7"/>
        <v>11</v>
      </c>
      <c r="AF10" s="45">
        <f t="shared" si="7"/>
        <v>11.5</v>
      </c>
      <c r="AG10" s="45">
        <f t="shared" si="7"/>
        <v>12</v>
      </c>
      <c r="AH10" s="45">
        <f t="shared" si="7"/>
        <v>13</v>
      </c>
      <c r="AI10" s="45">
        <f t="shared" si="7"/>
        <v>13.5</v>
      </c>
      <c r="AJ10" s="45">
        <f t="shared" si="7"/>
        <v>14</v>
      </c>
      <c r="AK10" s="45">
        <f t="shared" si="7"/>
        <v>14.5</v>
      </c>
    </row>
    <row r="11" spans="1:38" ht="13.5" thickBot="1" x14ac:dyDescent="0.25">
      <c r="A11" s="3" t="s">
        <v>3</v>
      </c>
      <c r="B11" s="27"/>
      <c r="C11" s="28"/>
      <c r="D11" s="40"/>
      <c r="E11" s="36"/>
      <c r="F11" s="36"/>
      <c r="G11" s="36"/>
      <c r="H11" s="36"/>
      <c r="I11" s="36"/>
      <c r="J11" s="36"/>
      <c r="K11" s="36"/>
      <c r="L11" s="36"/>
      <c r="M11" s="28"/>
      <c r="N11" s="16" t="str">
        <f t="shared" ref="N11:N40" si="8">IF(AND(B11&lt;&gt;"",COUNT(D11:M11)&gt;0),SUM(D11:M11),"")</f>
        <v/>
      </c>
      <c r="O11" s="11" t="str">
        <f t="shared" si="4"/>
        <v/>
      </c>
      <c r="P11" s="16" t="str">
        <f t="shared" si="5"/>
        <v/>
      </c>
      <c r="Q11" s="42" t="str">
        <f>IF(AND(P11&lt;&gt;"",N11&gt;0),IF(AND(P11&lt;&gt;S11,RIGHT(P11,1)="+"),":(",IF(AND(P11&lt;&gt;T11,RIGHT(P11,1)="-"),":)","")),"")</f>
        <v/>
      </c>
      <c r="R11" s="6">
        <f t="shared" si="6"/>
        <v>0</v>
      </c>
      <c r="S11" s="6" t="e">
        <f t="shared" ref="S11:S40" si="9">IF(AND(N11+0.5&lt;&gt;"",$N$5&gt;0),HLOOKUP(N11+0.5,$V$17:$AK$19,3),"")</f>
        <v>#VALUE!</v>
      </c>
      <c r="T11" s="6" t="e">
        <f t="shared" ref="T11:T40" si="10">IF(AND(N11-0.5&lt;&gt;"",$N$5&gt;0),HLOOKUP(N11-0.5,$V$17:$AK$19,3),"")</f>
        <v>#VALUE!</v>
      </c>
      <c r="U11" s="17" t="s">
        <v>57</v>
      </c>
      <c r="V11" s="50">
        <f>(INT(V9*2))/2</f>
        <v>0</v>
      </c>
      <c r="W11" s="50">
        <f t="shared" ref="W11:AK11" si="11">(INT(W9*2))/2</f>
        <v>3.5</v>
      </c>
      <c r="X11" s="50">
        <f t="shared" si="11"/>
        <v>4.5</v>
      </c>
      <c r="Y11" s="50">
        <f t="shared" si="11"/>
        <v>6</v>
      </c>
      <c r="Z11" s="47">
        <f t="shared" si="11"/>
        <v>7.5</v>
      </c>
      <c r="AA11" s="47">
        <f t="shared" si="11"/>
        <v>8</v>
      </c>
      <c r="AB11" s="47">
        <f t="shared" si="11"/>
        <v>8.5</v>
      </c>
      <c r="AC11" s="47">
        <f t="shared" si="11"/>
        <v>9</v>
      </c>
      <c r="AD11" s="47">
        <f t="shared" si="11"/>
        <v>10</v>
      </c>
      <c r="AE11" s="47">
        <f t="shared" si="11"/>
        <v>10.5</v>
      </c>
      <c r="AF11" s="45">
        <f t="shared" si="11"/>
        <v>11</v>
      </c>
      <c r="AG11" s="45">
        <f t="shared" si="11"/>
        <v>12</v>
      </c>
      <c r="AH11" s="45">
        <f t="shared" si="11"/>
        <v>12.5</v>
      </c>
      <c r="AI11" s="45">
        <f t="shared" si="11"/>
        <v>13</v>
      </c>
      <c r="AJ11" s="45">
        <f t="shared" si="11"/>
        <v>13.5</v>
      </c>
      <c r="AK11" s="45">
        <f t="shared" si="11"/>
        <v>14.5</v>
      </c>
    </row>
    <row r="12" spans="1:38" x14ac:dyDescent="0.2">
      <c r="A12" s="2" t="s">
        <v>4</v>
      </c>
      <c r="B12" s="30"/>
      <c r="C12" s="24"/>
      <c r="D12" s="41"/>
      <c r="E12" s="37"/>
      <c r="F12" s="37"/>
      <c r="G12" s="37"/>
      <c r="H12" s="37"/>
      <c r="I12" s="37"/>
      <c r="J12" s="37"/>
      <c r="K12" s="37"/>
      <c r="L12" s="37"/>
      <c r="M12" s="24"/>
      <c r="N12" s="12" t="str">
        <f t="shared" si="8"/>
        <v/>
      </c>
      <c r="O12" s="13" t="str">
        <f t="shared" si="4"/>
        <v/>
      </c>
      <c r="P12" s="19" t="str">
        <f t="shared" si="5"/>
        <v/>
      </c>
      <c r="Q12" s="19" t="str">
        <f t="shared" ref="Q12:Q40" si="12">IF(AND(P12&lt;&gt;"",N12&gt;0),IF(AND(P12&lt;&gt;S12,RIGHT(P12,1)="+"),":(",IF(AND(P12&lt;&gt;T12,RIGHT(P12,1)="-"),":)","")),"")</f>
        <v/>
      </c>
      <c r="R12" s="6">
        <f t="shared" si="6"/>
        <v>0</v>
      </c>
      <c r="S12" s="6" t="e">
        <f t="shared" si="9"/>
        <v>#VALUE!</v>
      </c>
      <c r="T12" s="6" t="e">
        <f t="shared" si="10"/>
        <v>#VALUE!</v>
      </c>
      <c r="U12" s="17" t="s">
        <v>56</v>
      </c>
      <c r="V12" s="33">
        <f t="shared" ref="V12:AK12" si="13">V11</f>
        <v>0</v>
      </c>
      <c r="W12" s="33">
        <f t="shared" si="13"/>
        <v>3.5</v>
      </c>
      <c r="X12" s="33">
        <f t="shared" si="13"/>
        <v>4.5</v>
      </c>
      <c r="Y12" s="33">
        <f t="shared" si="13"/>
        <v>6</v>
      </c>
      <c r="Z12" s="33">
        <f t="shared" si="13"/>
        <v>7.5</v>
      </c>
      <c r="AA12" s="33">
        <f t="shared" si="13"/>
        <v>8</v>
      </c>
      <c r="AB12" s="33">
        <f t="shared" si="13"/>
        <v>8.5</v>
      </c>
      <c r="AC12" s="33">
        <f t="shared" si="13"/>
        <v>9</v>
      </c>
      <c r="AD12" s="33">
        <f t="shared" si="13"/>
        <v>10</v>
      </c>
      <c r="AE12" s="33">
        <f t="shared" si="13"/>
        <v>10.5</v>
      </c>
      <c r="AF12" s="33">
        <f t="shared" si="13"/>
        <v>11</v>
      </c>
      <c r="AG12" s="33">
        <f t="shared" si="13"/>
        <v>12</v>
      </c>
      <c r="AH12" s="33">
        <f t="shared" si="13"/>
        <v>12.5</v>
      </c>
      <c r="AI12" s="33">
        <f t="shared" si="13"/>
        <v>13</v>
      </c>
      <c r="AJ12" s="33">
        <f t="shared" si="13"/>
        <v>13.5</v>
      </c>
      <c r="AK12" s="33">
        <f t="shared" si="13"/>
        <v>14.5</v>
      </c>
    </row>
    <row r="13" spans="1:38" ht="13.5" thickBot="1" x14ac:dyDescent="0.25">
      <c r="A13" s="3" t="s">
        <v>5</v>
      </c>
      <c r="B13" s="27"/>
      <c r="C13" s="28"/>
      <c r="D13" s="40"/>
      <c r="E13" s="36"/>
      <c r="F13" s="36"/>
      <c r="G13" s="36"/>
      <c r="H13" s="36"/>
      <c r="I13" s="36"/>
      <c r="J13" s="36"/>
      <c r="K13" s="36"/>
      <c r="L13" s="36"/>
      <c r="M13" s="28"/>
      <c r="N13" s="16" t="str">
        <f t="shared" si="8"/>
        <v/>
      </c>
      <c r="O13" s="11" t="str">
        <f t="shared" si="4"/>
        <v/>
      </c>
      <c r="P13" s="16" t="str">
        <f t="shared" si="5"/>
        <v/>
      </c>
      <c r="Q13" s="42" t="str">
        <f t="shared" si="12"/>
        <v/>
      </c>
      <c r="R13" s="6">
        <f t="shared" si="6"/>
        <v>0</v>
      </c>
      <c r="S13" s="6" t="e">
        <f t="shared" si="9"/>
        <v>#VALUE!</v>
      </c>
      <c r="T13" s="6" t="e">
        <f t="shared" si="10"/>
        <v>#VALUE!</v>
      </c>
      <c r="U13" s="4" t="s">
        <v>39</v>
      </c>
      <c r="V13" s="14">
        <v>6</v>
      </c>
      <c r="W13" s="14" t="s">
        <v>62</v>
      </c>
      <c r="X13" s="14">
        <v>5</v>
      </c>
      <c r="Y13" s="14" t="s">
        <v>63</v>
      </c>
      <c r="Z13" s="14" t="s">
        <v>64</v>
      </c>
      <c r="AA13" s="14">
        <v>4</v>
      </c>
      <c r="AB13" s="14" t="s">
        <v>65</v>
      </c>
      <c r="AC13" s="14" t="s">
        <v>66</v>
      </c>
      <c r="AD13" s="14">
        <v>3</v>
      </c>
      <c r="AE13" s="14" t="s">
        <v>67</v>
      </c>
      <c r="AF13" s="14" t="s">
        <v>68</v>
      </c>
      <c r="AG13" s="14">
        <v>2</v>
      </c>
      <c r="AH13" s="14" t="s">
        <v>69</v>
      </c>
      <c r="AI13" s="14" t="s">
        <v>70</v>
      </c>
      <c r="AJ13" s="14">
        <v>1</v>
      </c>
      <c r="AK13" s="14" t="s">
        <v>71</v>
      </c>
    </row>
    <row r="14" spans="1:38" x14ac:dyDescent="0.2">
      <c r="A14" s="1" t="s">
        <v>6</v>
      </c>
      <c r="B14" s="23"/>
      <c r="C14" s="26"/>
      <c r="D14" s="39"/>
      <c r="E14" s="38"/>
      <c r="F14" s="38"/>
      <c r="G14" s="38"/>
      <c r="H14" s="38"/>
      <c r="I14" s="38"/>
      <c r="J14" s="38"/>
      <c r="K14" s="38"/>
      <c r="L14" s="38"/>
      <c r="M14" s="26"/>
      <c r="N14" s="12" t="str">
        <f t="shared" si="8"/>
        <v/>
      </c>
      <c r="O14" s="10" t="str">
        <f t="shared" si="4"/>
        <v/>
      </c>
      <c r="P14" s="19" t="str">
        <f t="shared" si="5"/>
        <v/>
      </c>
      <c r="Q14" s="19" t="str">
        <f t="shared" si="12"/>
        <v/>
      </c>
      <c r="R14" s="6">
        <f t="shared" si="6"/>
        <v>0</v>
      </c>
      <c r="S14" s="6" t="e">
        <f t="shared" si="9"/>
        <v>#VALUE!</v>
      </c>
      <c r="T14" s="6" t="e">
        <f t="shared" si="10"/>
        <v>#VALUE!</v>
      </c>
    </row>
    <row r="15" spans="1:38" ht="16.5" thickBot="1" x14ac:dyDescent="0.3">
      <c r="A15" s="3" t="s">
        <v>7</v>
      </c>
      <c r="B15" s="27"/>
      <c r="C15" s="28"/>
      <c r="D15" s="40"/>
      <c r="E15" s="36"/>
      <c r="F15" s="36"/>
      <c r="G15" s="36"/>
      <c r="H15" s="36"/>
      <c r="I15" s="36"/>
      <c r="J15" s="36"/>
      <c r="K15" s="36"/>
      <c r="L15" s="36"/>
      <c r="M15" s="28"/>
      <c r="N15" s="16" t="str">
        <f t="shared" si="8"/>
        <v/>
      </c>
      <c r="O15" s="11" t="str">
        <f t="shared" si="4"/>
        <v/>
      </c>
      <c r="P15" s="16" t="str">
        <f t="shared" si="5"/>
        <v/>
      </c>
      <c r="Q15" s="42" t="str">
        <f t="shared" si="12"/>
        <v/>
      </c>
      <c r="R15" s="6">
        <f t="shared" si="6"/>
        <v>0</v>
      </c>
      <c r="S15" s="6" t="e">
        <f t="shared" si="9"/>
        <v>#VALUE!</v>
      </c>
      <c r="T15" s="6" t="e">
        <f t="shared" si="10"/>
        <v>#VALUE!</v>
      </c>
      <c r="U15" s="69" t="s">
        <v>45</v>
      </c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</row>
    <row r="16" spans="1:38" x14ac:dyDescent="0.2">
      <c r="A16" s="1" t="s">
        <v>8</v>
      </c>
      <c r="B16" s="23"/>
      <c r="C16" s="26"/>
      <c r="D16" s="39"/>
      <c r="E16" s="38"/>
      <c r="F16" s="38"/>
      <c r="G16" s="38"/>
      <c r="H16" s="38"/>
      <c r="I16" s="38"/>
      <c r="J16" s="38"/>
      <c r="K16" s="38"/>
      <c r="L16" s="38"/>
      <c r="M16" s="26"/>
      <c r="N16" s="12" t="str">
        <f t="shared" si="8"/>
        <v/>
      </c>
      <c r="O16" s="10" t="str">
        <f t="shared" si="4"/>
        <v/>
      </c>
      <c r="P16" s="19" t="str">
        <f t="shared" si="5"/>
        <v/>
      </c>
      <c r="Q16" s="19" t="str">
        <f t="shared" si="12"/>
        <v/>
      </c>
      <c r="R16" s="6">
        <f t="shared" si="6"/>
        <v>0</v>
      </c>
      <c r="S16" s="6" t="e">
        <f t="shared" si="9"/>
        <v>#VALUE!</v>
      </c>
      <c r="T16" s="6" t="e">
        <f t="shared" si="10"/>
        <v>#VALUE!</v>
      </c>
    </row>
    <row r="17" spans="1:37" ht="13.5" thickBot="1" x14ac:dyDescent="0.25">
      <c r="A17" s="3" t="s">
        <v>9</v>
      </c>
      <c r="B17" s="27"/>
      <c r="C17" s="28"/>
      <c r="D17" s="40"/>
      <c r="E17" s="36"/>
      <c r="F17" s="36"/>
      <c r="G17" s="36"/>
      <c r="H17" s="36"/>
      <c r="I17" s="36"/>
      <c r="J17" s="36"/>
      <c r="K17" s="36"/>
      <c r="L17" s="36"/>
      <c r="M17" s="28"/>
      <c r="N17" s="16" t="str">
        <f t="shared" si="8"/>
        <v/>
      </c>
      <c r="O17" s="11" t="str">
        <f t="shared" si="4"/>
        <v/>
      </c>
      <c r="P17" s="16" t="str">
        <f t="shared" si="5"/>
        <v/>
      </c>
      <c r="Q17" s="42" t="str">
        <f t="shared" si="12"/>
        <v/>
      </c>
      <c r="R17" s="6">
        <f t="shared" si="6"/>
        <v>0</v>
      </c>
      <c r="S17" s="6" t="e">
        <f t="shared" si="9"/>
        <v>#VALUE!</v>
      </c>
      <c r="T17" s="6" t="e">
        <f t="shared" si="10"/>
        <v>#VALUE!</v>
      </c>
      <c r="U17" s="4" t="s">
        <v>49</v>
      </c>
      <c r="V17" s="49">
        <f>V12</f>
        <v>0</v>
      </c>
      <c r="W17" s="49">
        <f t="shared" ref="W17:AK17" si="14">W12</f>
        <v>3.5</v>
      </c>
      <c r="X17" s="49">
        <f t="shared" si="14"/>
        <v>4.5</v>
      </c>
      <c r="Y17" s="49">
        <f t="shared" si="14"/>
        <v>6</v>
      </c>
      <c r="Z17" s="46">
        <f t="shared" si="14"/>
        <v>7.5</v>
      </c>
      <c r="AA17" s="46">
        <f t="shared" si="14"/>
        <v>8</v>
      </c>
      <c r="AB17" s="46">
        <f t="shared" si="14"/>
        <v>8.5</v>
      </c>
      <c r="AC17" s="46">
        <f t="shared" si="14"/>
        <v>9</v>
      </c>
      <c r="AD17" s="46">
        <f t="shared" si="14"/>
        <v>10</v>
      </c>
      <c r="AE17" s="46">
        <f t="shared" si="14"/>
        <v>10.5</v>
      </c>
      <c r="AF17" s="44">
        <f t="shared" si="14"/>
        <v>11</v>
      </c>
      <c r="AG17" s="44">
        <f t="shared" si="14"/>
        <v>12</v>
      </c>
      <c r="AH17" s="44">
        <f t="shared" si="14"/>
        <v>12.5</v>
      </c>
      <c r="AI17" s="44">
        <f t="shared" si="14"/>
        <v>13</v>
      </c>
      <c r="AJ17" s="44">
        <f t="shared" si="14"/>
        <v>13.5</v>
      </c>
      <c r="AK17" s="44">
        <f t="shared" si="14"/>
        <v>14.5</v>
      </c>
    </row>
    <row r="18" spans="1:37" x14ac:dyDescent="0.2">
      <c r="A18" s="1" t="s">
        <v>10</v>
      </c>
      <c r="B18" s="23"/>
      <c r="C18" s="26"/>
      <c r="D18" s="39"/>
      <c r="E18" s="38"/>
      <c r="F18" s="38"/>
      <c r="G18" s="38"/>
      <c r="H18" s="38"/>
      <c r="I18" s="38"/>
      <c r="J18" s="38"/>
      <c r="K18" s="38"/>
      <c r="L18" s="38"/>
      <c r="M18" s="26"/>
      <c r="N18" s="12" t="str">
        <f t="shared" si="8"/>
        <v/>
      </c>
      <c r="O18" s="10" t="str">
        <f t="shared" si="4"/>
        <v/>
      </c>
      <c r="P18" s="19" t="str">
        <f t="shared" si="5"/>
        <v/>
      </c>
      <c r="Q18" s="19" t="str">
        <f t="shared" si="12"/>
        <v/>
      </c>
      <c r="R18" s="6">
        <f t="shared" si="6"/>
        <v>0</v>
      </c>
      <c r="S18" s="6" t="e">
        <f t="shared" si="9"/>
        <v>#VALUE!</v>
      </c>
      <c r="T18" s="6" t="e">
        <f t="shared" si="10"/>
        <v>#VALUE!</v>
      </c>
      <c r="U18" s="4" t="s">
        <v>53</v>
      </c>
      <c r="V18" s="50">
        <f t="shared" ref="V18:AK18" si="15">IF($N$5&lt;&gt;0,V17/$N$5*100,0)</f>
        <v>0</v>
      </c>
      <c r="W18" s="50">
        <f t="shared" si="15"/>
        <v>23.333333333333332</v>
      </c>
      <c r="X18" s="50">
        <f t="shared" si="15"/>
        <v>30</v>
      </c>
      <c r="Y18" s="50">
        <f t="shared" si="15"/>
        <v>40</v>
      </c>
      <c r="Z18" s="47">
        <f t="shared" si="15"/>
        <v>50</v>
      </c>
      <c r="AA18" s="47">
        <f t="shared" si="15"/>
        <v>53.333333333333336</v>
      </c>
      <c r="AB18" s="47">
        <f t="shared" si="15"/>
        <v>56.666666666666664</v>
      </c>
      <c r="AC18" s="47">
        <f t="shared" si="15"/>
        <v>60</v>
      </c>
      <c r="AD18" s="47">
        <f t="shared" si="15"/>
        <v>66.666666666666657</v>
      </c>
      <c r="AE18" s="47">
        <f t="shared" si="15"/>
        <v>70</v>
      </c>
      <c r="AF18" s="45">
        <f t="shared" si="15"/>
        <v>73.333333333333329</v>
      </c>
      <c r="AG18" s="45">
        <f t="shared" si="15"/>
        <v>80</v>
      </c>
      <c r="AH18" s="45">
        <f t="shared" si="15"/>
        <v>83.333333333333343</v>
      </c>
      <c r="AI18" s="45">
        <f t="shared" si="15"/>
        <v>86.666666666666671</v>
      </c>
      <c r="AJ18" s="45">
        <f t="shared" si="15"/>
        <v>90</v>
      </c>
      <c r="AK18" s="45">
        <f t="shared" si="15"/>
        <v>96.666666666666671</v>
      </c>
    </row>
    <row r="19" spans="1:37" ht="13.5" thickBot="1" x14ac:dyDescent="0.25">
      <c r="A19" s="3" t="s">
        <v>11</v>
      </c>
      <c r="B19" s="27"/>
      <c r="C19" s="28"/>
      <c r="D19" s="40"/>
      <c r="E19" s="36"/>
      <c r="F19" s="36"/>
      <c r="G19" s="36"/>
      <c r="H19" s="36"/>
      <c r="I19" s="36"/>
      <c r="J19" s="36"/>
      <c r="K19" s="36"/>
      <c r="L19" s="36"/>
      <c r="M19" s="28"/>
      <c r="N19" s="16" t="str">
        <f t="shared" si="8"/>
        <v/>
      </c>
      <c r="O19" s="11" t="str">
        <f t="shared" si="4"/>
        <v/>
      </c>
      <c r="P19" s="16" t="str">
        <f t="shared" si="5"/>
        <v/>
      </c>
      <c r="Q19" s="42" t="str">
        <f t="shared" si="12"/>
        <v/>
      </c>
      <c r="R19" s="6">
        <f t="shared" si="6"/>
        <v>0</v>
      </c>
      <c r="S19" s="6" t="e">
        <f t="shared" si="9"/>
        <v>#VALUE!</v>
      </c>
      <c r="T19" s="6" t="e">
        <f t="shared" si="10"/>
        <v>#VALUE!</v>
      </c>
      <c r="U19" s="4" t="s">
        <v>39</v>
      </c>
      <c r="V19" s="14">
        <v>6</v>
      </c>
      <c r="W19" s="14" t="s">
        <v>62</v>
      </c>
      <c r="X19" s="14">
        <v>5</v>
      </c>
      <c r="Y19" s="14" t="s">
        <v>63</v>
      </c>
      <c r="Z19" s="14" t="s">
        <v>64</v>
      </c>
      <c r="AA19" s="14">
        <v>4</v>
      </c>
      <c r="AB19" s="14" t="s">
        <v>65</v>
      </c>
      <c r="AC19" s="14" t="s">
        <v>66</v>
      </c>
      <c r="AD19" s="14">
        <v>3</v>
      </c>
      <c r="AE19" s="14" t="s">
        <v>67</v>
      </c>
      <c r="AF19" s="14" t="s">
        <v>68</v>
      </c>
      <c r="AG19" s="14">
        <v>2</v>
      </c>
      <c r="AH19" s="14" t="s">
        <v>69</v>
      </c>
      <c r="AI19" s="14" t="s">
        <v>70</v>
      </c>
      <c r="AJ19" s="14">
        <v>1</v>
      </c>
      <c r="AK19" s="14" t="s">
        <v>71</v>
      </c>
    </row>
    <row r="20" spans="1:37" x14ac:dyDescent="0.2">
      <c r="A20" s="1" t="s">
        <v>12</v>
      </c>
      <c r="B20" s="23"/>
      <c r="C20" s="26"/>
      <c r="D20" s="39"/>
      <c r="E20" s="38"/>
      <c r="F20" s="38"/>
      <c r="G20" s="38"/>
      <c r="H20" s="38"/>
      <c r="I20" s="38"/>
      <c r="J20" s="38"/>
      <c r="K20" s="38"/>
      <c r="L20" s="38"/>
      <c r="M20" s="26"/>
      <c r="N20" s="12" t="str">
        <f t="shared" si="8"/>
        <v/>
      </c>
      <c r="O20" s="10" t="str">
        <f t="shared" si="4"/>
        <v/>
      </c>
      <c r="P20" s="19" t="str">
        <f t="shared" si="5"/>
        <v/>
      </c>
      <c r="Q20" s="19" t="str">
        <f t="shared" si="12"/>
        <v/>
      </c>
      <c r="R20" s="6">
        <f t="shared" si="6"/>
        <v>0</v>
      </c>
      <c r="S20" s="6" t="e">
        <f t="shared" si="9"/>
        <v>#VALUE!</v>
      </c>
      <c r="T20" s="6" t="e">
        <f t="shared" si="10"/>
        <v>#VALUE!</v>
      </c>
      <c r="U20" s="4" t="s">
        <v>38</v>
      </c>
      <c r="V20" s="51">
        <f>SUMIF($P$10:$P$41,V19,$R$10:$R$41)</f>
        <v>0</v>
      </c>
      <c r="W20" s="51">
        <f t="shared" ref="W20:AK20" si="16">SUMIF($P$10:$P$41,W19,$R$10:$R$41)</f>
        <v>0</v>
      </c>
      <c r="X20" s="51">
        <f t="shared" si="16"/>
        <v>0</v>
      </c>
      <c r="Y20" s="51">
        <f t="shared" si="16"/>
        <v>0</v>
      </c>
      <c r="Z20" s="48">
        <f t="shared" si="16"/>
        <v>0</v>
      </c>
      <c r="AA20" s="48">
        <f t="shared" si="16"/>
        <v>0</v>
      </c>
      <c r="AB20" s="48">
        <f t="shared" si="16"/>
        <v>0</v>
      </c>
      <c r="AC20" s="48">
        <f t="shared" si="16"/>
        <v>0</v>
      </c>
      <c r="AD20" s="48">
        <f t="shared" si="16"/>
        <v>0</v>
      </c>
      <c r="AE20" s="48">
        <f t="shared" si="16"/>
        <v>0</v>
      </c>
      <c r="AF20" s="43">
        <f t="shared" si="16"/>
        <v>0</v>
      </c>
      <c r="AG20" s="43">
        <f t="shared" si="16"/>
        <v>0</v>
      </c>
      <c r="AH20" s="43">
        <f t="shared" si="16"/>
        <v>0</v>
      </c>
      <c r="AI20" s="43">
        <f t="shared" si="16"/>
        <v>0</v>
      </c>
      <c r="AJ20" s="43">
        <f t="shared" si="16"/>
        <v>0</v>
      </c>
      <c r="AK20" s="43">
        <f t="shared" si="16"/>
        <v>0</v>
      </c>
    </row>
    <row r="21" spans="1:37" ht="13.5" thickBot="1" x14ac:dyDescent="0.25">
      <c r="A21" s="3" t="s">
        <v>13</v>
      </c>
      <c r="B21" s="27"/>
      <c r="C21" s="28"/>
      <c r="D21" s="40"/>
      <c r="E21" s="36"/>
      <c r="F21" s="36"/>
      <c r="G21" s="36"/>
      <c r="H21" s="36"/>
      <c r="I21" s="36"/>
      <c r="J21" s="36"/>
      <c r="K21" s="36"/>
      <c r="L21" s="36"/>
      <c r="M21" s="28"/>
      <c r="N21" s="16" t="str">
        <f t="shared" si="8"/>
        <v/>
      </c>
      <c r="O21" s="11" t="str">
        <f t="shared" si="4"/>
        <v/>
      </c>
      <c r="P21" s="16" t="str">
        <f t="shared" si="5"/>
        <v/>
      </c>
      <c r="Q21" s="42" t="str">
        <f t="shared" si="12"/>
        <v/>
      </c>
      <c r="R21" s="6">
        <f t="shared" si="6"/>
        <v>0</v>
      </c>
      <c r="S21" s="6" t="e">
        <f t="shared" si="9"/>
        <v>#VALUE!</v>
      </c>
      <c r="T21" s="6" t="e">
        <f t="shared" si="10"/>
        <v>#VALUE!</v>
      </c>
    </row>
    <row r="22" spans="1:37" x14ac:dyDescent="0.2">
      <c r="A22" s="1" t="s">
        <v>14</v>
      </c>
      <c r="B22" s="23"/>
      <c r="C22" s="26"/>
      <c r="D22" s="39"/>
      <c r="E22" s="38"/>
      <c r="F22" s="38"/>
      <c r="G22" s="38"/>
      <c r="H22" s="38"/>
      <c r="I22" s="38"/>
      <c r="J22" s="38"/>
      <c r="K22" s="38"/>
      <c r="L22" s="38"/>
      <c r="M22" s="26"/>
      <c r="N22" s="12" t="str">
        <f t="shared" si="8"/>
        <v/>
      </c>
      <c r="O22" s="10" t="str">
        <f t="shared" si="4"/>
        <v/>
      </c>
      <c r="P22" s="19" t="str">
        <f t="shared" si="5"/>
        <v/>
      </c>
      <c r="Q22" s="19" t="str">
        <f t="shared" si="12"/>
        <v/>
      </c>
      <c r="R22" s="6">
        <f t="shared" si="6"/>
        <v>0</v>
      </c>
      <c r="S22" s="6" t="e">
        <f t="shared" si="9"/>
        <v>#VALUE!</v>
      </c>
      <c r="T22" s="6" t="e">
        <f t="shared" si="10"/>
        <v>#VALUE!</v>
      </c>
    </row>
    <row r="23" spans="1:37" ht="13.5" thickBot="1" x14ac:dyDescent="0.25">
      <c r="A23" s="3" t="s">
        <v>15</v>
      </c>
      <c r="B23" s="27"/>
      <c r="C23" s="28"/>
      <c r="D23" s="40"/>
      <c r="E23" s="36"/>
      <c r="F23" s="36"/>
      <c r="G23" s="36"/>
      <c r="H23" s="36"/>
      <c r="I23" s="36"/>
      <c r="J23" s="36"/>
      <c r="K23" s="36"/>
      <c r="L23" s="36"/>
      <c r="M23" s="28"/>
      <c r="N23" s="16" t="str">
        <f t="shared" si="8"/>
        <v/>
      </c>
      <c r="O23" s="11" t="str">
        <f t="shared" si="4"/>
        <v/>
      </c>
      <c r="P23" s="16" t="str">
        <f t="shared" si="5"/>
        <v/>
      </c>
      <c r="Q23" s="42" t="str">
        <f t="shared" si="12"/>
        <v/>
      </c>
      <c r="R23" s="6">
        <f t="shared" si="6"/>
        <v>0</v>
      </c>
      <c r="S23" s="6" t="e">
        <f t="shared" si="9"/>
        <v>#VALUE!</v>
      </c>
      <c r="T23" s="6" t="e">
        <f t="shared" si="10"/>
        <v>#VALUE!</v>
      </c>
      <c r="U23" s="6">
        <f>IF(SUM(V29:AA29)&gt;0,SUM(Z29:AA29)/SUM(V29:AA29),0)</f>
        <v>0</v>
      </c>
    </row>
    <row r="24" spans="1:37" x14ac:dyDescent="0.2">
      <c r="A24" s="1" t="s">
        <v>16</v>
      </c>
      <c r="B24" s="23"/>
      <c r="C24" s="26"/>
      <c r="D24" s="39"/>
      <c r="E24" s="38"/>
      <c r="F24" s="38"/>
      <c r="G24" s="38"/>
      <c r="H24" s="38"/>
      <c r="I24" s="38"/>
      <c r="J24" s="38"/>
      <c r="K24" s="38"/>
      <c r="L24" s="38"/>
      <c r="M24" s="26"/>
      <c r="N24" s="12" t="str">
        <f t="shared" si="8"/>
        <v/>
      </c>
      <c r="O24" s="10" t="str">
        <f t="shared" si="4"/>
        <v/>
      </c>
      <c r="P24" s="19" t="str">
        <f t="shared" si="5"/>
        <v/>
      </c>
      <c r="Q24" s="19" t="str">
        <f t="shared" si="12"/>
        <v/>
      </c>
      <c r="R24" s="6">
        <f t="shared" si="6"/>
        <v>0</v>
      </c>
      <c r="S24" s="6" t="e">
        <f t="shared" si="9"/>
        <v>#VALUE!</v>
      </c>
      <c r="T24" s="6" t="e">
        <f t="shared" si="10"/>
        <v>#VALUE!</v>
      </c>
      <c r="U24" s="70" t="str">
        <f>IF(U23&gt;1/3,"Drittelparagraph verletzt !","")</f>
        <v/>
      </c>
      <c r="V24" s="70"/>
      <c r="W24" s="70"/>
    </row>
    <row r="25" spans="1:37" ht="13.5" thickBot="1" x14ac:dyDescent="0.25">
      <c r="A25" s="3" t="s">
        <v>17</v>
      </c>
      <c r="B25" s="27"/>
      <c r="C25" s="28"/>
      <c r="D25" s="40"/>
      <c r="E25" s="36"/>
      <c r="F25" s="36"/>
      <c r="G25" s="36"/>
      <c r="H25" s="36"/>
      <c r="I25" s="36"/>
      <c r="J25" s="36"/>
      <c r="K25" s="36"/>
      <c r="L25" s="36"/>
      <c r="M25" s="28"/>
      <c r="N25" s="16" t="str">
        <f t="shared" si="8"/>
        <v/>
      </c>
      <c r="O25" s="11" t="str">
        <f t="shared" si="4"/>
        <v/>
      </c>
      <c r="P25" s="16" t="str">
        <f t="shared" si="5"/>
        <v/>
      </c>
      <c r="Q25" s="42" t="str">
        <f t="shared" si="12"/>
        <v/>
      </c>
      <c r="R25" s="6">
        <f t="shared" si="6"/>
        <v>0</v>
      </c>
      <c r="S25" s="6" t="e">
        <f t="shared" si="9"/>
        <v>#VALUE!</v>
      </c>
      <c r="T25" s="6" t="e">
        <f t="shared" si="10"/>
        <v>#VALUE!</v>
      </c>
    </row>
    <row r="26" spans="1:37" x14ac:dyDescent="0.2">
      <c r="A26" s="1" t="s">
        <v>18</v>
      </c>
      <c r="B26" s="23"/>
      <c r="C26" s="26"/>
      <c r="D26" s="39"/>
      <c r="E26" s="38"/>
      <c r="F26" s="38"/>
      <c r="G26" s="38"/>
      <c r="H26" s="38"/>
      <c r="I26" s="38"/>
      <c r="J26" s="38"/>
      <c r="K26" s="38"/>
      <c r="L26" s="38"/>
      <c r="M26" s="26"/>
      <c r="N26" s="12" t="str">
        <f t="shared" si="8"/>
        <v/>
      </c>
      <c r="O26" s="10" t="str">
        <f t="shared" si="4"/>
        <v/>
      </c>
      <c r="P26" s="19" t="str">
        <f t="shared" si="5"/>
        <v/>
      </c>
      <c r="Q26" s="19" t="str">
        <f t="shared" si="12"/>
        <v/>
      </c>
      <c r="R26" s="6">
        <f t="shared" si="6"/>
        <v>0</v>
      </c>
      <c r="S26" s="6" t="e">
        <f t="shared" si="9"/>
        <v>#VALUE!</v>
      </c>
      <c r="T26" s="6" t="e">
        <f t="shared" si="10"/>
        <v>#VALUE!</v>
      </c>
      <c r="U26" s="4" t="s">
        <v>49</v>
      </c>
      <c r="V26" s="44">
        <f>AI17</f>
        <v>13</v>
      </c>
      <c r="W26" s="44">
        <f>AF17</f>
        <v>11</v>
      </c>
      <c r="X26" s="46">
        <f>AC17</f>
        <v>9</v>
      </c>
      <c r="Y26" s="46">
        <f>Z17</f>
        <v>7.5</v>
      </c>
      <c r="Z26" s="49">
        <f>W17</f>
        <v>3.5</v>
      </c>
      <c r="AA26" s="49">
        <f>V17</f>
        <v>0</v>
      </c>
    </row>
    <row r="27" spans="1:37" ht="13.5" thickBot="1" x14ac:dyDescent="0.25">
      <c r="A27" s="3" t="s">
        <v>19</v>
      </c>
      <c r="B27" s="27"/>
      <c r="C27" s="28"/>
      <c r="D27" s="40"/>
      <c r="E27" s="36"/>
      <c r="F27" s="36"/>
      <c r="G27" s="36"/>
      <c r="H27" s="36"/>
      <c r="I27" s="36"/>
      <c r="J27" s="36"/>
      <c r="K27" s="36"/>
      <c r="L27" s="36"/>
      <c r="M27" s="28"/>
      <c r="N27" s="16" t="str">
        <f t="shared" si="8"/>
        <v/>
      </c>
      <c r="O27" s="11" t="str">
        <f t="shared" si="4"/>
        <v/>
      </c>
      <c r="P27" s="16" t="str">
        <f t="shared" si="5"/>
        <v/>
      </c>
      <c r="Q27" s="42" t="str">
        <f t="shared" si="12"/>
        <v/>
      </c>
      <c r="R27" s="6">
        <f t="shared" si="6"/>
        <v>0</v>
      </c>
      <c r="S27" s="6" t="e">
        <f t="shared" si="9"/>
        <v>#VALUE!</v>
      </c>
      <c r="T27" s="6" t="e">
        <f t="shared" si="10"/>
        <v>#VALUE!</v>
      </c>
      <c r="U27" s="4" t="s">
        <v>53</v>
      </c>
      <c r="V27" s="45">
        <f t="shared" ref="V27:AA27" si="17">IF($N$5&lt;&gt;0,V26/$N$5*100,0)</f>
        <v>86.666666666666671</v>
      </c>
      <c r="W27" s="45">
        <f t="shared" si="17"/>
        <v>73.333333333333329</v>
      </c>
      <c r="X27" s="47">
        <f t="shared" si="17"/>
        <v>60</v>
      </c>
      <c r="Y27" s="47">
        <f t="shared" si="17"/>
        <v>50</v>
      </c>
      <c r="Z27" s="50">
        <f t="shared" si="17"/>
        <v>23.333333333333332</v>
      </c>
      <c r="AA27" s="50">
        <f t="shared" si="17"/>
        <v>0</v>
      </c>
    </row>
    <row r="28" spans="1:37" x14ac:dyDescent="0.2">
      <c r="A28" s="1" t="s">
        <v>20</v>
      </c>
      <c r="B28" s="23"/>
      <c r="C28" s="26"/>
      <c r="D28" s="39"/>
      <c r="E28" s="38"/>
      <c r="F28" s="38"/>
      <c r="G28" s="38"/>
      <c r="H28" s="38"/>
      <c r="I28" s="38"/>
      <c r="J28" s="38"/>
      <c r="K28" s="38"/>
      <c r="L28" s="38"/>
      <c r="M28" s="26"/>
      <c r="N28" s="12" t="str">
        <f t="shared" si="8"/>
        <v/>
      </c>
      <c r="O28" s="10" t="str">
        <f t="shared" si="4"/>
        <v/>
      </c>
      <c r="P28" s="19" t="str">
        <f t="shared" si="5"/>
        <v/>
      </c>
      <c r="Q28" s="19" t="str">
        <f t="shared" si="12"/>
        <v/>
      </c>
      <c r="R28" s="6">
        <f t="shared" si="6"/>
        <v>0</v>
      </c>
      <c r="S28" s="6" t="e">
        <f t="shared" si="9"/>
        <v>#VALUE!</v>
      </c>
      <c r="T28" s="6" t="e">
        <f t="shared" si="10"/>
        <v>#VALUE!</v>
      </c>
      <c r="U28" s="4" t="s">
        <v>39</v>
      </c>
      <c r="V28" s="14">
        <v>1</v>
      </c>
      <c r="W28" s="14">
        <v>2</v>
      </c>
      <c r="X28" s="14">
        <v>3</v>
      </c>
      <c r="Y28" s="14">
        <v>4</v>
      </c>
      <c r="Z28" s="14">
        <v>5</v>
      </c>
      <c r="AA28" s="14">
        <v>6</v>
      </c>
    </row>
    <row r="29" spans="1:37" ht="13.5" thickBot="1" x14ac:dyDescent="0.25">
      <c r="A29" s="3" t="s">
        <v>21</v>
      </c>
      <c r="B29" s="27"/>
      <c r="C29" s="28"/>
      <c r="D29" s="40"/>
      <c r="E29" s="36"/>
      <c r="F29" s="36"/>
      <c r="G29" s="36"/>
      <c r="H29" s="36"/>
      <c r="I29" s="36"/>
      <c r="J29" s="36"/>
      <c r="K29" s="36"/>
      <c r="L29" s="36"/>
      <c r="M29" s="28"/>
      <c r="N29" s="16" t="str">
        <f t="shared" si="8"/>
        <v/>
      </c>
      <c r="O29" s="11" t="str">
        <f t="shared" si="4"/>
        <v/>
      </c>
      <c r="P29" s="16" t="str">
        <f t="shared" si="5"/>
        <v/>
      </c>
      <c r="Q29" s="42" t="str">
        <f t="shared" si="12"/>
        <v/>
      </c>
      <c r="R29" s="6">
        <f t="shared" si="6"/>
        <v>0</v>
      </c>
      <c r="S29" s="6" t="e">
        <f t="shared" si="9"/>
        <v>#VALUE!</v>
      </c>
      <c r="T29" s="6" t="e">
        <f t="shared" si="10"/>
        <v>#VALUE!</v>
      </c>
      <c r="U29" s="4" t="s">
        <v>38</v>
      </c>
      <c r="V29" s="43">
        <f>SUM(AI20:AK20)</f>
        <v>0</v>
      </c>
      <c r="W29" s="43">
        <f>SUM(AF20:AH20)</f>
        <v>0</v>
      </c>
      <c r="X29" s="48">
        <f>SUM(AC20:AE20)</f>
        <v>0</v>
      </c>
      <c r="Y29" s="48">
        <f>SUM(Z20:AB20)</f>
        <v>0</v>
      </c>
      <c r="Z29" s="51">
        <f>SUM(W20:Y20)</f>
        <v>0</v>
      </c>
      <c r="AA29" s="51">
        <f>SUM(V20)</f>
        <v>0</v>
      </c>
    </row>
    <row r="30" spans="1:37" x14ac:dyDescent="0.2">
      <c r="A30" s="1" t="s">
        <v>22</v>
      </c>
      <c r="B30" s="23"/>
      <c r="C30" s="26"/>
      <c r="D30" s="39"/>
      <c r="E30" s="38"/>
      <c r="F30" s="38"/>
      <c r="G30" s="38"/>
      <c r="H30" s="38"/>
      <c r="I30" s="38"/>
      <c r="J30" s="38"/>
      <c r="K30" s="38"/>
      <c r="L30" s="38"/>
      <c r="M30" s="26"/>
      <c r="N30" s="12" t="str">
        <f t="shared" si="8"/>
        <v/>
      </c>
      <c r="O30" s="10" t="str">
        <f t="shared" si="4"/>
        <v/>
      </c>
      <c r="P30" s="19" t="str">
        <f t="shared" si="5"/>
        <v/>
      </c>
      <c r="Q30" s="19" t="str">
        <f t="shared" si="12"/>
        <v/>
      </c>
      <c r="R30" s="6">
        <f t="shared" si="6"/>
        <v>0</v>
      </c>
      <c r="S30" s="6" t="e">
        <f t="shared" si="9"/>
        <v>#VALUE!</v>
      </c>
      <c r="T30" s="6" t="e">
        <f t="shared" si="10"/>
        <v>#VALUE!</v>
      </c>
    </row>
    <row r="31" spans="1:37" ht="13.5" thickBot="1" x14ac:dyDescent="0.25">
      <c r="A31" s="3" t="s">
        <v>23</v>
      </c>
      <c r="B31" s="27"/>
      <c r="C31" s="28"/>
      <c r="D31" s="40"/>
      <c r="E31" s="36"/>
      <c r="F31" s="36"/>
      <c r="G31" s="36"/>
      <c r="H31" s="36"/>
      <c r="I31" s="36"/>
      <c r="J31" s="36"/>
      <c r="K31" s="36"/>
      <c r="L31" s="36"/>
      <c r="M31" s="28"/>
      <c r="N31" s="16" t="str">
        <f t="shared" si="8"/>
        <v/>
      </c>
      <c r="O31" s="11" t="str">
        <f t="shared" si="4"/>
        <v/>
      </c>
      <c r="P31" s="16" t="str">
        <f t="shared" si="5"/>
        <v/>
      </c>
      <c r="Q31" s="42" t="str">
        <f t="shared" si="12"/>
        <v/>
      </c>
      <c r="R31" s="6">
        <f t="shared" si="6"/>
        <v>0</v>
      </c>
      <c r="S31" s="6" t="e">
        <f t="shared" si="9"/>
        <v>#VALUE!</v>
      </c>
      <c r="T31" s="6" t="e">
        <f t="shared" si="10"/>
        <v>#VALUE!</v>
      </c>
    </row>
    <row r="32" spans="1:37" x14ac:dyDescent="0.2">
      <c r="A32" s="1" t="s">
        <v>24</v>
      </c>
      <c r="B32" s="23"/>
      <c r="C32" s="26"/>
      <c r="D32" s="39"/>
      <c r="E32" s="38"/>
      <c r="F32" s="38"/>
      <c r="G32" s="38"/>
      <c r="H32" s="38"/>
      <c r="I32" s="38"/>
      <c r="J32" s="38"/>
      <c r="K32" s="38"/>
      <c r="L32" s="38"/>
      <c r="M32" s="26"/>
      <c r="N32" s="12" t="str">
        <f t="shared" si="8"/>
        <v/>
      </c>
      <c r="O32" s="10" t="str">
        <f t="shared" si="4"/>
        <v/>
      </c>
      <c r="P32" s="19" t="str">
        <f t="shared" si="5"/>
        <v/>
      </c>
      <c r="Q32" s="19" t="str">
        <f t="shared" si="12"/>
        <v/>
      </c>
      <c r="R32" s="6">
        <f t="shared" si="6"/>
        <v>0</v>
      </c>
      <c r="S32" s="6" t="e">
        <f t="shared" si="9"/>
        <v>#VALUE!</v>
      </c>
      <c r="T32" s="6" t="e">
        <f t="shared" si="10"/>
        <v>#VALUE!</v>
      </c>
      <c r="U32" s="54" t="s">
        <v>60</v>
      </c>
      <c r="V32" s="55"/>
      <c r="W32" s="56"/>
    </row>
    <row r="33" spans="1:23" ht="13.5" thickBot="1" x14ac:dyDescent="0.25">
      <c r="A33" s="3" t="s">
        <v>25</v>
      </c>
      <c r="B33" s="27"/>
      <c r="C33" s="28"/>
      <c r="D33" s="40"/>
      <c r="E33" s="36"/>
      <c r="F33" s="36"/>
      <c r="G33" s="36"/>
      <c r="H33" s="36"/>
      <c r="I33" s="36"/>
      <c r="J33" s="36"/>
      <c r="K33" s="36"/>
      <c r="L33" s="36"/>
      <c r="M33" s="28"/>
      <c r="N33" s="16" t="str">
        <f t="shared" si="8"/>
        <v/>
      </c>
      <c r="O33" s="11" t="str">
        <f t="shared" si="4"/>
        <v/>
      </c>
      <c r="P33" s="16" t="str">
        <f t="shared" si="5"/>
        <v/>
      </c>
      <c r="Q33" s="42" t="str">
        <f t="shared" si="12"/>
        <v/>
      </c>
      <c r="R33" s="6">
        <f t="shared" si="6"/>
        <v>0</v>
      </c>
      <c r="S33" s="6" t="e">
        <f t="shared" si="9"/>
        <v>#VALUE!</v>
      </c>
      <c r="T33" s="6" t="e">
        <f t="shared" si="10"/>
        <v>#VALUE!</v>
      </c>
      <c r="U33" s="66" t="str">
        <f>IF(SUM(V29:AA29)&gt;0,(V29+W29*2+X29*3+Y29*4+Z29*5+AA29*6)/SUM(V29:AA29),"")</f>
        <v/>
      </c>
      <c r="V33" s="67"/>
      <c r="W33" s="68"/>
    </row>
    <row r="34" spans="1:23" x14ac:dyDescent="0.2">
      <c r="A34" s="1" t="s">
        <v>26</v>
      </c>
      <c r="B34" s="23"/>
      <c r="C34" s="26"/>
      <c r="D34" s="39"/>
      <c r="E34" s="38"/>
      <c r="F34" s="38"/>
      <c r="G34" s="38"/>
      <c r="H34" s="38"/>
      <c r="I34" s="38"/>
      <c r="J34" s="38"/>
      <c r="K34" s="38"/>
      <c r="L34" s="38"/>
      <c r="M34" s="26"/>
      <c r="N34" s="12" t="str">
        <f t="shared" si="8"/>
        <v/>
      </c>
      <c r="O34" s="10" t="str">
        <f t="shared" si="4"/>
        <v/>
      </c>
      <c r="P34" s="19" t="str">
        <f t="shared" si="5"/>
        <v/>
      </c>
      <c r="Q34" s="19" t="str">
        <f t="shared" si="12"/>
        <v/>
      </c>
      <c r="R34" s="6">
        <f t="shared" si="6"/>
        <v>0</v>
      </c>
      <c r="S34" s="6" t="e">
        <f t="shared" si="9"/>
        <v>#VALUE!</v>
      </c>
      <c r="T34" s="6" t="e">
        <f t="shared" si="10"/>
        <v>#VALUE!</v>
      </c>
    </row>
    <row r="35" spans="1:23" ht="13.5" thickBot="1" x14ac:dyDescent="0.25">
      <c r="A35" s="3" t="s">
        <v>27</v>
      </c>
      <c r="B35" s="27"/>
      <c r="C35" s="28"/>
      <c r="D35" s="40"/>
      <c r="E35" s="36"/>
      <c r="F35" s="36"/>
      <c r="G35" s="36"/>
      <c r="H35" s="36"/>
      <c r="I35" s="36"/>
      <c r="J35" s="36"/>
      <c r="K35" s="36"/>
      <c r="L35" s="36"/>
      <c r="M35" s="28"/>
      <c r="N35" s="16" t="str">
        <f t="shared" si="8"/>
        <v/>
      </c>
      <c r="O35" s="11" t="str">
        <f t="shared" si="4"/>
        <v/>
      </c>
      <c r="P35" s="16" t="str">
        <f t="shared" si="5"/>
        <v/>
      </c>
      <c r="Q35" s="42" t="str">
        <f t="shared" si="12"/>
        <v/>
      </c>
      <c r="R35" s="6">
        <f t="shared" si="6"/>
        <v>0</v>
      </c>
      <c r="S35" s="6" t="e">
        <f t="shared" si="9"/>
        <v>#VALUE!</v>
      </c>
      <c r="T35" s="6" t="e">
        <f t="shared" si="10"/>
        <v>#VALUE!</v>
      </c>
      <c r="U35" s="54" t="s">
        <v>74</v>
      </c>
      <c r="V35" s="55"/>
      <c r="W35" s="56"/>
    </row>
    <row r="36" spans="1:23" x14ac:dyDescent="0.2">
      <c r="A36" s="1" t="s">
        <v>31</v>
      </c>
      <c r="B36" s="23"/>
      <c r="C36" s="26"/>
      <c r="D36" s="25"/>
      <c r="E36" s="38"/>
      <c r="F36" s="38"/>
      <c r="G36" s="38"/>
      <c r="H36" s="38"/>
      <c r="I36" s="38"/>
      <c r="J36" s="38"/>
      <c r="K36" s="38"/>
      <c r="L36" s="23"/>
      <c r="M36" s="26"/>
      <c r="N36" s="12" t="str">
        <f t="shared" si="8"/>
        <v/>
      </c>
      <c r="O36" s="10" t="str">
        <f t="shared" si="4"/>
        <v/>
      </c>
      <c r="P36" s="19" t="str">
        <f t="shared" si="5"/>
        <v/>
      </c>
      <c r="Q36" s="19" t="str">
        <f t="shared" si="12"/>
        <v/>
      </c>
      <c r="R36" s="6">
        <f t="shared" si="6"/>
        <v>0</v>
      </c>
      <c r="S36" s="6" t="e">
        <f t="shared" si="9"/>
        <v>#VALUE!</v>
      </c>
      <c r="T36" s="6" t="e">
        <f t="shared" si="10"/>
        <v>#VALUE!</v>
      </c>
      <c r="U36" s="57">
        <f>SUM(V29:AA29)</f>
        <v>0</v>
      </c>
      <c r="V36" s="58"/>
      <c r="W36" s="59"/>
    </row>
    <row r="37" spans="1:23" ht="13.5" thickBot="1" x14ac:dyDescent="0.25">
      <c r="A37" s="3" t="s">
        <v>32</v>
      </c>
      <c r="B37" s="27"/>
      <c r="C37" s="28"/>
      <c r="D37" s="29"/>
      <c r="E37" s="27"/>
      <c r="F37" s="27"/>
      <c r="G37" s="27"/>
      <c r="H37" s="27"/>
      <c r="I37" s="27"/>
      <c r="J37" s="27"/>
      <c r="K37" s="27"/>
      <c r="L37" s="27"/>
      <c r="M37" s="28"/>
      <c r="N37" s="16" t="str">
        <f t="shared" si="8"/>
        <v/>
      </c>
      <c r="O37" s="11" t="str">
        <f t="shared" si="4"/>
        <v/>
      </c>
      <c r="P37" s="16" t="str">
        <f t="shared" si="5"/>
        <v/>
      </c>
      <c r="Q37" s="42" t="str">
        <f t="shared" si="12"/>
        <v/>
      </c>
      <c r="R37" s="6">
        <f t="shared" si="6"/>
        <v>0</v>
      </c>
      <c r="S37" s="6" t="e">
        <f t="shared" si="9"/>
        <v>#VALUE!</v>
      </c>
      <c r="T37" s="6" t="e">
        <f t="shared" si="10"/>
        <v>#VALUE!</v>
      </c>
    </row>
    <row r="38" spans="1:23" x14ac:dyDescent="0.2">
      <c r="A38" s="1" t="s">
        <v>33</v>
      </c>
      <c r="B38" s="23"/>
      <c r="C38" s="26"/>
      <c r="D38" s="25"/>
      <c r="E38" s="23"/>
      <c r="F38" s="23"/>
      <c r="G38" s="23"/>
      <c r="H38" s="23"/>
      <c r="I38" s="23"/>
      <c r="J38" s="23"/>
      <c r="K38" s="23"/>
      <c r="L38" s="23"/>
      <c r="M38" s="26"/>
      <c r="N38" s="12" t="str">
        <f t="shared" si="8"/>
        <v/>
      </c>
      <c r="O38" s="10" t="str">
        <f t="shared" si="4"/>
        <v/>
      </c>
      <c r="P38" s="19" t="str">
        <f t="shared" si="5"/>
        <v/>
      </c>
      <c r="Q38" s="19" t="str">
        <f t="shared" si="12"/>
        <v/>
      </c>
      <c r="R38" s="6">
        <f t="shared" si="6"/>
        <v>0</v>
      </c>
      <c r="S38" s="6" t="e">
        <f t="shared" si="9"/>
        <v>#VALUE!</v>
      </c>
      <c r="T38" s="6" t="e">
        <f t="shared" si="10"/>
        <v>#VALUE!</v>
      </c>
    </row>
    <row r="39" spans="1:23" ht="13.5" thickBot="1" x14ac:dyDescent="0.25">
      <c r="A39" s="3" t="s">
        <v>34</v>
      </c>
      <c r="B39" s="27"/>
      <c r="C39" s="28"/>
      <c r="D39" s="29"/>
      <c r="E39" s="27"/>
      <c r="F39" s="27"/>
      <c r="G39" s="27"/>
      <c r="H39" s="27"/>
      <c r="I39" s="27"/>
      <c r="J39" s="27"/>
      <c r="K39" s="27"/>
      <c r="L39" s="27"/>
      <c r="M39" s="28"/>
      <c r="N39" s="16" t="str">
        <f t="shared" si="8"/>
        <v/>
      </c>
      <c r="O39" s="11" t="str">
        <f t="shared" si="4"/>
        <v/>
      </c>
      <c r="P39" s="16" t="str">
        <f t="shared" si="5"/>
        <v/>
      </c>
      <c r="Q39" s="42" t="str">
        <f t="shared" si="12"/>
        <v/>
      </c>
      <c r="R39" s="6">
        <f t="shared" si="6"/>
        <v>0</v>
      </c>
      <c r="S39" s="6" t="e">
        <f t="shared" si="9"/>
        <v>#VALUE!</v>
      </c>
      <c r="T39" s="6" t="e">
        <f t="shared" si="10"/>
        <v>#VALUE!</v>
      </c>
    </row>
    <row r="40" spans="1:23" x14ac:dyDescent="0.2">
      <c r="A40" s="1" t="s">
        <v>35</v>
      </c>
      <c r="B40" s="23"/>
      <c r="C40" s="26"/>
      <c r="D40" s="25"/>
      <c r="E40" s="23"/>
      <c r="F40" s="23"/>
      <c r="G40" s="23"/>
      <c r="H40" s="23"/>
      <c r="I40" s="23"/>
      <c r="J40" s="23"/>
      <c r="K40" s="23"/>
      <c r="L40" s="23"/>
      <c r="M40" s="26"/>
      <c r="N40" s="12" t="str">
        <f t="shared" si="8"/>
        <v/>
      </c>
      <c r="O40" s="10" t="str">
        <f t="shared" si="4"/>
        <v/>
      </c>
      <c r="P40" s="19" t="str">
        <f t="shared" si="5"/>
        <v/>
      </c>
      <c r="Q40" s="19" t="str">
        <f t="shared" si="12"/>
        <v/>
      </c>
      <c r="R40" s="6">
        <f t="shared" si="6"/>
        <v>0</v>
      </c>
      <c r="S40" s="6" t="e">
        <f t="shared" si="9"/>
        <v>#VALUE!</v>
      </c>
      <c r="T40" s="6" t="e">
        <f t="shared" si="10"/>
        <v>#VALUE!</v>
      </c>
    </row>
    <row r="41" spans="1:23" ht="13.5" thickBot="1" x14ac:dyDescent="0.25">
      <c r="A41" s="3" t="s">
        <v>72</v>
      </c>
      <c r="B41" s="27"/>
      <c r="C41" s="28"/>
      <c r="D41" s="29"/>
      <c r="E41" s="27"/>
      <c r="F41" s="27"/>
      <c r="G41" s="27"/>
      <c r="H41" s="27"/>
      <c r="I41" s="27"/>
      <c r="J41" s="27"/>
      <c r="K41" s="27"/>
      <c r="L41" s="27"/>
      <c r="M41" s="28"/>
      <c r="N41" s="16" t="str">
        <f>IF(AND(B41&lt;&gt;"",COUNT(D41:M41)&gt;0),SUM(D41:M41),"")</f>
        <v/>
      </c>
      <c r="O41" s="11" t="str">
        <f t="shared" si="4"/>
        <v/>
      </c>
      <c r="P41" s="16" t="str">
        <f>IF(AND(N41&lt;&gt;"",$N$5&gt;0),HLOOKUP(N41,$V$17:$AK$19,3),"")</f>
        <v/>
      </c>
      <c r="Q41" s="42" t="str">
        <f>IF(AND(P41&lt;&gt;"",N41&gt;0),IF(AND(P41&lt;&gt;S41,RIGHT(P41,1)="+"),":(",IF(AND(P41&lt;&gt;T41,RIGHT(P41,1)="-"),":)","")),"")</f>
        <v/>
      </c>
      <c r="R41" s="6">
        <f>IF(B41&lt;&gt;"",1,0)</f>
        <v>0</v>
      </c>
      <c r="S41" s="6" t="e">
        <f>IF(AND(N41+0.5&lt;&gt;"",$N$5&gt;0),HLOOKUP(N41+0.5,$V$17:$AK$19,3),"")</f>
        <v>#VALUE!</v>
      </c>
      <c r="T41" s="6" t="e">
        <f>IF(AND(N41-0.5&lt;&gt;"",$N$5&gt;0),HLOOKUP(N41-0.5,$V$17:$AK$19,3),"")</f>
        <v>#VALUE!</v>
      </c>
    </row>
  </sheetData>
  <sheetProtection sheet="1" objects="1" scenarios="1"/>
  <mergeCells count="11">
    <mergeCell ref="U35:W35"/>
    <mergeCell ref="U36:W36"/>
    <mergeCell ref="C2:O2"/>
    <mergeCell ref="E1:G1"/>
    <mergeCell ref="J1:L1"/>
    <mergeCell ref="M1:O1"/>
    <mergeCell ref="U33:W33"/>
    <mergeCell ref="U32:W32"/>
    <mergeCell ref="U1:AL1"/>
    <mergeCell ref="U15:AL15"/>
    <mergeCell ref="U24:W24"/>
  </mergeCells>
  <phoneticPr fontId="0" type="noConversion"/>
  <conditionalFormatting sqref="D10:D41">
    <cfRule type="cellIs" dxfId="30" priority="4" stopIfTrue="1" operator="equal">
      <formula>$D$5</formula>
    </cfRule>
    <cfRule type="cellIs" dxfId="29" priority="5" stopIfTrue="1" operator="equal">
      <formula>0</formula>
    </cfRule>
  </conditionalFormatting>
  <conditionalFormatting sqref="E10:E41">
    <cfRule type="cellIs" dxfId="28" priority="6" stopIfTrue="1" operator="equal">
      <formula>$E$5</formula>
    </cfRule>
    <cfRule type="cellIs" dxfId="27" priority="7" stopIfTrue="1" operator="equal">
      <formula>0</formula>
    </cfRule>
  </conditionalFormatting>
  <conditionalFormatting sqref="F10:F41">
    <cfRule type="cellIs" dxfId="26" priority="8" stopIfTrue="1" operator="equal">
      <formula>$F$5</formula>
    </cfRule>
    <cfRule type="cellIs" dxfId="25" priority="9" stopIfTrue="1" operator="equal">
      <formula>0</formula>
    </cfRule>
  </conditionalFormatting>
  <conditionalFormatting sqref="G10:G41">
    <cfRule type="cellIs" dxfId="24" priority="10" stopIfTrue="1" operator="equal">
      <formula>$G$5</formula>
    </cfRule>
    <cfRule type="cellIs" dxfId="23" priority="11" stopIfTrue="1" operator="equal">
      <formula>0</formula>
    </cfRule>
  </conditionalFormatting>
  <conditionalFormatting sqref="H10:H41">
    <cfRule type="cellIs" dxfId="22" priority="12" stopIfTrue="1" operator="equal">
      <formula>$H$5</formula>
    </cfRule>
    <cfRule type="cellIs" dxfId="21" priority="13" stopIfTrue="1" operator="equal">
      <formula>0</formula>
    </cfRule>
  </conditionalFormatting>
  <conditionalFormatting sqref="I10:I41">
    <cfRule type="cellIs" dxfId="20" priority="14" stopIfTrue="1" operator="equal">
      <formula>$I$5</formula>
    </cfRule>
    <cfRule type="cellIs" dxfId="19" priority="15" stopIfTrue="1" operator="equal">
      <formula>0</formula>
    </cfRule>
  </conditionalFormatting>
  <conditionalFormatting sqref="J10:J41">
    <cfRule type="cellIs" dxfId="18" priority="16" stopIfTrue="1" operator="equal">
      <formula>$J$5</formula>
    </cfRule>
    <cfRule type="cellIs" dxfId="17" priority="17" stopIfTrue="1" operator="equal">
      <formula>0</formula>
    </cfRule>
  </conditionalFormatting>
  <conditionalFormatting sqref="K10:K41">
    <cfRule type="cellIs" dxfId="16" priority="18" stopIfTrue="1" operator="equal">
      <formula>$K$5</formula>
    </cfRule>
    <cfRule type="cellIs" dxfId="15" priority="19" stopIfTrue="1" operator="equal">
      <formula>0</formula>
    </cfRule>
  </conditionalFormatting>
  <conditionalFormatting sqref="L10:L41">
    <cfRule type="cellIs" dxfId="14" priority="20" stopIfTrue="1" operator="equal">
      <formula>$L$5</formula>
    </cfRule>
    <cfRule type="cellIs" dxfId="13" priority="21" stopIfTrue="1" operator="equal">
      <formula>0</formula>
    </cfRule>
  </conditionalFormatting>
  <conditionalFormatting sqref="M10:M41">
    <cfRule type="cellIs" dxfId="12" priority="22" stopIfTrue="1" operator="equal">
      <formula>$M$5</formula>
    </cfRule>
    <cfRule type="cellIs" dxfId="11" priority="23" stopIfTrue="1" operator="equal">
      <formula>0</formula>
    </cfRule>
  </conditionalFormatting>
  <conditionalFormatting sqref="N10:N41">
    <cfRule type="cellIs" dxfId="10" priority="24" stopIfTrue="1" operator="equal">
      <formula>$N$5</formula>
    </cfRule>
  </conditionalFormatting>
  <conditionalFormatting sqref="D7:N7">
    <cfRule type="cellIs" dxfId="9" priority="25" stopIfTrue="1" operator="lessThanOrEqual">
      <formula>50</formula>
    </cfRule>
  </conditionalFormatting>
  <conditionalFormatting sqref="P10:P41">
    <cfRule type="cellIs" dxfId="8" priority="26" stopIfTrue="1" operator="greaterThanOrEqual">
      <formula>5</formula>
    </cfRule>
    <cfRule type="cellIs" dxfId="7" priority="27" stopIfTrue="1" operator="equal">
      <formula>"5 -"</formula>
    </cfRule>
    <cfRule type="cellIs" dxfId="6" priority="28" stopIfTrue="1" operator="equal">
      <formula>"5 +"</formula>
    </cfRule>
  </conditionalFormatting>
  <conditionalFormatting sqref="Q10:Q41">
    <cfRule type="cellIs" dxfId="5" priority="29" stopIfTrue="1" operator="greaterThanOrEqual">
      <formula>":)"</formula>
    </cfRule>
    <cfRule type="cellIs" dxfId="4" priority="30" stopIfTrue="1" operator="equal">
      <formula>":("</formula>
    </cfRule>
  </conditionalFormatting>
  <conditionalFormatting sqref="U24:W24">
    <cfRule type="cellIs" dxfId="3" priority="31" stopIfTrue="1" operator="notEqual">
      <formula>""</formula>
    </cfRule>
  </conditionalFormatting>
  <conditionalFormatting sqref="U33:W33">
    <cfRule type="cellIs" dxfId="2" priority="32" stopIfTrue="1" operator="lessThan">
      <formula>2.5</formula>
    </cfRule>
    <cfRule type="cellIs" dxfId="1" priority="33" stopIfTrue="1" operator="between">
      <formula>2.5</formula>
      <formula>4.5</formula>
    </cfRule>
    <cfRule type="cellIs" dxfId="0" priority="34" stopIfTrue="1" operator="greaterThan">
      <formula>4.5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5" fitToWidth="2" orientation="landscape" r:id="rId1"/>
  <headerFooter alignWithMargins="0">
    <oddFooter>&amp;L&amp;F&amp;R&amp;D</oddFooter>
  </headerFooter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Option Button 6">
              <controlPr defaultSize="0" autoFill="0" autoLine="0" autoPict="0">
                <anchor moveWithCells="1" sizeWithCells="1">
                  <from>
                    <xdr:col>37</xdr:col>
                    <xdr:colOff>238125</xdr:colOff>
                    <xdr:row>3</xdr:row>
                    <xdr:rowOff>9525</xdr:rowOff>
                  </from>
                  <to>
                    <xdr:col>37</xdr:col>
                    <xdr:colOff>704850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Group Box 7">
              <controlPr defaultSize="0" autoFill="0" autoPict="0">
                <anchor moveWithCells="1" sizeWithCells="1">
                  <from>
                    <xdr:col>37</xdr:col>
                    <xdr:colOff>190500</xdr:colOff>
                    <xdr:row>2</xdr:row>
                    <xdr:rowOff>123825</xdr:rowOff>
                  </from>
                  <to>
                    <xdr:col>37</xdr:col>
                    <xdr:colOff>438150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Option Button 8">
              <controlPr defaultSize="0" autoFill="0" autoLine="0" autoPict="0">
                <anchor moveWithCells="1" sizeWithCells="1">
                  <from>
                    <xdr:col>37</xdr:col>
                    <xdr:colOff>238125</xdr:colOff>
                    <xdr:row>4</xdr:row>
                    <xdr:rowOff>9525</xdr:rowOff>
                  </from>
                  <to>
                    <xdr:col>37</xdr:col>
                    <xdr:colOff>504825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Option Button 9">
              <controlPr defaultSize="0" autoFill="0" autoLine="0" autoPict="0">
                <anchor moveWithCells="1" sizeWithCells="1">
                  <from>
                    <xdr:col>37</xdr:col>
                    <xdr:colOff>238125</xdr:colOff>
                    <xdr:row>5</xdr:row>
                    <xdr:rowOff>9525</xdr:rowOff>
                  </from>
                  <to>
                    <xdr:col>38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Option Button 10">
              <controlPr defaultSize="0" autoFill="0" autoLine="0" autoPict="0">
                <anchor moveWithCells="1" sizeWithCells="1">
                  <from>
                    <xdr:col>37</xdr:col>
                    <xdr:colOff>238125</xdr:colOff>
                    <xdr:row>5</xdr:row>
                    <xdr:rowOff>152400</xdr:rowOff>
                  </from>
                  <to>
                    <xdr:col>37</xdr:col>
                    <xdr:colOff>485775</xdr:colOff>
                    <xdr:row>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Arbeit</vt:lpstr>
      <vt:lpstr>Arbeit!Druckbereich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Stemue</dc:creator>
  <cp:lastModifiedBy>Stemue</cp:lastModifiedBy>
  <cp:lastPrinted>2013-11-04T07:43:37Z</cp:lastPrinted>
  <dcterms:created xsi:type="dcterms:W3CDTF">2006-10-10T20:04:40Z</dcterms:created>
  <dcterms:modified xsi:type="dcterms:W3CDTF">2016-03-17T17:54:51Z</dcterms:modified>
</cp:coreProperties>
</file>