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30B0DB88-380E-449B-A1EA-22F83C09CB0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rbeitsblatt" sheetId="1" r:id="rId1"/>
    <sheet name="Binomisch" sheetId="6" r:id="rId2"/>
    <sheet name="Zweisum" sheetId="5" r:id="rId3"/>
    <sheet name="Distributiv" sheetId="4" r:id="rId4"/>
    <sheet name="Tabelle3" sheetId="3" r:id="rId5"/>
    <sheet name="Tabelle3b" sheetId="7" r:id="rId6"/>
    <sheet name="Daten1" sheetId="2" r:id="rId7"/>
  </sheets>
  <definedNames>
    <definedName name="_xlnm.Print_Area" localSheetId="0">Arbeitsblatt!$A$1:$J$116</definedName>
  </definedNames>
  <calcPr calcId="191029"/>
</workbook>
</file>

<file path=xl/calcChain.xml><?xml version="1.0" encoding="utf-8"?>
<calcChain xmlns="http://schemas.openxmlformats.org/spreadsheetml/2006/main">
  <c r="C33" i="5" l="1"/>
  <c r="D33" i="5" s="1"/>
  <c r="E33" i="5" s="1"/>
  <c r="F33" i="5" s="1"/>
  <c r="G33" i="5" s="1"/>
  <c r="H33" i="5" s="1"/>
  <c r="I33" i="5" s="1"/>
  <c r="J33" i="5" s="1"/>
  <c r="K33" i="5" s="1"/>
  <c r="L33" i="5" s="1"/>
  <c r="M33" i="5" s="1"/>
  <c r="N33" i="5" s="1"/>
  <c r="O33" i="5" s="1"/>
  <c r="P33" i="5" s="1"/>
  <c r="Q33" i="5" s="1"/>
  <c r="R33" i="5" s="1"/>
  <c r="S33" i="5" s="1"/>
  <c r="T33" i="5" s="1"/>
  <c r="U33" i="5" s="1"/>
  <c r="V33" i="5" s="1"/>
  <c r="W33" i="5" s="1"/>
  <c r="B33" i="5"/>
  <c r="X21" i="7"/>
  <c r="V21" i="7"/>
  <c r="W21" i="7" s="1"/>
  <c r="P21" i="7"/>
  <c r="O21" i="7"/>
  <c r="M21" i="7"/>
  <c r="N21" i="7" s="1"/>
  <c r="F21" i="7"/>
  <c r="E21" i="7" s="1"/>
  <c r="X20" i="7"/>
  <c r="V20" i="7"/>
  <c r="W20" i="7" s="1"/>
  <c r="P20" i="7"/>
  <c r="O20" i="7"/>
  <c r="G20" i="7" s="1"/>
  <c r="M20" i="7"/>
  <c r="N20" i="7" s="1"/>
  <c r="F20" i="7"/>
  <c r="D20" i="7" s="1"/>
  <c r="X19" i="7"/>
  <c r="V19" i="7"/>
  <c r="W19" i="7" s="1"/>
  <c r="P19" i="7"/>
  <c r="O19" i="7"/>
  <c r="M19" i="7"/>
  <c r="N19" i="7" s="1"/>
  <c r="F19" i="7"/>
  <c r="E19" i="7" s="1"/>
  <c r="X18" i="7"/>
  <c r="V18" i="7"/>
  <c r="W18" i="7" s="1"/>
  <c r="P18" i="7"/>
  <c r="O18" i="7"/>
  <c r="M18" i="7"/>
  <c r="N18" i="7" s="1"/>
  <c r="F18" i="7"/>
  <c r="E18" i="7" s="1"/>
  <c r="X17" i="7"/>
  <c r="V17" i="7"/>
  <c r="W17" i="7" s="1"/>
  <c r="P17" i="7"/>
  <c r="O17" i="7"/>
  <c r="M17" i="7"/>
  <c r="N17" i="7" s="1"/>
  <c r="F17" i="7"/>
  <c r="E17" i="7" s="1"/>
  <c r="X16" i="7"/>
  <c r="V16" i="7"/>
  <c r="W16" i="7" s="1"/>
  <c r="P16" i="7"/>
  <c r="O16" i="7"/>
  <c r="G16" i="7" s="1"/>
  <c r="M16" i="7"/>
  <c r="N16" i="7" s="1"/>
  <c r="F16" i="7"/>
  <c r="E16" i="7" s="1"/>
  <c r="X15" i="7"/>
  <c r="V15" i="7"/>
  <c r="W15" i="7" s="1"/>
  <c r="P15" i="7"/>
  <c r="O15" i="7"/>
  <c r="M15" i="7"/>
  <c r="N15" i="7" s="1"/>
  <c r="F15" i="7"/>
  <c r="E15" i="7" s="1"/>
  <c r="X14" i="7"/>
  <c r="V14" i="7"/>
  <c r="W14" i="7" s="1"/>
  <c r="P14" i="7"/>
  <c r="O14" i="7"/>
  <c r="G14" i="7" s="1"/>
  <c r="M14" i="7"/>
  <c r="N14" i="7" s="1"/>
  <c r="F14" i="7"/>
  <c r="D14" i="7" s="1"/>
  <c r="X13" i="7"/>
  <c r="V13" i="7"/>
  <c r="W13" i="7" s="1"/>
  <c r="P13" i="7"/>
  <c r="O13" i="7"/>
  <c r="G13" i="7" s="1"/>
  <c r="M13" i="7"/>
  <c r="N13" i="7" s="1"/>
  <c r="F13" i="7"/>
  <c r="E13" i="7" s="1"/>
  <c r="X12" i="7"/>
  <c r="V12" i="7"/>
  <c r="W12" i="7" s="1"/>
  <c r="P12" i="7"/>
  <c r="O12" i="7"/>
  <c r="G12" i="7" s="1"/>
  <c r="M12" i="7"/>
  <c r="N12" i="7" s="1"/>
  <c r="F12" i="7"/>
  <c r="E12" i="7" s="1"/>
  <c r="X11" i="7"/>
  <c r="V11" i="7"/>
  <c r="W11" i="7" s="1"/>
  <c r="P11" i="7"/>
  <c r="O11" i="7"/>
  <c r="M11" i="7"/>
  <c r="N11" i="7" s="1"/>
  <c r="F11" i="7"/>
  <c r="E11" i="7" s="1"/>
  <c r="X10" i="7"/>
  <c r="V10" i="7"/>
  <c r="W10" i="7" s="1"/>
  <c r="P10" i="7"/>
  <c r="O10" i="7"/>
  <c r="G10" i="7" s="1"/>
  <c r="M10" i="7"/>
  <c r="N10" i="7" s="1"/>
  <c r="F10" i="7"/>
  <c r="E10" i="7" s="1"/>
  <c r="X9" i="7"/>
  <c r="V9" i="7"/>
  <c r="W9" i="7" s="1"/>
  <c r="P9" i="7"/>
  <c r="O9" i="7"/>
  <c r="G9" i="7" s="1"/>
  <c r="M9" i="7"/>
  <c r="N9" i="7" s="1"/>
  <c r="F9" i="7"/>
  <c r="E9" i="7" s="1"/>
  <c r="X8" i="7"/>
  <c r="V8" i="7"/>
  <c r="W8" i="7" s="1"/>
  <c r="P8" i="7"/>
  <c r="O8" i="7"/>
  <c r="G8" i="7" s="1"/>
  <c r="M8" i="7"/>
  <c r="N8" i="7" s="1"/>
  <c r="F8" i="7"/>
  <c r="E8" i="7" s="1"/>
  <c r="X7" i="7"/>
  <c r="V7" i="7"/>
  <c r="W7" i="7" s="1"/>
  <c r="P7" i="7"/>
  <c r="O7" i="7"/>
  <c r="M7" i="7"/>
  <c r="N7" i="7" s="1"/>
  <c r="F7" i="7"/>
  <c r="E7" i="7" s="1"/>
  <c r="X6" i="7"/>
  <c r="V6" i="7"/>
  <c r="W6" i="7" s="1"/>
  <c r="P6" i="7"/>
  <c r="O6" i="7"/>
  <c r="G6" i="7" s="1"/>
  <c r="M6" i="7"/>
  <c r="N6" i="7" s="1"/>
  <c r="F6" i="7"/>
  <c r="E6" i="7" s="1"/>
  <c r="X5" i="7"/>
  <c r="V5" i="7"/>
  <c r="W5" i="7" s="1"/>
  <c r="P5" i="7"/>
  <c r="O5" i="7"/>
  <c r="G5" i="7" s="1"/>
  <c r="M5" i="7"/>
  <c r="N5" i="7" s="1"/>
  <c r="F5" i="7"/>
  <c r="E5" i="7" s="1"/>
  <c r="X4" i="7"/>
  <c r="V4" i="7"/>
  <c r="W4" i="7" s="1"/>
  <c r="P4" i="7"/>
  <c r="O4" i="7"/>
  <c r="G4" i="7" s="1"/>
  <c r="M4" i="7"/>
  <c r="N4" i="7" s="1"/>
  <c r="F4" i="7"/>
  <c r="D4" i="7" s="1"/>
  <c r="X3" i="7"/>
  <c r="V3" i="7"/>
  <c r="W3" i="7" s="1"/>
  <c r="P3" i="7"/>
  <c r="O3" i="7"/>
  <c r="M3" i="7"/>
  <c r="N3" i="7" s="1"/>
  <c r="F3" i="7"/>
  <c r="E3" i="7" s="1"/>
  <c r="B3" i="7"/>
  <c r="C1" i="7"/>
  <c r="G29" i="6"/>
  <c r="I29" i="6" s="1"/>
  <c r="F29" i="6"/>
  <c r="E29" i="6"/>
  <c r="D29" i="6"/>
  <c r="C29" i="6"/>
  <c r="B29" i="6"/>
  <c r="G28" i="6"/>
  <c r="I28" i="6" s="1"/>
  <c r="F28" i="6"/>
  <c r="E28" i="6"/>
  <c r="D28" i="6"/>
  <c r="C28" i="6"/>
  <c r="B28" i="6"/>
  <c r="G27" i="6"/>
  <c r="H27" i="6" s="1"/>
  <c r="F27" i="6"/>
  <c r="E27" i="6"/>
  <c r="D27" i="6"/>
  <c r="C27" i="6"/>
  <c r="B27" i="6"/>
  <c r="G26" i="6"/>
  <c r="I26" i="6" s="1"/>
  <c r="F26" i="6"/>
  <c r="E26" i="6"/>
  <c r="D26" i="6"/>
  <c r="C26" i="6"/>
  <c r="B26" i="6"/>
  <c r="G25" i="6"/>
  <c r="H25" i="6" s="1"/>
  <c r="F25" i="6"/>
  <c r="E25" i="6"/>
  <c r="D25" i="6"/>
  <c r="C25" i="6"/>
  <c r="B25" i="6"/>
  <c r="G24" i="6"/>
  <c r="I24" i="6" s="1"/>
  <c r="F24" i="6"/>
  <c r="E24" i="6"/>
  <c r="D24" i="6"/>
  <c r="C24" i="6"/>
  <c r="B24" i="6"/>
  <c r="G23" i="6"/>
  <c r="I23" i="6" s="1"/>
  <c r="F23" i="6"/>
  <c r="E23" i="6"/>
  <c r="D23" i="6"/>
  <c r="C23" i="6"/>
  <c r="B23" i="6"/>
  <c r="G22" i="6"/>
  <c r="I22" i="6" s="1"/>
  <c r="F22" i="6"/>
  <c r="E22" i="6"/>
  <c r="D22" i="6"/>
  <c r="C22" i="6"/>
  <c r="B22" i="6"/>
  <c r="G21" i="6"/>
  <c r="I21" i="6" s="1"/>
  <c r="F21" i="6"/>
  <c r="E21" i="6"/>
  <c r="D21" i="6"/>
  <c r="C21" i="6"/>
  <c r="B21" i="6"/>
  <c r="G20" i="6"/>
  <c r="I20" i="6" s="1"/>
  <c r="F20" i="6"/>
  <c r="E20" i="6"/>
  <c r="D20" i="6"/>
  <c r="C20" i="6"/>
  <c r="B20" i="6"/>
  <c r="G19" i="6"/>
  <c r="H19" i="6" s="1"/>
  <c r="F19" i="6"/>
  <c r="E19" i="6"/>
  <c r="D19" i="6"/>
  <c r="C19" i="6"/>
  <c r="B19" i="6"/>
  <c r="G18" i="6"/>
  <c r="I18" i="6" s="1"/>
  <c r="F18" i="6"/>
  <c r="E18" i="6"/>
  <c r="D18" i="6"/>
  <c r="C18" i="6"/>
  <c r="B18" i="6"/>
  <c r="G17" i="6"/>
  <c r="I17" i="6" s="1"/>
  <c r="F17" i="6"/>
  <c r="E17" i="6"/>
  <c r="D17" i="6"/>
  <c r="C17" i="6"/>
  <c r="B17" i="6"/>
  <c r="G16" i="6"/>
  <c r="I16" i="6" s="1"/>
  <c r="F16" i="6"/>
  <c r="E16" i="6"/>
  <c r="D16" i="6"/>
  <c r="C16" i="6"/>
  <c r="B16" i="6"/>
  <c r="G15" i="6"/>
  <c r="I15" i="6" s="1"/>
  <c r="F15" i="6"/>
  <c r="E15" i="6"/>
  <c r="D15" i="6"/>
  <c r="C15" i="6"/>
  <c r="B15" i="6"/>
  <c r="G14" i="6"/>
  <c r="I14" i="6" s="1"/>
  <c r="F14" i="6"/>
  <c r="E14" i="6"/>
  <c r="D14" i="6"/>
  <c r="C14" i="6"/>
  <c r="B14" i="6"/>
  <c r="G13" i="6"/>
  <c r="I13" i="6" s="1"/>
  <c r="F13" i="6"/>
  <c r="E13" i="6"/>
  <c r="D13" i="6"/>
  <c r="C13" i="6"/>
  <c r="B13" i="6"/>
  <c r="G12" i="6"/>
  <c r="I12" i="6" s="1"/>
  <c r="F12" i="6"/>
  <c r="E12" i="6"/>
  <c r="D12" i="6"/>
  <c r="C12" i="6"/>
  <c r="B12" i="6"/>
  <c r="G11" i="6"/>
  <c r="H11" i="6" s="1"/>
  <c r="F11" i="6"/>
  <c r="E11" i="6"/>
  <c r="D11" i="6"/>
  <c r="C11" i="6"/>
  <c r="B11" i="6"/>
  <c r="G10" i="6"/>
  <c r="I10" i="6" s="1"/>
  <c r="F10" i="6"/>
  <c r="E10" i="6"/>
  <c r="D10" i="6"/>
  <c r="C10" i="6"/>
  <c r="B10" i="6"/>
  <c r="G9" i="6"/>
  <c r="I9" i="6" s="1"/>
  <c r="F9" i="6"/>
  <c r="E9" i="6"/>
  <c r="D9" i="6"/>
  <c r="C9" i="6"/>
  <c r="B9" i="6"/>
  <c r="G8" i="6"/>
  <c r="H8" i="6" s="1"/>
  <c r="F8" i="6"/>
  <c r="E8" i="6"/>
  <c r="D8" i="6"/>
  <c r="C8" i="6"/>
  <c r="B8" i="6"/>
  <c r="G7" i="6"/>
  <c r="I7" i="6" s="1"/>
  <c r="F7" i="6"/>
  <c r="E7" i="6"/>
  <c r="D7" i="6"/>
  <c r="C7" i="6"/>
  <c r="B7" i="6"/>
  <c r="G6" i="6"/>
  <c r="I6" i="6" s="1"/>
  <c r="F6" i="6"/>
  <c r="E6" i="6"/>
  <c r="D6" i="6"/>
  <c r="C6" i="6"/>
  <c r="B6" i="6"/>
  <c r="G5" i="6"/>
  <c r="I5" i="6" s="1"/>
  <c r="F5" i="6"/>
  <c r="E5" i="6"/>
  <c r="D5" i="6"/>
  <c r="C5" i="6"/>
  <c r="B5" i="6"/>
  <c r="G4" i="6"/>
  <c r="I4" i="6" s="1"/>
  <c r="F4" i="6"/>
  <c r="E4" i="6"/>
  <c r="D4" i="6"/>
  <c r="C4" i="6"/>
  <c r="B4" i="6"/>
  <c r="G3" i="6"/>
  <c r="H3" i="6" s="1"/>
  <c r="F3" i="6"/>
  <c r="E3" i="6"/>
  <c r="D3" i="6"/>
  <c r="C3" i="6"/>
  <c r="B3" i="6"/>
  <c r="CF30" i="5"/>
  <c r="CE30" i="5"/>
  <c r="N30" i="5"/>
  <c r="R30" i="5" s="1"/>
  <c r="M30" i="5"/>
  <c r="L30" i="5"/>
  <c r="K30" i="5"/>
  <c r="O30" i="5" s="1"/>
  <c r="I30" i="5"/>
  <c r="U30" i="5" s="1"/>
  <c r="G30" i="5"/>
  <c r="S30" i="5" s="1"/>
  <c r="F30" i="5"/>
  <c r="E30" i="5"/>
  <c r="D30" i="5"/>
  <c r="C30" i="5"/>
  <c r="B30" i="5"/>
  <c r="CF29" i="5"/>
  <c r="CE29" i="5"/>
  <c r="N29" i="5"/>
  <c r="M29" i="5"/>
  <c r="Q29" i="5" s="1"/>
  <c r="L29" i="5"/>
  <c r="P29" i="5" s="1"/>
  <c r="K29" i="5"/>
  <c r="O29" i="5" s="1"/>
  <c r="I29" i="5"/>
  <c r="U29" i="5" s="1"/>
  <c r="G29" i="5"/>
  <c r="S29" i="5" s="1"/>
  <c r="F29" i="5"/>
  <c r="E29" i="5"/>
  <c r="D29" i="5"/>
  <c r="C29" i="5"/>
  <c r="B29" i="5"/>
  <c r="CF28" i="5"/>
  <c r="CE28" i="5"/>
  <c r="N28" i="5"/>
  <c r="R28" i="5" s="1"/>
  <c r="M28" i="5"/>
  <c r="Q28" i="5" s="1"/>
  <c r="L28" i="5"/>
  <c r="K28" i="5"/>
  <c r="O28" i="5" s="1"/>
  <c r="I28" i="5"/>
  <c r="U28" i="5" s="1"/>
  <c r="G28" i="5"/>
  <c r="S28" i="5" s="1"/>
  <c r="F28" i="5"/>
  <c r="E28" i="5"/>
  <c r="D28" i="5"/>
  <c r="C28" i="5"/>
  <c r="B28" i="5"/>
  <c r="CF27" i="5"/>
  <c r="CE27" i="5"/>
  <c r="N27" i="5"/>
  <c r="M27" i="5"/>
  <c r="Q27" i="5" s="1"/>
  <c r="L27" i="5"/>
  <c r="K27" i="5"/>
  <c r="O27" i="5" s="1"/>
  <c r="I27" i="5"/>
  <c r="U27" i="5" s="1"/>
  <c r="G27" i="5"/>
  <c r="S27" i="5" s="1"/>
  <c r="F27" i="5"/>
  <c r="E27" i="5"/>
  <c r="D27" i="5"/>
  <c r="C27" i="5"/>
  <c r="B27" i="5"/>
  <c r="CF26" i="5"/>
  <c r="CE26" i="5"/>
  <c r="N26" i="5"/>
  <c r="R26" i="5" s="1"/>
  <c r="M26" i="5"/>
  <c r="Q26" i="5" s="1"/>
  <c r="L26" i="5"/>
  <c r="K26" i="5"/>
  <c r="I26" i="5"/>
  <c r="U26" i="5" s="1"/>
  <c r="G26" i="5"/>
  <c r="F26" i="5"/>
  <c r="E26" i="5"/>
  <c r="D26" i="5"/>
  <c r="C26" i="5"/>
  <c r="B26" i="5"/>
  <c r="CF25" i="5"/>
  <c r="CE25" i="5"/>
  <c r="N25" i="5"/>
  <c r="R25" i="5" s="1"/>
  <c r="M25" i="5"/>
  <c r="Q25" i="5" s="1"/>
  <c r="L25" i="5"/>
  <c r="K25" i="5"/>
  <c r="I25" i="5"/>
  <c r="U25" i="5" s="1"/>
  <c r="G25" i="5"/>
  <c r="S25" i="5" s="1"/>
  <c r="F25" i="5"/>
  <c r="E25" i="5"/>
  <c r="D25" i="5"/>
  <c r="C25" i="5"/>
  <c r="B25" i="5"/>
  <c r="CF24" i="5"/>
  <c r="CE24" i="5"/>
  <c r="N24" i="5"/>
  <c r="R24" i="5" s="1"/>
  <c r="M24" i="5"/>
  <c r="Q24" i="5" s="1"/>
  <c r="L24" i="5"/>
  <c r="P24" i="5" s="1"/>
  <c r="K24" i="5"/>
  <c r="O24" i="5" s="1"/>
  <c r="I24" i="5"/>
  <c r="U24" i="5" s="1"/>
  <c r="G24" i="5"/>
  <c r="F24" i="5"/>
  <c r="E24" i="5"/>
  <c r="D24" i="5"/>
  <c r="C24" i="5"/>
  <c r="B24" i="5"/>
  <c r="CF23" i="5"/>
  <c r="CE23" i="5"/>
  <c r="N23" i="5"/>
  <c r="M23" i="5"/>
  <c r="Q23" i="5" s="1"/>
  <c r="L23" i="5"/>
  <c r="P23" i="5" s="1"/>
  <c r="K23" i="5"/>
  <c r="O23" i="5" s="1"/>
  <c r="I23" i="5"/>
  <c r="G23" i="5"/>
  <c r="S23" i="5" s="1"/>
  <c r="F23" i="5"/>
  <c r="E23" i="5"/>
  <c r="D23" i="5"/>
  <c r="C23" i="5"/>
  <c r="B23" i="5"/>
  <c r="CF22" i="5"/>
  <c r="CE22" i="5"/>
  <c r="N22" i="5"/>
  <c r="R22" i="5" s="1"/>
  <c r="M22" i="5"/>
  <c r="Q22" i="5" s="1"/>
  <c r="L22" i="5"/>
  <c r="P22" i="5" s="1"/>
  <c r="K22" i="5"/>
  <c r="O22" i="5" s="1"/>
  <c r="I22" i="5"/>
  <c r="U22" i="5" s="1"/>
  <c r="G22" i="5"/>
  <c r="S22" i="5" s="1"/>
  <c r="F22" i="5"/>
  <c r="E22" i="5"/>
  <c r="D22" i="5"/>
  <c r="C22" i="5"/>
  <c r="B22" i="5"/>
  <c r="CF21" i="5"/>
  <c r="CE21" i="5"/>
  <c r="N21" i="5"/>
  <c r="M21" i="5"/>
  <c r="Q21" i="5" s="1"/>
  <c r="L21" i="5"/>
  <c r="K21" i="5"/>
  <c r="O21" i="5" s="1"/>
  <c r="I21" i="5"/>
  <c r="U21" i="5" s="1"/>
  <c r="G21" i="5"/>
  <c r="S21" i="5" s="1"/>
  <c r="F21" i="5"/>
  <c r="E21" i="5"/>
  <c r="D21" i="5"/>
  <c r="C21" i="5"/>
  <c r="B21" i="5"/>
  <c r="CF20" i="5"/>
  <c r="CE20" i="5"/>
  <c r="N20" i="5"/>
  <c r="R20" i="5" s="1"/>
  <c r="M20" i="5"/>
  <c r="Q20" i="5" s="1"/>
  <c r="L20" i="5"/>
  <c r="P20" i="5" s="1"/>
  <c r="K20" i="5"/>
  <c r="I20" i="5"/>
  <c r="U20" i="5" s="1"/>
  <c r="G20" i="5"/>
  <c r="S20" i="5" s="1"/>
  <c r="F20" i="5"/>
  <c r="E20" i="5"/>
  <c r="D20" i="5"/>
  <c r="C20" i="5"/>
  <c r="B20" i="5"/>
  <c r="CF19" i="5"/>
  <c r="CE19" i="5"/>
  <c r="N19" i="5"/>
  <c r="M19" i="5"/>
  <c r="Q19" i="5" s="1"/>
  <c r="L19" i="5"/>
  <c r="K19" i="5"/>
  <c r="O19" i="5" s="1"/>
  <c r="I19" i="5"/>
  <c r="U19" i="5" s="1"/>
  <c r="G19" i="5"/>
  <c r="F19" i="5"/>
  <c r="E19" i="5"/>
  <c r="D19" i="5"/>
  <c r="C19" i="5"/>
  <c r="B19" i="5"/>
  <c r="CF18" i="5"/>
  <c r="CE18" i="5"/>
  <c r="N18" i="5"/>
  <c r="R18" i="5" s="1"/>
  <c r="M18" i="5"/>
  <c r="Q18" i="5" s="1"/>
  <c r="L18" i="5"/>
  <c r="P18" i="5" s="1"/>
  <c r="K18" i="5"/>
  <c r="O18" i="5" s="1"/>
  <c r="I18" i="5"/>
  <c r="U18" i="5" s="1"/>
  <c r="G18" i="5"/>
  <c r="S18" i="5" s="1"/>
  <c r="F18" i="5"/>
  <c r="E18" i="5"/>
  <c r="D18" i="5"/>
  <c r="C18" i="5"/>
  <c r="B18" i="5"/>
  <c r="CF17" i="5"/>
  <c r="CE17" i="5"/>
  <c r="N17" i="5"/>
  <c r="R17" i="5" s="1"/>
  <c r="M17" i="5"/>
  <c r="Q17" i="5" s="1"/>
  <c r="L17" i="5"/>
  <c r="K17" i="5"/>
  <c r="O17" i="5" s="1"/>
  <c r="I17" i="5"/>
  <c r="U17" i="5" s="1"/>
  <c r="G17" i="5"/>
  <c r="S17" i="5" s="1"/>
  <c r="F17" i="5"/>
  <c r="E17" i="5"/>
  <c r="D17" i="5"/>
  <c r="C17" i="5"/>
  <c r="B17" i="5"/>
  <c r="CF16" i="5"/>
  <c r="CE16" i="5"/>
  <c r="N16" i="5"/>
  <c r="R16" i="5" s="1"/>
  <c r="M16" i="5"/>
  <c r="Q16" i="5" s="1"/>
  <c r="L16" i="5"/>
  <c r="P16" i="5" s="1"/>
  <c r="K16" i="5"/>
  <c r="O16" i="5" s="1"/>
  <c r="I16" i="5"/>
  <c r="U16" i="5" s="1"/>
  <c r="G16" i="5"/>
  <c r="F16" i="5"/>
  <c r="E16" i="5"/>
  <c r="D16" i="5"/>
  <c r="C16" i="5"/>
  <c r="B16" i="5"/>
  <c r="CF15" i="5"/>
  <c r="CE15" i="5"/>
  <c r="N15" i="5"/>
  <c r="R15" i="5" s="1"/>
  <c r="M15" i="5"/>
  <c r="Q15" i="5" s="1"/>
  <c r="L15" i="5"/>
  <c r="P15" i="5" s="1"/>
  <c r="K15" i="5"/>
  <c r="O15" i="5" s="1"/>
  <c r="I15" i="5"/>
  <c r="U15" i="5" s="1"/>
  <c r="G15" i="5"/>
  <c r="S15" i="5" s="1"/>
  <c r="F15" i="5"/>
  <c r="E15" i="5"/>
  <c r="D15" i="5"/>
  <c r="C15" i="5"/>
  <c r="B15" i="5"/>
  <c r="CF14" i="5"/>
  <c r="CE14" i="5"/>
  <c r="N14" i="5"/>
  <c r="R14" i="5" s="1"/>
  <c r="M14" i="5"/>
  <c r="Q14" i="5" s="1"/>
  <c r="L14" i="5"/>
  <c r="P14" i="5" s="1"/>
  <c r="K14" i="5"/>
  <c r="O14" i="5" s="1"/>
  <c r="I14" i="5"/>
  <c r="U14" i="5" s="1"/>
  <c r="G14" i="5"/>
  <c r="S14" i="5" s="1"/>
  <c r="F14" i="5"/>
  <c r="E14" i="5"/>
  <c r="D14" i="5"/>
  <c r="C14" i="5"/>
  <c r="B14" i="5"/>
  <c r="CF13" i="5"/>
  <c r="CE13" i="5"/>
  <c r="N13" i="5"/>
  <c r="M13" i="5"/>
  <c r="Q13" i="5" s="1"/>
  <c r="L13" i="5"/>
  <c r="K13" i="5"/>
  <c r="O13" i="5" s="1"/>
  <c r="I13" i="5"/>
  <c r="U13" i="5" s="1"/>
  <c r="G13" i="5"/>
  <c r="S13" i="5" s="1"/>
  <c r="F13" i="5"/>
  <c r="E13" i="5"/>
  <c r="D13" i="5"/>
  <c r="C13" i="5"/>
  <c r="B13" i="5"/>
  <c r="CF12" i="5"/>
  <c r="CE12" i="5"/>
  <c r="N12" i="5"/>
  <c r="R12" i="5" s="1"/>
  <c r="M12" i="5"/>
  <c r="Q12" i="5" s="1"/>
  <c r="L12" i="5"/>
  <c r="P12" i="5" s="1"/>
  <c r="K12" i="5"/>
  <c r="O12" i="5" s="1"/>
  <c r="I12" i="5"/>
  <c r="G12" i="5"/>
  <c r="S12" i="5" s="1"/>
  <c r="F12" i="5"/>
  <c r="E12" i="5"/>
  <c r="D12" i="5"/>
  <c r="C12" i="5"/>
  <c r="B12" i="5"/>
  <c r="CF11" i="5"/>
  <c r="CE11" i="5"/>
  <c r="N11" i="5"/>
  <c r="R11" i="5" s="1"/>
  <c r="M11" i="5"/>
  <c r="Q11" i="5" s="1"/>
  <c r="L11" i="5"/>
  <c r="P11" i="5" s="1"/>
  <c r="K11" i="5"/>
  <c r="O11" i="5" s="1"/>
  <c r="I11" i="5"/>
  <c r="U11" i="5" s="1"/>
  <c r="G11" i="5"/>
  <c r="S11" i="5" s="1"/>
  <c r="F11" i="5"/>
  <c r="E11" i="5"/>
  <c r="D11" i="5"/>
  <c r="C11" i="5"/>
  <c r="B11" i="5"/>
  <c r="CF10" i="5"/>
  <c r="CE10" i="5"/>
  <c r="N10" i="5"/>
  <c r="M10" i="5"/>
  <c r="Q10" i="5" s="1"/>
  <c r="L10" i="5"/>
  <c r="K10" i="5"/>
  <c r="O10" i="5" s="1"/>
  <c r="I10" i="5"/>
  <c r="U10" i="5" s="1"/>
  <c r="G10" i="5"/>
  <c r="S10" i="5" s="1"/>
  <c r="F10" i="5"/>
  <c r="E10" i="5"/>
  <c r="D10" i="5"/>
  <c r="C10" i="5"/>
  <c r="B10" i="5"/>
  <c r="CF9" i="5"/>
  <c r="CE9" i="5"/>
  <c r="N9" i="5"/>
  <c r="R9" i="5" s="1"/>
  <c r="M9" i="5"/>
  <c r="Q9" i="5" s="1"/>
  <c r="L9" i="5"/>
  <c r="K9" i="5"/>
  <c r="O9" i="5" s="1"/>
  <c r="I9" i="5"/>
  <c r="U9" i="5" s="1"/>
  <c r="G9" i="5"/>
  <c r="S9" i="5" s="1"/>
  <c r="F9" i="5"/>
  <c r="E9" i="5"/>
  <c r="D9" i="5"/>
  <c r="C9" i="5"/>
  <c r="B9" i="5"/>
  <c r="CF8" i="5"/>
  <c r="CE8" i="5"/>
  <c r="N8" i="5"/>
  <c r="R8" i="5" s="1"/>
  <c r="M8" i="5"/>
  <c r="Q8" i="5" s="1"/>
  <c r="L8" i="5"/>
  <c r="K8" i="5"/>
  <c r="I8" i="5"/>
  <c r="U8" i="5" s="1"/>
  <c r="G8" i="5"/>
  <c r="S8" i="5" s="1"/>
  <c r="F8" i="5"/>
  <c r="E8" i="5"/>
  <c r="D8" i="5"/>
  <c r="C8" i="5"/>
  <c r="B8" i="5"/>
  <c r="CF7" i="5"/>
  <c r="CE7" i="5"/>
  <c r="N7" i="5"/>
  <c r="R7" i="5" s="1"/>
  <c r="M7" i="5"/>
  <c r="Q7" i="5" s="1"/>
  <c r="L7" i="5"/>
  <c r="P7" i="5" s="1"/>
  <c r="K7" i="5"/>
  <c r="I7" i="5"/>
  <c r="U7" i="5" s="1"/>
  <c r="G7" i="5"/>
  <c r="S7" i="5" s="1"/>
  <c r="F7" i="5"/>
  <c r="E7" i="5"/>
  <c r="D7" i="5"/>
  <c r="C7" i="5"/>
  <c r="B7" i="5"/>
  <c r="CF6" i="5"/>
  <c r="CE6" i="5"/>
  <c r="N6" i="5"/>
  <c r="R6" i="5" s="1"/>
  <c r="M6" i="5"/>
  <c r="Q6" i="5" s="1"/>
  <c r="L6" i="5"/>
  <c r="P6" i="5" s="1"/>
  <c r="K6" i="5"/>
  <c r="O6" i="5" s="1"/>
  <c r="I6" i="5"/>
  <c r="U6" i="5" s="1"/>
  <c r="G6" i="5"/>
  <c r="S6" i="5" s="1"/>
  <c r="F6" i="5"/>
  <c r="E6" i="5"/>
  <c r="D6" i="5"/>
  <c r="C6" i="5"/>
  <c r="B6" i="5"/>
  <c r="CF5" i="5"/>
  <c r="CE5" i="5"/>
  <c r="N5" i="5"/>
  <c r="R5" i="5" s="1"/>
  <c r="M5" i="5"/>
  <c r="Q5" i="5" s="1"/>
  <c r="L5" i="5"/>
  <c r="K5" i="5"/>
  <c r="I5" i="5"/>
  <c r="U5" i="5" s="1"/>
  <c r="G5" i="5"/>
  <c r="S5" i="5" s="1"/>
  <c r="F5" i="5"/>
  <c r="E5" i="5"/>
  <c r="D5" i="5"/>
  <c r="C5" i="5"/>
  <c r="B5" i="5"/>
  <c r="CF4" i="5"/>
  <c r="CE4" i="5"/>
  <c r="N4" i="5"/>
  <c r="R4" i="5" s="1"/>
  <c r="M4" i="5"/>
  <c r="Q4" i="5" s="1"/>
  <c r="L4" i="5"/>
  <c r="K4" i="5"/>
  <c r="O4" i="5" s="1"/>
  <c r="I4" i="5"/>
  <c r="U4" i="5" s="1"/>
  <c r="G4" i="5"/>
  <c r="S4" i="5" s="1"/>
  <c r="F4" i="5"/>
  <c r="E4" i="5"/>
  <c r="D4" i="5"/>
  <c r="C4" i="5"/>
  <c r="B4" i="5"/>
  <c r="CF3" i="5"/>
  <c r="CE3" i="5"/>
  <c r="N3" i="5"/>
  <c r="R3" i="5" s="1"/>
  <c r="M3" i="5"/>
  <c r="Q3" i="5" s="1"/>
  <c r="L3" i="5"/>
  <c r="K3" i="5"/>
  <c r="I3" i="5"/>
  <c r="U3" i="5" s="1"/>
  <c r="G3" i="5"/>
  <c r="S3" i="5" s="1"/>
  <c r="F3" i="5"/>
  <c r="E3" i="5"/>
  <c r="D3" i="5"/>
  <c r="C3" i="5"/>
  <c r="B3" i="5"/>
  <c r="Q21" i="7" l="1"/>
  <c r="T21" i="7" s="1"/>
  <c r="U21" i="7" s="1"/>
  <c r="Q19" i="7"/>
  <c r="T19" i="7" s="1"/>
  <c r="U19" i="7" s="1"/>
  <c r="Q18" i="7"/>
  <c r="H18" i="7" s="1"/>
  <c r="D12" i="7"/>
  <c r="D10" i="7"/>
  <c r="C10" i="7" s="1"/>
  <c r="E14" i="7"/>
  <c r="C14" i="7" s="1"/>
  <c r="E4" i="7"/>
  <c r="C4" i="7" s="1"/>
  <c r="Q11" i="7"/>
  <c r="H11" i="7" s="1"/>
  <c r="E20" i="7"/>
  <c r="C20" i="7" s="1"/>
  <c r="G21" i="7"/>
  <c r="Q4" i="7"/>
  <c r="T4" i="7" s="1"/>
  <c r="U4" i="7" s="1"/>
  <c r="G18" i="7"/>
  <c r="D16" i="7"/>
  <c r="Q10" i="7"/>
  <c r="H10" i="7" s="1"/>
  <c r="Q12" i="7"/>
  <c r="H12" i="7" s="1"/>
  <c r="Q14" i="7"/>
  <c r="H14" i="7" s="1"/>
  <c r="Q3" i="7"/>
  <c r="H3" i="7" s="1"/>
  <c r="B4" i="7"/>
  <c r="Q9" i="7"/>
  <c r="T9" i="7" s="1"/>
  <c r="U9" i="7" s="1"/>
  <c r="Q17" i="7"/>
  <c r="T17" i="7" s="1"/>
  <c r="U17" i="7" s="1"/>
  <c r="Q16" i="7"/>
  <c r="T16" i="7" s="1"/>
  <c r="U16" i="7" s="1"/>
  <c r="Q7" i="7"/>
  <c r="H7" i="7" s="1"/>
  <c r="Q6" i="7"/>
  <c r="T6" i="7" s="1"/>
  <c r="U6" i="7" s="1"/>
  <c r="Q8" i="7"/>
  <c r="H8" i="7" s="1"/>
  <c r="Q13" i="7"/>
  <c r="T13" i="7" s="1"/>
  <c r="U13" i="7" s="1"/>
  <c r="Q20" i="7"/>
  <c r="T20" i="7" s="1"/>
  <c r="U20" i="7" s="1"/>
  <c r="D6" i="7"/>
  <c r="D8" i="7"/>
  <c r="C8" i="7" s="1"/>
  <c r="G17" i="7"/>
  <c r="D18" i="7"/>
  <c r="Q15" i="7"/>
  <c r="H15" i="7" s="1"/>
  <c r="D3" i="7"/>
  <c r="D7" i="7"/>
  <c r="D11" i="7"/>
  <c r="D15" i="7"/>
  <c r="D19" i="7"/>
  <c r="Q5" i="7"/>
  <c r="G7" i="7"/>
  <c r="G11" i="7"/>
  <c r="G19" i="7"/>
  <c r="G3" i="7"/>
  <c r="D5" i="7"/>
  <c r="D9" i="7"/>
  <c r="D13" i="7"/>
  <c r="D17" i="7"/>
  <c r="D21" i="7"/>
  <c r="G15" i="7"/>
  <c r="H22" i="6"/>
  <c r="J22" i="6" s="1"/>
  <c r="I3" i="6"/>
  <c r="I8" i="6"/>
  <c r="K8" i="6" s="1"/>
  <c r="H10" i="6"/>
  <c r="J10" i="6" s="1"/>
  <c r="A29" i="6"/>
  <c r="H6" i="6"/>
  <c r="K6" i="6" s="1"/>
  <c r="H16" i="6"/>
  <c r="K16" i="6" s="1"/>
  <c r="I19" i="6"/>
  <c r="K19" i="6" s="1"/>
  <c r="A10" i="6"/>
  <c r="H14" i="6"/>
  <c r="H17" i="6"/>
  <c r="K17" i="6" s="1"/>
  <c r="H18" i="6"/>
  <c r="K18" i="6" s="1"/>
  <c r="H26" i="6"/>
  <c r="J26" i="6" s="1"/>
  <c r="A16" i="6"/>
  <c r="A19" i="6"/>
  <c r="H24" i="6"/>
  <c r="K24" i="6" s="1"/>
  <c r="I25" i="6"/>
  <c r="K25" i="6" s="1"/>
  <c r="A27" i="6"/>
  <c r="I11" i="6"/>
  <c r="J11" i="6" s="1"/>
  <c r="H9" i="6"/>
  <c r="K9" i="6" s="1"/>
  <c r="A12" i="6"/>
  <c r="A8" i="6"/>
  <c r="I27" i="6"/>
  <c r="J27" i="6" s="1"/>
  <c r="A20" i="6"/>
  <c r="A28" i="6"/>
  <c r="A18" i="6"/>
  <c r="A26" i="6"/>
  <c r="A4" i="6"/>
  <c r="A3" i="6"/>
  <c r="A11" i="6"/>
  <c r="A24" i="6"/>
  <c r="K3" i="6"/>
  <c r="J3" i="6"/>
  <c r="H4" i="6"/>
  <c r="H12" i="6"/>
  <c r="H20" i="6"/>
  <c r="J20" i="6" s="1"/>
  <c r="A25" i="6"/>
  <c r="H28" i="6"/>
  <c r="J28" i="6" s="1"/>
  <c r="H7" i="6"/>
  <c r="H15" i="6"/>
  <c r="H23" i="6"/>
  <c r="A7" i="6"/>
  <c r="A15" i="6"/>
  <c r="A23" i="6"/>
  <c r="A6" i="6"/>
  <c r="A22" i="6"/>
  <c r="H5" i="6"/>
  <c r="H13" i="6"/>
  <c r="H21" i="6"/>
  <c r="H29" i="6"/>
  <c r="J29" i="6" s="1"/>
  <c r="A17" i="6"/>
  <c r="A5" i="6"/>
  <c r="A13" i="6"/>
  <c r="A21" i="6"/>
  <c r="A14" i="6"/>
  <c r="A9" i="6"/>
  <c r="J26" i="5"/>
  <c r="V26" i="5" s="1"/>
  <c r="J29" i="5"/>
  <c r="V29" i="5" s="1"/>
  <c r="AD29" i="5" s="1"/>
  <c r="AH29" i="5" s="1"/>
  <c r="J22" i="5"/>
  <c r="V22" i="5" s="1"/>
  <c r="AD22" i="5" s="1"/>
  <c r="AH22" i="5" s="1"/>
  <c r="J8" i="5"/>
  <c r="V8" i="5" s="1"/>
  <c r="AD8" i="5" s="1"/>
  <c r="AH8" i="5" s="1"/>
  <c r="AA4" i="5"/>
  <c r="AC22" i="5"/>
  <c r="AG22" i="5" s="1"/>
  <c r="J12" i="5"/>
  <c r="V12" i="5" s="1"/>
  <c r="AD12" i="5" s="1"/>
  <c r="AH12" i="5" s="1"/>
  <c r="J13" i="5"/>
  <c r="V13" i="5" s="1"/>
  <c r="AD13" i="5" s="1"/>
  <c r="AH13" i="5" s="1"/>
  <c r="H15" i="5"/>
  <c r="T15" i="5" s="1"/>
  <c r="AE15" i="5" s="1"/>
  <c r="AI15" i="5" s="1"/>
  <c r="Y6" i="5"/>
  <c r="H9" i="5"/>
  <c r="T9" i="5" s="1"/>
  <c r="AE9" i="5" s="1"/>
  <c r="AI9" i="5" s="1"/>
  <c r="Y21" i="5"/>
  <c r="H21" i="5"/>
  <c r="T21" i="5" s="1"/>
  <c r="AE21" i="5" s="1"/>
  <c r="AI21" i="5" s="1"/>
  <c r="Y29" i="5"/>
  <c r="H26" i="5"/>
  <c r="T26" i="5" s="1"/>
  <c r="AA12" i="5"/>
  <c r="AC9" i="5"/>
  <c r="AG9" i="5" s="1"/>
  <c r="J27" i="5"/>
  <c r="V27" i="5" s="1"/>
  <c r="AD27" i="5" s="1"/>
  <c r="AH27" i="5" s="1"/>
  <c r="AA3" i="5"/>
  <c r="Y24" i="5"/>
  <c r="Y3" i="5"/>
  <c r="J25" i="5"/>
  <c r="V25" i="5" s="1"/>
  <c r="AD25" i="5" s="1"/>
  <c r="AH25" i="5" s="1"/>
  <c r="Y19" i="5"/>
  <c r="Y26" i="5"/>
  <c r="Y30" i="5"/>
  <c r="AC4" i="5"/>
  <c r="AG4" i="5" s="1"/>
  <c r="J3" i="5"/>
  <c r="V3" i="5" s="1"/>
  <c r="AD3" i="5" s="1"/>
  <c r="AH3" i="5" s="1"/>
  <c r="H13" i="5"/>
  <c r="T13" i="5" s="1"/>
  <c r="AE13" i="5" s="1"/>
  <c r="AI13" i="5" s="1"/>
  <c r="AB26" i="5"/>
  <c r="AC6" i="5"/>
  <c r="AG6" i="5" s="1"/>
  <c r="AC20" i="5"/>
  <c r="AG20" i="5" s="1"/>
  <c r="Y23" i="5"/>
  <c r="Z3" i="5"/>
  <c r="AB10" i="5"/>
  <c r="AA11" i="5"/>
  <c r="Z12" i="5"/>
  <c r="AC13" i="5"/>
  <c r="AG13" i="5" s="1"/>
  <c r="H20" i="5"/>
  <c r="T20" i="5" s="1"/>
  <c r="Z23" i="5"/>
  <c r="J28" i="5"/>
  <c r="V28" i="5" s="1"/>
  <c r="AD28" i="5" s="1"/>
  <c r="AH28" i="5" s="1"/>
  <c r="AB30" i="5"/>
  <c r="H19" i="5"/>
  <c r="T19" i="5" s="1"/>
  <c r="AE19" i="5" s="1"/>
  <c r="AI19" i="5" s="1"/>
  <c r="Y22" i="5"/>
  <c r="AA24" i="5"/>
  <c r="J6" i="5"/>
  <c r="V6" i="5" s="1"/>
  <c r="AD6" i="5" s="1"/>
  <c r="AH6" i="5" s="1"/>
  <c r="H18" i="5"/>
  <c r="T18" i="5" s="1"/>
  <c r="Y27" i="5"/>
  <c r="AB27" i="5"/>
  <c r="Z6" i="5"/>
  <c r="Z8" i="5"/>
  <c r="O3" i="5"/>
  <c r="H4" i="5"/>
  <c r="T4" i="5" s="1"/>
  <c r="AE4" i="5" s="1"/>
  <c r="AI4" i="5" s="1"/>
  <c r="AA7" i="5"/>
  <c r="J10" i="5"/>
  <c r="V10" i="5" s="1"/>
  <c r="AD10" i="5" s="1"/>
  <c r="AH10" i="5" s="1"/>
  <c r="J14" i="5"/>
  <c r="V14" i="5" s="1"/>
  <c r="AD14" i="5" s="1"/>
  <c r="AH14" i="5" s="1"/>
  <c r="J18" i="5"/>
  <c r="V18" i="5" s="1"/>
  <c r="AD18" i="5" s="1"/>
  <c r="AH18" i="5" s="1"/>
  <c r="H22" i="5"/>
  <c r="T22" i="5" s="1"/>
  <c r="AE22" i="5" s="1"/>
  <c r="AI22" i="5" s="1"/>
  <c r="J24" i="5"/>
  <c r="V24" i="5" s="1"/>
  <c r="AA28" i="5"/>
  <c r="Y10" i="5"/>
  <c r="AA30" i="5"/>
  <c r="Z10" i="5"/>
  <c r="Z15" i="5"/>
  <c r="H25" i="5"/>
  <c r="T25" i="5" s="1"/>
  <c r="S26" i="5"/>
  <c r="Z18" i="5"/>
  <c r="Y15" i="5"/>
  <c r="Z22" i="5"/>
  <c r="U12" i="5"/>
  <c r="AC12" i="5" s="1"/>
  <c r="AG12" i="5" s="1"/>
  <c r="AB4" i="5"/>
  <c r="Z5" i="5"/>
  <c r="H6" i="5"/>
  <c r="T6" i="5" s="1"/>
  <c r="H7" i="5"/>
  <c r="T7" i="5" s="1"/>
  <c r="AB9" i="5"/>
  <c r="P10" i="5"/>
  <c r="H10" i="5"/>
  <c r="T10" i="5" s="1"/>
  <c r="AE10" i="5" s="1"/>
  <c r="AI10" i="5" s="1"/>
  <c r="J11" i="5"/>
  <c r="V11" i="5" s="1"/>
  <c r="AD11" i="5" s="1"/>
  <c r="AH11" i="5" s="1"/>
  <c r="AB15" i="5"/>
  <c r="AA18" i="5"/>
  <c r="H23" i="5"/>
  <c r="T23" i="5" s="1"/>
  <c r="R23" i="5"/>
  <c r="P30" i="5"/>
  <c r="S19" i="5"/>
  <c r="AC19" i="5" s="1"/>
  <c r="AG19" i="5" s="1"/>
  <c r="J4" i="5"/>
  <c r="V4" i="5" s="1"/>
  <c r="AD4" i="5" s="1"/>
  <c r="AH4" i="5" s="1"/>
  <c r="AB6" i="5"/>
  <c r="Z29" i="5"/>
  <c r="AB5" i="5"/>
  <c r="J5" i="5"/>
  <c r="V5" i="5" s="1"/>
  <c r="AD5" i="5" s="1"/>
  <c r="AH5" i="5" s="1"/>
  <c r="O8" i="5"/>
  <c r="Q30" i="5"/>
  <c r="Y5" i="5"/>
  <c r="J7" i="5"/>
  <c r="V7" i="5" s="1"/>
  <c r="AD7" i="5" s="1"/>
  <c r="AH7" i="5" s="1"/>
  <c r="Y9" i="5"/>
  <c r="AC10" i="5"/>
  <c r="AG10" i="5" s="1"/>
  <c r="R10" i="5"/>
  <c r="Y12" i="5"/>
  <c r="H12" i="5"/>
  <c r="T12" i="5" s="1"/>
  <c r="J15" i="5"/>
  <c r="V15" i="5" s="1"/>
  <c r="J17" i="5"/>
  <c r="V17" i="5" s="1"/>
  <c r="AD17" i="5" s="1"/>
  <c r="AH17" i="5" s="1"/>
  <c r="Y17" i="5"/>
  <c r="J20" i="5"/>
  <c r="V20" i="5" s="1"/>
  <c r="AD20" i="5" s="1"/>
  <c r="AH20" i="5" s="1"/>
  <c r="H27" i="5"/>
  <c r="T27" i="5" s="1"/>
  <c r="AE27" i="5" s="1"/>
  <c r="AI27" i="5" s="1"/>
  <c r="H30" i="5"/>
  <c r="T30" i="5" s="1"/>
  <c r="AC5" i="5"/>
  <c r="AG5" i="5" s="1"/>
  <c r="Y8" i="5"/>
  <c r="J19" i="5"/>
  <c r="V19" i="5" s="1"/>
  <c r="J9" i="5"/>
  <c r="V9" i="5" s="1"/>
  <c r="AD9" i="5" s="1"/>
  <c r="AH9" i="5" s="1"/>
  <c r="AB16" i="5"/>
  <c r="H17" i="5"/>
  <c r="T17" i="5" s="1"/>
  <c r="AE17" i="5" s="1"/>
  <c r="AI17" i="5" s="1"/>
  <c r="AB19" i="5"/>
  <c r="AB23" i="5"/>
  <c r="AA23" i="5"/>
  <c r="H24" i="5"/>
  <c r="T24" i="5" s="1"/>
  <c r="Z26" i="5"/>
  <c r="Y28" i="5"/>
  <c r="AB22" i="5"/>
  <c r="R29" i="5"/>
  <c r="A3" i="5"/>
  <c r="O5" i="5"/>
  <c r="P9" i="5"/>
  <c r="A10" i="5"/>
  <c r="H14" i="5"/>
  <c r="T14" i="5" s="1"/>
  <c r="AE14" i="5" s="1"/>
  <c r="AI14" i="5" s="1"/>
  <c r="R19" i="5"/>
  <c r="S24" i="5"/>
  <c r="AB29" i="5"/>
  <c r="AC3" i="5"/>
  <c r="AG3" i="5" s="1"/>
  <c r="A5" i="5"/>
  <c r="AC18" i="5"/>
  <c r="AG18" i="5" s="1"/>
  <c r="AB3" i="5"/>
  <c r="Y4" i="5"/>
  <c r="A16" i="5"/>
  <c r="A11" i="5"/>
  <c r="H3" i="5"/>
  <c r="T3" i="5" s="1"/>
  <c r="P3" i="5"/>
  <c r="A6" i="5"/>
  <c r="A7" i="5"/>
  <c r="AB8" i="5"/>
  <c r="AA8" i="5"/>
  <c r="P8" i="5"/>
  <c r="H5" i="5"/>
  <c r="T5" i="5" s="1"/>
  <c r="A26" i="5"/>
  <c r="A28" i="5"/>
  <c r="A20" i="5"/>
  <c r="A30" i="5"/>
  <c r="A24" i="5"/>
  <c r="A23" i="5"/>
  <c r="A14" i="5"/>
  <c r="A9" i="5"/>
  <c r="A18" i="5"/>
  <c r="A21" i="5"/>
  <c r="A17" i="5"/>
  <c r="AB17" i="5"/>
  <c r="Y7" i="5"/>
  <c r="Z7" i="5"/>
  <c r="O7" i="5"/>
  <c r="AC7" i="5"/>
  <c r="AG7" i="5" s="1"/>
  <c r="AC8" i="5"/>
  <c r="AG8" i="5" s="1"/>
  <c r="AA9" i="5"/>
  <c r="AB12" i="5"/>
  <c r="AC14" i="5"/>
  <c r="AG14" i="5" s="1"/>
  <c r="AA17" i="5"/>
  <c r="P17" i="5"/>
  <c r="AC27" i="5"/>
  <c r="AG27" i="5" s="1"/>
  <c r="AC11" i="5"/>
  <c r="AG11" i="5" s="1"/>
  <c r="A22" i="5"/>
  <c r="A4" i="5"/>
  <c r="Z4" i="5"/>
  <c r="A13" i="5"/>
  <c r="A25" i="5"/>
  <c r="P5" i="5"/>
  <c r="AA6" i="5"/>
  <c r="AB7" i="5"/>
  <c r="AA10" i="5"/>
  <c r="H11" i="5"/>
  <c r="T11" i="5" s="1"/>
  <c r="Y16" i="5"/>
  <c r="AA16" i="5"/>
  <c r="Z17" i="5"/>
  <c r="A19" i="5"/>
  <c r="P4" i="5"/>
  <c r="AA13" i="5"/>
  <c r="AB25" i="5"/>
  <c r="A27" i="5"/>
  <c r="H8" i="5"/>
  <c r="T8" i="5" s="1"/>
  <c r="A12" i="5"/>
  <c r="J16" i="5"/>
  <c r="V16" i="5" s="1"/>
  <c r="AA19" i="5"/>
  <c r="P19" i="5"/>
  <c r="AA5" i="5"/>
  <c r="Z9" i="5"/>
  <c r="Y11" i="5"/>
  <c r="R13" i="5"/>
  <c r="Z13" i="5"/>
  <c r="AB13" i="5"/>
  <c r="AB14" i="5"/>
  <c r="AC17" i="5"/>
  <c r="AG17" i="5" s="1"/>
  <c r="Y18" i="5"/>
  <c r="Z19" i="5"/>
  <c r="U23" i="5"/>
  <c r="J23" i="5"/>
  <c r="V23" i="5" s="1"/>
  <c r="A8" i="5"/>
  <c r="Z11" i="5"/>
  <c r="Y14" i="5"/>
  <c r="AA14" i="5"/>
  <c r="S16" i="5"/>
  <c r="H16" i="5"/>
  <c r="T16" i="5" s="1"/>
  <c r="P13" i="5"/>
  <c r="AC15" i="5"/>
  <c r="AG15" i="5" s="1"/>
  <c r="AC25" i="5"/>
  <c r="AG25" i="5" s="1"/>
  <c r="AB11" i="5"/>
  <c r="A15" i="5"/>
  <c r="Z20" i="5"/>
  <c r="AA21" i="5"/>
  <c r="AB21" i="5"/>
  <c r="AC30" i="5"/>
  <c r="AG30" i="5" s="1"/>
  <c r="Z27" i="5"/>
  <c r="R27" i="5"/>
  <c r="AA15" i="5"/>
  <c r="AA20" i="5"/>
  <c r="Y20" i="5"/>
  <c r="Z21" i="5"/>
  <c r="R21" i="5"/>
  <c r="J21" i="5"/>
  <c r="V21" i="5" s="1"/>
  <c r="AD21" i="5" s="1"/>
  <c r="AH21" i="5" s="1"/>
  <c r="AC28" i="5"/>
  <c r="AG28" i="5" s="1"/>
  <c r="Y13" i="5"/>
  <c r="Z14" i="5"/>
  <c r="Z16" i="5"/>
  <c r="O20" i="5"/>
  <c r="AC21" i="5"/>
  <c r="AG21" i="5" s="1"/>
  <c r="P21" i="5"/>
  <c r="P25" i="5"/>
  <c r="AA25" i="5"/>
  <c r="AB18" i="5"/>
  <c r="Z28" i="5"/>
  <c r="AB28" i="5"/>
  <c r="AC29" i="5"/>
  <c r="AG29" i="5" s="1"/>
  <c r="AA26" i="5"/>
  <c r="P26" i="5"/>
  <c r="H28" i="5"/>
  <c r="T28" i="5" s="1"/>
  <c r="H29" i="5"/>
  <c r="T29" i="5" s="1"/>
  <c r="AB20" i="5"/>
  <c r="AA22" i="5"/>
  <c r="Z24" i="5"/>
  <c r="Y25" i="5"/>
  <c r="Z25" i="5"/>
  <c r="O25" i="5"/>
  <c r="A29" i="5"/>
  <c r="J30" i="5"/>
  <c r="V30" i="5" s="1"/>
  <c r="AD30" i="5" s="1"/>
  <c r="AH30" i="5" s="1"/>
  <c r="AB24" i="5"/>
  <c r="P28" i="5"/>
  <c r="Z30" i="5"/>
  <c r="O26" i="5"/>
  <c r="P27" i="5"/>
  <c r="AA29" i="5"/>
  <c r="AA27" i="5"/>
  <c r="G30" i="4"/>
  <c r="I30" i="4" s="1"/>
  <c r="F30" i="4"/>
  <c r="E30" i="4"/>
  <c r="D30" i="4"/>
  <c r="C30" i="4"/>
  <c r="B30" i="4"/>
  <c r="G29" i="4"/>
  <c r="I29" i="4" s="1"/>
  <c r="F29" i="4"/>
  <c r="E29" i="4"/>
  <c r="D29" i="4"/>
  <c r="C29" i="4"/>
  <c r="B29" i="4"/>
  <c r="G28" i="4"/>
  <c r="I28" i="4" s="1"/>
  <c r="F28" i="4"/>
  <c r="E28" i="4"/>
  <c r="D28" i="4"/>
  <c r="C28" i="4"/>
  <c r="B28" i="4"/>
  <c r="G27" i="4"/>
  <c r="I27" i="4" s="1"/>
  <c r="F27" i="4"/>
  <c r="E27" i="4"/>
  <c r="D27" i="4"/>
  <c r="C27" i="4"/>
  <c r="B27" i="4"/>
  <c r="G26" i="4"/>
  <c r="I26" i="4" s="1"/>
  <c r="F26" i="4"/>
  <c r="E26" i="4"/>
  <c r="D26" i="4"/>
  <c r="C26" i="4"/>
  <c r="B26" i="4"/>
  <c r="G25" i="4"/>
  <c r="H25" i="4" s="1"/>
  <c r="F25" i="4"/>
  <c r="E25" i="4"/>
  <c r="D25" i="4"/>
  <c r="C25" i="4"/>
  <c r="B25" i="4"/>
  <c r="G24" i="4"/>
  <c r="F24" i="4"/>
  <c r="E24" i="4"/>
  <c r="D24" i="4"/>
  <c r="C24" i="4"/>
  <c r="B24" i="4"/>
  <c r="G23" i="4"/>
  <c r="H23" i="4" s="1"/>
  <c r="F23" i="4"/>
  <c r="E23" i="4"/>
  <c r="D23" i="4"/>
  <c r="C23" i="4"/>
  <c r="B23" i="4"/>
  <c r="G22" i="4"/>
  <c r="I22" i="4" s="1"/>
  <c r="F22" i="4"/>
  <c r="E22" i="4"/>
  <c r="D22" i="4"/>
  <c r="C22" i="4"/>
  <c r="B22" i="4"/>
  <c r="G21" i="4"/>
  <c r="I21" i="4" s="1"/>
  <c r="F21" i="4"/>
  <c r="E21" i="4"/>
  <c r="D21" i="4"/>
  <c r="C21" i="4"/>
  <c r="B21" i="4"/>
  <c r="G20" i="4"/>
  <c r="H20" i="4" s="1"/>
  <c r="F20" i="4"/>
  <c r="E20" i="4"/>
  <c r="D20" i="4"/>
  <c r="C20" i="4"/>
  <c r="B20" i="4"/>
  <c r="G19" i="4"/>
  <c r="I19" i="4" s="1"/>
  <c r="F19" i="4"/>
  <c r="E19" i="4"/>
  <c r="D19" i="4"/>
  <c r="C19" i="4"/>
  <c r="B19" i="4"/>
  <c r="G18" i="4"/>
  <c r="I18" i="4" s="1"/>
  <c r="F18" i="4"/>
  <c r="E18" i="4"/>
  <c r="D18" i="4"/>
  <c r="C18" i="4"/>
  <c r="B18" i="4"/>
  <c r="G17" i="4"/>
  <c r="H17" i="4" s="1"/>
  <c r="F17" i="4"/>
  <c r="E17" i="4"/>
  <c r="D17" i="4"/>
  <c r="C17" i="4"/>
  <c r="B17" i="4"/>
  <c r="G16" i="4"/>
  <c r="F16" i="4"/>
  <c r="E16" i="4"/>
  <c r="D16" i="4"/>
  <c r="C16" i="4"/>
  <c r="B16" i="4"/>
  <c r="G15" i="4"/>
  <c r="H15" i="4" s="1"/>
  <c r="F15" i="4"/>
  <c r="E15" i="4"/>
  <c r="D15" i="4"/>
  <c r="C15" i="4"/>
  <c r="B15" i="4"/>
  <c r="G14" i="4"/>
  <c r="I14" i="4" s="1"/>
  <c r="F14" i="4"/>
  <c r="E14" i="4"/>
  <c r="D14" i="4"/>
  <c r="C14" i="4"/>
  <c r="B14" i="4"/>
  <c r="G13" i="4"/>
  <c r="I13" i="4" s="1"/>
  <c r="F13" i="4"/>
  <c r="E13" i="4"/>
  <c r="D13" i="4"/>
  <c r="C13" i="4"/>
  <c r="B13" i="4"/>
  <c r="G12" i="4"/>
  <c r="H12" i="4" s="1"/>
  <c r="F12" i="4"/>
  <c r="E12" i="4"/>
  <c r="D12" i="4"/>
  <c r="C12" i="4"/>
  <c r="B12" i="4"/>
  <c r="G11" i="4"/>
  <c r="I11" i="4" s="1"/>
  <c r="F11" i="4"/>
  <c r="E11" i="4"/>
  <c r="D11" i="4"/>
  <c r="C11" i="4"/>
  <c r="B11" i="4"/>
  <c r="G10" i="4"/>
  <c r="I10" i="4" s="1"/>
  <c r="F10" i="4"/>
  <c r="E10" i="4"/>
  <c r="D10" i="4"/>
  <c r="C10" i="4"/>
  <c r="B10" i="4"/>
  <c r="G9" i="4"/>
  <c r="H9" i="4" s="1"/>
  <c r="F9" i="4"/>
  <c r="E9" i="4"/>
  <c r="D9" i="4"/>
  <c r="C9" i="4"/>
  <c r="B9" i="4"/>
  <c r="G8" i="4"/>
  <c r="F8" i="4"/>
  <c r="E8" i="4"/>
  <c r="D8" i="4"/>
  <c r="C8" i="4"/>
  <c r="B8" i="4"/>
  <c r="G7" i="4"/>
  <c r="H7" i="4" s="1"/>
  <c r="F7" i="4"/>
  <c r="E7" i="4"/>
  <c r="D7" i="4"/>
  <c r="C7" i="4"/>
  <c r="B7" i="4"/>
  <c r="G6" i="4"/>
  <c r="I6" i="4" s="1"/>
  <c r="F6" i="4"/>
  <c r="E6" i="4"/>
  <c r="D6" i="4"/>
  <c r="C6" i="4"/>
  <c r="B6" i="4"/>
  <c r="G5" i="4"/>
  <c r="I5" i="4" s="1"/>
  <c r="F5" i="4"/>
  <c r="E5" i="4"/>
  <c r="D5" i="4"/>
  <c r="C5" i="4"/>
  <c r="B5" i="4"/>
  <c r="G4" i="4"/>
  <c r="H4" i="4" s="1"/>
  <c r="F4" i="4"/>
  <c r="E4" i="4"/>
  <c r="D4" i="4"/>
  <c r="C4" i="4"/>
  <c r="B4" i="4"/>
  <c r="G3" i="4"/>
  <c r="I3" i="4" s="1"/>
  <c r="F3" i="4"/>
  <c r="E3" i="4"/>
  <c r="D3" i="4"/>
  <c r="C3" i="4"/>
  <c r="B3" i="4"/>
  <c r="X21" i="3"/>
  <c r="V21" i="3"/>
  <c r="W21" i="3" s="1"/>
  <c r="P21" i="3"/>
  <c r="O21" i="3"/>
  <c r="G21" i="3" s="1"/>
  <c r="M21" i="3"/>
  <c r="N21" i="3" s="1"/>
  <c r="F21" i="3"/>
  <c r="E21" i="3" s="1"/>
  <c r="X20" i="3"/>
  <c r="V20" i="3"/>
  <c r="W20" i="3" s="1"/>
  <c r="P20" i="3"/>
  <c r="O20" i="3"/>
  <c r="G20" i="3" s="1"/>
  <c r="M20" i="3"/>
  <c r="N20" i="3" s="1"/>
  <c r="F20" i="3"/>
  <c r="E20" i="3" s="1"/>
  <c r="X19" i="3"/>
  <c r="V19" i="3"/>
  <c r="W19" i="3" s="1"/>
  <c r="P19" i="3"/>
  <c r="O19" i="3"/>
  <c r="G19" i="3" s="1"/>
  <c r="M19" i="3"/>
  <c r="N19" i="3" s="1"/>
  <c r="F19" i="3"/>
  <c r="E19" i="3" s="1"/>
  <c r="X18" i="3"/>
  <c r="V18" i="3"/>
  <c r="W18" i="3" s="1"/>
  <c r="P18" i="3"/>
  <c r="O18" i="3"/>
  <c r="G18" i="3" s="1"/>
  <c r="M18" i="3"/>
  <c r="N18" i="3" s="1"/>
  <c r="F18" i="3"/>
  <c r="E18" i="3" s="1"/>
  <c r="X17" i="3"/>
  <c r="V17" i="3"/>
  <c r="W17" i="3" s="1"/>
  <c r="P17" i="3"/>
  <c r="O17" i="3"/>
  <c r="G17" i="3" s="1"/>
  <c r="M17" i="3"/>
  <c r="N17" i="3" s="1"/>
  <c r="F17" i="3"/>
  <c r="E17" i="3" s="1"/>
  <c r="X16" i="3"/>
  <c r="V16" i="3"/>
  <c r="W16" i="3" s="1"/>
  <c r="P16" i="3"/>
  <c r="O16" i="3"/>
  <c r="M16" i="3"/>
  <c r="N16" i="3" s="1"/>
  <c r="F16" i="3"/>
  <c r="E16" i="3" s="1"/>
  <c r="X15" i="3"/>
  <c r="V15" i="3"/>
  <c r="W15" i="3" s="1"/>
  <c r="P15" i="3"/>
  <c r="O15" i="3"/>
  <c r="G15" i="3" s="1"/>
  <c r="M15" i="3"/>
  <c r="N15" i="3" s="1"/>
  <c r="F15" i="3"/>
  <c r="E15" i="3" s="1"/>
  <c r="X14" i="3"/>
  <c r="V14" i="3"/>
  <c r="W14" i="3" s="1"/>
  <c r="P14" i="3"/>
  <c r="O14" i="3"/>
  <c r="M14" i="3"/>
  <c r="N14" i="3" s="1"/>
  <c r="F14" i="3"/>
  <c r="E14" i="3" s="1"/>
  <c r="X13" i="3"/>
  <c r="V13" i="3"/>
  <c r="W13" i="3" s="1"/>
  <c r="P13" i="3"/>
  <c r="O13" i="3"/>
  <c r="G13" i="3" s="1"/>
  <c r="M13" i="3"/>
  <c r="N13" i="3" s="1"/>
  <c r="F13" i="3"/>
  <c r="E13" i="3" s="1"/>
  <c r="X12" i="3"/>
  <c r="V12" i="3"/>
  <c r="W12" i="3" s="1"/>
  <c r="P12" i="3"/>
  <c r="O12" i="3"/>
  <c r="M12" i="3"/>
  <c r="N12" i="3" s="1"/>
  <c r="F12" i="3"/>
  <c r="E12" i="3" s="1"/>
  <c r="X11" i="3"/>
  <c r="V11" i="3"/>
  <c r="W11" i="3" s="1"/>
  <c r="P11" i="3"/>
  <c r="O11" i="3"/>
  <c r="G11" i="3" s="1"/>
  <c r="M11" i="3"/>
  <c r="N11" i="3" s="1"/>
  <c r="F11" i="3"/>
  <c r="E11" i="3" s="1"/>
  <c r="X10" i="3"/>
  <c r="V10" i="3"/>
  <c r="W10" i="3" s="1"/>
  <c r="P10" i="3"/>
  <c r="O10" i="3"/>
  <c r="G10" i="3" s="1"/>
  <c r="M10" i="3"/>
  <c r="N10" i="3" s="1"/>
  <c r="F10" i="3"/>
  <c r="E10" i="3" s="1"/>
  <c r="X9" i="3"/>
  <c r="V9" i="3"/>
  <c r="W9" i="3" s="1"/>
  <c r="P9" i="3"/>
  <c r="O9" i="3"/>
  <c r="G9" i="3" s="1"/>
  <c r="M9" i="3"/>
  <c r="N9" i="3" s="1"/>
  <c r="F9" i="3"/>
  <c r="E9" i="3" s="1"/>
  <c r="X8" i="3"/>
  <c r="V8" i="3"/>
  <c r="W8" i="3" s="1"/>
  <c r="P8" i="3"/>
  <c r="O8" i="3"/>
  <c r="G8" i="3" s="1"/>
  <c r="M8" i="3"/>
  <c r="N8" i="3" s="1"/>
  <c r="F8" i="3"/>
  <c r="E8" i="3" s="1"/>
  <c r="X7" i="3"/>
  <c r="V7" i="3"/>
  <c r="W7" i="3" s="1"/>
  <c r="P7" i="3"/>
  <c r="O7" i="3"/>
  <c r="G7" i="3" s="1"/>
  <c r="M7" i="3"/>
  <c r="N7" i="3" s="1"/>
  <c r="F7" i="3"/>
  <c r="E7" i="3" s="1"/>
  <c r="X6" i="3"/>
  <c r="V6" i="3"/>
  <c r="W6" i="3" s="1"/>
  <c r="P6" i="3"/>
  <c r="O6" i="3"/>
  <c r="G6" i="3" s="1"/>
  <c r="M6" i="3"/>
  <c r="N6" i="3" s="1"/>
  <c r="F6" i="3"/>
  <c r="E6" i="3" s="1"/>
  <c r="X5" i="3"/>
  <c r="V5" i="3"/>
  <c r="W5" i="3" s="1"/>
  <c r="P5" i="3"/>
  <c r="O5" i="3"/>
  <c r="G5" i="3" s="1"/>
  <c r="M5" i="3"/>
  <c r="N5" i="3" s="1"/>
  <c r="F5" i="3"/>
  <c r="E5" i="3" s="1"/>
  <c r="X4" i="3"/>
  <c r="V4" i="3"/>
  <c r="W4" i="3" s="1"/>
  <c r="P4" i="3"/>
  <c r="O4" i="3"/>
  <c r="M4" i="3"/>
  <c r="N4" i="3" s="1"/>
  <c r="F4" i="3"/>
  <c r="E4" i="3" s="1"/>
  <c r="X3" i="3"/>
  <c r="V3" i="3"/>
  <c r="W3" i="3" s="1"/>
  <c r="P3" i="3"/>
  <c r="O3" i="3"/>
  <c r="G3" i="3" s="1"/>
  <c r="M3" i="3"/>
  <c r="N3" i="3" s="1"/>
  <c r="F3" i="3"/>
  <c r="E3" i="3" s="1"/>
  <c r="B3" i="3"/>
  <c r="C1" i="3"/>
  <c r="K14" i="7" l="1"/>
  <c r="C6" i="7"/>
  <c r="J6" i="7" s="1"/>
  <c r="C18" i="7"/>
  <c r="K18" i="7"/>
  <c r="C16" i="7"/>
  <c r="C12" i="7"/>
  <c r="K12" i="7"/>
  <c r="K15" i="7"/>
  <c r="J4" i="7"/>
  <c r="Y20" i="7"/>
  <c r="H21" i="7"/>
  <c r="K21" i="7" s="1"/>
  <c r="H19" i="7"/>
  <c r="K19" i="7" s="1"/>
  <c r="K10" i="7"/>
  <c r="T18" i="7"/>
  <c r="U18" i="7" s="1"/>
  <c r="B5" i="7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T11" i="7"/>
  <c r="U11" i="7" s="1"/>
  <c r="T8" i="7"/>
  <c r="U8" i="7" s="1"/>
  <c r="T15" i="7"/>
  <c r="U15" i="7" s="1"/>
  <c r="H6" i="7"/>
  <c r="K6" i="7" s="1"/>
  <c r="T3" i="7"/>
  <c r="U3" i="7" s="1"/>
  <c r="T14" i="7"/>
  <c r="U14" i="7" s="1"/>
  <c r="T12" i="7"/>
  <c r="U12" i="7" s="1"/>
  <c r="H4" i="7"/>
  <c r="K4" i="7" s="1"/>
  <c r="H17" i="7"/>
  <c r="K17" i="7" s="1"/>
  <c r="H20" i="7"/>
  <c r="K20" i="7" s="1"/>
  <c r="T10" i="7"/>
  <c r="U10" i="7" s="1"/>
  <c r="T7" i="7"/>
  <c r="U7" i="7" s="1"/>
  <c r="H16" i="7"/>
  <c r="K16" i="7" s="1"/>
  <c r="H9" i="7"/>
  <c r="K9" i="7" s="1"/>
  <c r="H13" i="7"/>
  <c r="K13" i="7" s="1"/>
  <c r="Y8" i="7"/>
  <c r="J8" i="7"/>
  <c r="I8" i="7"/>
  <c r="K8" i="7"/>
  <c r="Y10" i="7"/>
  <c r="J10" i="7"/>
  <c r="I10" i="7"/>
  <c r="C7" i="7"/>
  <c r="K7" i="7"/>
  <c r="I4" i="7"/>
  <c r="K3" i="7"/>
  <c r="C3" i="7"/>
  <c r="Y4" i="7"/>
  <c r="C21" i="7"/>
  <c r="T5" i="7"/>
  <c r="U5" i="7" s="1"/>
  <c r="H5" i="7"/>
  <c r="K5" i="7" s="1"/>
  <c r="C17" i="7"/>
  <c r="C19" i="7"/>
  <c r="J20" i="7"/>
  <c r="C13" i="7"/>
  <c r="C9" i="7"/>
  <c r="C15" i="7"/>
  <c r="C5" i="7"/>
  <c r="I20" i="7"/>
  <c r="Y14" i="7"/>
  <c r="I14" i="7"/>
  <c r="J14" i="7"/>
  <c r="K11" i="7"/>
  <c r="C11" i="7"/>
  <c r="K22" i="6"/>
  <c r="K26" i="6"/>
  <c r="J9" i="6"/>
  <c r="K27" i="6"/>
  <c r="K10" i="6"/>
  <c r="J16" i="6"/>
  <c r="K11" i="6"/>
  <c r="J19" i="6"/>
  <c r="J25" i="6"/>
  <c r="J18" i="6"/>
  <c r="K14" i="6"/>
  <c r="J14" i="6"/>
  <c r="J17" i="6"/>
  <c r="J24" i="6"/>
  <c r="J8" i="6"/>
  <c r="AK14" i="5"/>
  <c r="K29" i="6"/>
  <c r="J6" i="6"/>
  <c r="AF26" i="5"/>
  <c r="AJ26" i="5" s="1"/>
  <c r="AN26" i="5" s="1"/>
  <c r="K21" i="6"/>
  <c r="J21" i="6"/>
  <c r="K20" i="6"/>
  <c r="K28" i="6"/>
  <c r="K13" i="6"/>
  <c r="J13" i="6"/>
  <c r="K23" i="6"/>
  <c r="J23" i="6"/>
  <c r="K12" i="6"/>
  <c r="J12" i="6"/>
  <c r="K5" i="6"/>
  <c r="J5" i="6"/>
  <c r="K15" i="6"/>
  <c r="J15" i="6"/>
  <c r="K4" i="6"/>
  <c r="J4" i="6"/>
  <c r="K7" i="6"/>
  <c r="J7" i="6"/>
  <c r="AK3" i="5"/>
  <c r="AD26" i="5"/>
  <c r="AH26" i="5" s="1"/>
  <c r="AL26" i="5" s="1"/>
  <c r="AK29" i="5"/>
  <c r="AF12" i="5"/>
  <c r="AJ12" i="5" s="1"/>
  <c r="AN12" i="5" s="1"/>
  <c r="AM13" i="5"/>
  <c r="AK28" i="5"/>
  <c r="AC26" i="5"/>
  <c r="AG26" i="5" s="1"/>
  <c r="W6" i="5"/>
  <c r="AE26" i="5"/>
  <c r="AI26" i="5" s="1"/>
  <c r="AK22" i="5"/>
  <c r="W15" i="5"/>
  <c r="AL6" i="5"/>
  <c r="AL3" i="5"/>
  <c r="AL18" i="5"/>
  <c r="AK19" i="5"/>
  <c r="AM14" i="5"/>
  <c r="AC24" i="5"/>
  <c r="AG24" i="5" s="1"/>
  <c r="W20" i="5"/>
  <c r="AF27" i="5"/>
  <c r="AJ27" i="5" s="1"/>
  <c r="AN27" i="5" s="1"/>
  <c r="AL13" i="5"/>
  <c r="AF13" i="5"/>
  <c r="AJ13" i="5" s="1"/>
  <c r="AR13" i="5" s="1"/>
  <c r="BH13" i="5" s="1"/>
  <c r="AF20" i="5"/>
  <c r="AJ20" i="5" s="1"/>
  <c r="AN20" i="5" s="1"/>
  <c r="AK6" i="5"/>
  <c r="AL20" i="5"/>
  <c r="AL8" i="5"/>
  <c r="W27" i="5"/>
  <c r="AK30" i="5"/>
  <c r="W22" i="5"/>
  <c r="AK20" i="5"/>
  <c r="AK11" i="5"/>
  <c r="W3" i="5"/>
  <c r="AK15" i="5"/>
  <c r="W11" i="5"/>
  <c r="AF9" i="5"/>
  <c r="AJ9" i="5" s="1"/>
  <c r="BA9" i="5" s="1"/>
  <c r="BQ9" i="5" s="1"/>
  <c r="AK9" i="5"/>
  <c r="AF25" i="5"/>
  <c r="AJ25" i="5" s="1"/>
  <c r="AN25" i="5" s="1"/>
  <c r="W28" i="5"/>
  <c r="AF22" i="5"/>
  <c r="AJ22" i="5" s="1"/>
  <c r="AU22" i="5" s="1"/>
  <c r="BK22" i="5" s="1"/>
  <c r="AK5" i="5"/>
  <c r="AF15" i="5"/>
  <c r="AJ15" i="5" s="1"/>
  <c r="AN15" i="5" s="1"/>
  <c r="W17" i="5"/>
  <c r="AK10" i="5"/>
  <c r="AF4" i="5"/>
  <c r="AJ4" i="5" s="1"/>
  <c r="AN4" i="5" s="1"/>
  <c r="W30" i="5"/>
  <c r="AK27" i="5"/>
  <c r="AM19" i="5"/>
  <c r="AL4" i="5"/>
  <c r="AF18" i="5"/>
  <c r="AJ18" i="5" s="1"/>
  <c r="AN18" i="5" s="1"/>
  <c r="AL21" i="5"/>
  <c r="AL17" i="5"/>
  <c r="AD15" i="5"/>
  <c r="AH15" i="5" s="1"/>
  <c r="AL15" i="5" s="1"/>
  <c r="AE12" i="5"/>
  <c r="AI12" i="5" s="1"/>
  <c r="AM12" i="5" s="1"/>
  <c r="W9" i="5"/>
  <c r="W24" i="5"/>
  <c r="AD19" i="5"/>
  <c r="AH19" i="5" s="1"/>
  <c r="AL19" i="5" s="1"/>
  <c r="AL10" i="5"/>
  <c r="AE25" i="5"/>
  <c r="AI25" i="5" s="1"/>
  <c r="AM25" i="5" s="1"/>
  <c r="AE30" i="5"/>
  <c r="AI30" i="5" s="1"/>
  <c r="AM30" i="5" s="1"/>
  <c r="W21" i="5"/>
  <c r="W12" i="5"/>
  <c r="AE6" i="5"/>
  <c r="AI6" i="5" s="1"/>
  <c r="AM6" i="5" s="1"/>
  <c r="AL5" i="5"/>
  <c r="AL27" i="5"/>
  <c r="W23" i="5"/>
  <c r="W18" i="5"/>
  <c r="AF6" i="5"/>
  <c r="AJ6" i="5" s="1"/>
  <c r="AN6" i="5" s="1"/>
  <c r="AF10" i="5"/>
  <c r="AJ10" i="5" s="1"/>
  <c r="AR10" i="5" s="1"/>
  <c r="BH10" i="5" s="1"/>
  <c r="AM22" i="5"/>
  <c r="AD24" i="5"/>
  <c r="AH24" i="5" s="1"/>
  <c r="AK17" i="5"/>
  <c r="W14" i="5"/>
  <c r="AM10" i="5"/>
  <c r="AE18" i="5"/>
  <c r="AI18" i="5" s="1"/>
  <c r="W10" i="5"/>
  <c r="W26" i="5"/>
  <c r="W29" i="5"/>
  <c r="AC23" i="5"/>
  <c r="AG23" i="5" s="1"/>
  <c r="AL14" i="5"/>
  <c r="AE20" i="5"/>
  <c r="AI20" i="5" s="1"/>
  <c r="AL30" i="5"/>
  <c r="AK12" i="5"/>
  <c r="AE24" i="5"/>
  <c r="AI24" i="5" s="1"/>
  <c r="AM24" i="5" s="1"/>
  <c r="W25" i="5"/>
  <c r="AF24" i="5"/>
  <c r="AJ24" i="5" s="1"/>
  <c r="AN24" i="5" s="1"/>
  <c r="AL11" i="5"/>
  <c r="AF7" i="5"/>
  <c r="AJ7" i="5" s="1"/>
  <c r="AL25" i="5"/>
  <c r="AM21" i="5"/>
  <c r="AL9" i="5"/>
  <c r="W8" i="5"/>
  <c r="AF19" i="5"/>
  <c r="AJ19" i="5" s="1"/>
  <c r="AN19" i="5" s="1"/>
  <c r="AF30" i="5"/>
  <c r="AJ30" i="5" s="1"/>
  <c r="AN30" i="5" s="1"/>
  <c r="AL29" i="5"/>
  <c r="AE7" i="5"/>
  <c r="AI7" i="5" s="1"/>
  <c r="AM7" i="5" s="1"/>
  <c r="W5" i="5"/>
  <c r="AF17" i="5"/>
  <c r="AJ17" i="5" s="1"/>
  <c r="BB17" i="5" s="1"/>
  <c r="BR17" i="5" s="1"/>
  <c r="W7" i="5"/>
  <c r="AF14" i="5"/>
  <c r="AJ14" i="5" s="1"/>
  <c r="AN14" i="5" s="1"/>
  <c r="W19" i="5"/>
  <c r="W4" i="5"/>
  <c r="AL7" i="5"/>
  <c r="AL28" i="5"/>
  <c r="AK18" i="5"/>
  <c r="AL22" i="5"/>
  <c r="AM17" i="5"/>
  <c r="AE3" i="5"/>
  <c r="AI3" i="5" s="1"/>
  <c r="AM3" i="5" s="1"/>
  <c r="AF3" i="5"/>
  <c r="AJ3" i="5" s="1"/>
  <c r="AN3" i="5" s="1"/>
  <c r="AF8" i="5"/>
  <c r="AJ8" i="5" s="1"/>
  <c r="AN8" i="5" s="1"/>
  <c r="AE8" i="5"/>
  <c r="AI8" i="5" s="1"/>
  <c r="AM27" i="5"/>
  <c r="AF5" i="5"/>
  <c r="AJ5" i="5" s="1"/>
  <c r="AN5" i="5" s="1"/>
  <c r="AE5" i="5"/>
  <c r="AI5" i="5" s="1"/>
  <c r="AM5" i="5" s="1"/>
  <c r="AK25" i="5"/>
  <c r="AE29" i="5"/>
  <c r="AI29" i="5" s="1"/>
  <c r="AF29" i="5"/>
  <c r="AJ29" i="5" s="1"/>
  <c r="AN29" i="5" s="1"/>
  <c r="AK13" i="5"/>
  <c r="AE23" i="5"/>
  <c r="AI23" i="5" s="1"/>
  <c r="AM23" i="5" s="1"/>
  <c r="AM4" i="5"/>
  <c r="AF28" i="5"/>
  <c r="AJ28" i="5" s="1"/>
  <c r="AN28" i="5" s="1"/>
  <c r="AE28" i="5"/>
  <c r="AI28" i="5" s="1"/>
  <c r="AM28" i="5" s="1"/>
  <c r="W13" i="5"/>
  <c r="AF16" i="5"/>
  <c r="AJ16" i="5" s="1"/>
  <c r="AN16" i="5" s="1"/>
  <c r="AE16" i="5"/>
  <c r="AI16" i="5" s="1"/>
  <c r="AM16" i="5" s="1"/>
  <c r="AF11" i="5"/>
  <c r="AJ11" i="5" s="1"/>
  <c r="AN11" i="5" s="1"/>
  <c r="AE11" i="5"/>
  <c r="AI11" i="5" s="1"/>
  <c r="AM11" i="5" s="1"/>
  <c r="AK21" i="5"/>
  <c r="AD16" i="5"/>
  <c r="AH16" i="5" s="1"/>
  <c r="AL16" i="5" s="1"/>
  <c r="AC16" i="5"/>
  <c r="AG16" i="5" s="1"/>
  <c r="W16" i="5"/>
  <c r="AD23" i="5"/>
  <c r="AH23" i="5" s="1"/>
  <c r="AL23" i="5" s="1"/>
  <c r="AF23" i="5"/>
  <c r="AJ23" i="5" s="1"/>
  <c r="AN23" i="5" s="1"/>
  <c r="AK7" i="5"/>
  <c r="AF21" i="5"/>
  <c r="AJ21" i="5" s="1"/>
  <c r="AW21" i="5" s="1"/>
  <c r="AL12" i="5"/>
  <c r="AM15" i="5"/>
  <c r="AK8" i="5"/>
  <c r="AM9" i="5"/>
  <c r="AK4" i="5"/>
  <c r="H10" i="4"/>
  <c r="J10" i="4" s="1"/>
  <c r="H28" i="4"/>
  <c r="J28" i="4" s="1"/>
  <c r="I23" i="4"/>
  <c r="J23" i="4" s="1"/>
  <c r="I4" i="4"/>
  <c r="I12" i="4"/>
  <c r="H21" i="4"/>
  <c r="J21" i="4" s="1"/>
  <c r="H26" i="4"/>
  <c r="J26" i="4" s="1"/>
  <c r="I20" i="4"/>
  <c r="J20" i="4" s="1"/>
  <c r="K25" i="4"/>
  <c r="K17" i="4"/>
  <c r="J4" i="4"/>
  <c r="J7" i="4"/>
  <c r="J12" i="4"/>
  <c r="I9" i="4"/>
  <c r="K9" i="4" s="1"/>
  <c r="I17" i="4"/>
  <c r="H18" i="4"/>
  <c r="J18" i="4" s="1"/>
  <c r="I25" i="4"/>
  <c r="K4" i="4"/>
  <c r="A11" i="4"/>
  <c r="I7" i="4"/>
  <c r="I15" i="4"/>
  <c r="K15" i="4" s="1"/>
  <c r="H13" i="4"/>
  <c r="J13" i="4" s="1"/>
  <c r="I16" i="4"/>
  <c r="H16" i="4"/>
  <c r="A30" i="4"/>
  <c r="I24" i="4"/>
  <c r="H24" i="4"/>
  <c r="A28" i="4"/>
  <c r="A7" i="4"/>
  <c r="H29" i="4"/>
  <c r="J29" i="4" s="1"/>
  <c r="A26" i="4"/>
  <c r="H5" i="4"/>
  <c r="J5" i="4" s="1"/>
  <c r="A10" i="4"/>
  <c r="A15" i="4"/>
  <c r="A4" i="4"/>
  <c r="A25" i="4"/>
  <c r="A17" i="4"/>
  <c r="A9" i="4"/>
  <c r="A3" i="4"/>
  <c r="A8" i="4"/>
  <c r="A29" i="4"/>
  <c r="A21" i="4"/>
  <c r="A13" i="4"/>
  <c r="A5" i="4"/>
  <c r="A18" i="4"/>
  <c r="A24" i="4"/>
  <c r="A23" i="4"/>
  <c r="K12" i="4"/>
  <c r="A14" i="4"/>
  <c r="A20" i="4"/>
  <c r="A6" i="4"/>
  <c r="K7" i="4"/>
  <c r="J25" i="4"/>
  <c r="A27" i="4"/>
  <c r="A22" i="4"/>
  <c r="J17" i="4"/>
  <c r="A19" i="4"/>
  <c r="I8" i="4"/>
  <c r="H8" i="4"/>
  <c r="J8" i="4" s="1"/>
  <c r="A12" i="4"/>
  <c r="H3" i="4"/>
  <c r="K3" i="4" s="1"/>
  <c r="H11" i="4"/>
  <c r="K11" i="4" s="1"/>
  <c r="A16" i="4"/>
  <c r="H19" i="4"/>
  <c r="K19" i="4" s="1"/>
  <c r="H27" i="4"/>
  <c r="K27" i="4" s="1"/>
  <c r="H6" i="4"/>
  <c r="J6" i="4" s="1"/>
  <c r="H14" i="4"/>
  <c r="J14" i="4" s="1"/>
  <c r="H22" i="4"/>
  <c r="J22" i="4" s="1"/>
  <c r="H30" i="4"/>
  <c r="J30" i="4" s="1"/>
  <c r="Q16" i="3"/>
  <c r="H16" i="3" s="1"/>
  <c r="D14" i="3"/>
  <c r="D10" i="3"/>
  <c r="C10" i="3" s="1"/>
  <c r="J10" i="3" s="1"/>
  <c r="Q4" i="3"/>
  <c r="T4" i="3" s="1"/>
  <c r="U4" i="3" s="1"/>
  <c r="Q14" i="3"/>
  <c r="H14" i="3" s="1"/>
  <c r="B4" i="3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G4" i="3"/>
  <c r="Q8" i="3"/>
  <c r="H8" i="3" s="1"/>
  <c r="D18" i="3"/>
  <c r="C18" i="3" s="1"/>
  <c r="I18" i="3" s="1"/>
  <c r="Q20" i="3"/>
  <c r="T20" i="3" s="1"/>
  <c r="U20" i="3" s="1"/>
  <c r="D11" i="3"/>
  <c r="C11" i="3" s="1"/>
  <c r="I11" i="3" s="1"/>
  <c r="D6" i="3"/>
  <c r="C6" i="3" s="1"/>
  <c r="J6" i="3" s="1"/>
  <c r="D7" i="3"/>
  <c r="C7" i="3" s="1"/>
  <c r="Y7" i="3" s="1"/>
  <c r="Q12" i="3"/>
  <c r="H12" i="3" s="1"/>
  <c r="Q13" i="3"/>
  <c r="T13" i="3" s="1"/>
  <c r="U13" i="3" s="1"/>
  <c r="Q15" i="3"/>
  <c r="T15" i="3" s="1"/>
  <c r="U15" i="3" s="1"/>
  <c r="Q17" i="3"/>
  <c r="H17" i="3" s="1"/>
  <c r="Q18" i="3"/>
  <c r="T18" i="3" s="1"/>
  <c r="U18" i="3" s="1"/>
  <c r="Q3" i="3"/>
  <c r="T3" i="3" s="1"/>
  <c r="U3" i="3" s="1"/>
  <c r="Q5" i="3"/>
  <c r="T5" i="3" s="1"/>
  <c r="U5" i="3" s="1"/>
  <c r="Q6" i="3"/>
  <c r="H6" i="3" s="1"/>
  <c r="G12" i="3"/>
  <c r="D15" i="3"/>
  <c r="C15" i="3" s="1"/>
  <c r="I15" i="3" s="1"/>
  <c r="Q19" i="3"/>
  <c r="H19" i="3" s="1"/>
  <c r="Q21" i="3"/>
  <c r="T21" i="3" s="1"/>
  <c r="U21" i="3" s="1"/>
  <c r="G14" i="3"/>
  <c r="Q11" i="3"/>
  <c r="T11" i="3" s="1"/>
  <c r="U11" i="3" s="1"/>
  <c r="D3" i="3"/>
  <c r="C3" i="3" s="1"/>
  <c r="Y3" i="3" s="1"/>
  <c r="Q7" i="3"/>
  <c r="T7" i="3" s="1"/>
  <c r="U7" i="3" s="1"/>
  <c r="Q9" i="3"/>
  <c r="T9" i="3" s="1"/>
  <c r="U9" i="3" s="1"/>
  <c r="Q10" i="3"/>
  <c r="T10" i="3" s="1"/>
  <c r="U10" i="3" s="1"/>
  <c r="G16" i="3"/>
  <c r="D19" i="3"/>
  <c r="C19" i="3" s="1"/>
  <c r="D5" i="3"/>
  <c r="D9" i="3"/>
  <c r="D13" i="3"/>
  <c r="D17" i="3"/>
  <c r="D21" i="3"/>
  <c r="D4" i="3"/>
  <c r="D8" i="3"/>
  <c r="D12" i="3"/>
  <c r="D16" i="3"/>
  <c r="D20" i="3"/>
  <c r="AZ18" i="5" l="1"/>
  <c r="BP18" i="5" s="1"/>
  <c r="AZ29" i="5"/>
  <c r="BP29" i="5" s="1"/>
  <c r="AZ24" i="5"/>
  <c r="BP24" i="5" s="1"/>
  <c r="AZ27" i="5"/>
  <c r="BP27" i="5" s="1"/>
  <c r="AZ20" i="5"/>
  <c r="BP20" i="5" s="1"/>
  <c r="AZ11" i="5"/>
  <c r="BP11" i="5" s="1"/>
  <c r="AZ13" i="5"/>
  <c r="BP13" i="5" s="1"/>
  <c r="AZ8" i="5"/>
  <c r="BP8" i="5" s="1"/>
  <c r="AZ12" i="5"/>
  <c r="BP12" i="5" s="1"/>
  <c r="AZ16" i="5"/>
  <c r="BP16" i="5" s="1"/>
  <c r="AZ4" i="5"/>
  <c r="BP4" i="5" s="1"/>
  <c r="AZ21" i="5"/>
  <c r="BP21" i="5" s="1"/>
  <c r="AZ15" i="5"/>
  <c r="BP15" i="5" s="1"/>
  <c r="AZ26" i="5"/>
  <c r="BP26" i="5" s="1"/>
  <c r="AZ19" i="5"/>
  <c r="BP19" i="5" s="1"/>
  <c r="AZ28" i="5"/>
  <c r="BP28" i="5" s="1"/>
  <c r="AZ5" i="5"/>
  <c r="BP5" i="5" s="1"/>
  <c r="AZ23" i="5"/>
  <c r="BP23" i="5" s="1"/>
  <c r="AZ17" i="5"/>
  <c r="BP17" i="5" s="1"/>
  <c r="AZ22" i="5"/>
  <c r="BP22" i="5" s="1"/>
  <c r="AZ14" i="5"/>
  <c r="BP14" i="5" s="1"/>
  <c r="AZ30" i="5"/>
  <c r="BP30" i="5" s="1"/>
  <c r="AZ6" i="5"/>
  <c r="BP6" i="5" s="1"/>
  <c r="AZ25" i="5"/>
  <c r="BP25" i="5" s="1"/>
  <c r="AZ7" i="5"/>
  <c r="BP7" i="5" s="1"/>
  <c r="AZ10" i="5"/>
  <c r="BP10" i="5" s="1"/>
  <c r="AZ9" i="5"/>
  <c r="BP9" i="5" s="1"/>
  <c r="AZ3" i="5"/>
  <c r="BP3" i="5" s="1"/>
  <c r="AK24" i="5"/>
  <c r="AK16" i="5"/>
  <c r="AK26" i="5"/>
  <c r="AK23" i="5"/>
  <c r="AO23" i="5" s="1"/>
  <c r="BC23" i="5" s="1"/>
  <c r="BM21" i="5"/>
  <c r="L10" i="7"/>
  <c r="I6" i="7"/>
  <c r="L6" i="7" s="1"/>
  <c r="J16" i="7"/>
  <c r="J18" i="7"/>
  <c r="L14" i="7"/>
  <c r="L20" i="7"/>
  <c r="L8" i="7"/>
  <c r="Y18" i="7"/>
  <c r="Y6" i="7"/>
  <c r="Y16" i="7"/>
  <c r="I16" i="7"/>
  <c r="L16" i="7" s="1"/>
  <c r="L4" i="7"/>
  <c r="I18" i="7"/>
  <c r="Y12" i="7"/>
  <c r="J12" i="7"/>
  <c r="I12" i="7"/>
  <c r="I19" i="7"/>
  <c r="I5" i="7"/>
  <c r="I17" i="7"/>
  <c r="I15" i="7"/>
  <c r="I21" i="7"/>
  <c r="I9" i="7"/>
  <c r="I7" i="7"/>
  <c r="I13" i="7"/>
  <c r="B110" i="1"/>
  <c r="B108" i="1"/>
  <c r="Y3" i="7"/>
  <c r="J3" i="7"/>
  <c r="J5" i="7"/>
  <c r="Y5" i="7"/>
  <c r="Y7" i="7"/>
  <c r="J7" i="7"/>
  <c r="J11" i="7"/>
  <c r="Y11" i="7"/>
  <c r="J9" i="7"/>
  <c r="Y9" i="7"/>
  <c r="I3" i="7"/>
  <c r="J19" i="7"/>
  <c r="Y19" i="7"/>
  <c r="I11" i="7"/>
  <c r="J21" i="7"/>
  <c r="Y21" i="7"/>
  <c r="Y17" i="7"/>
  <c r="J17" i="7"/>
  <c r="J15" i="7"/>
  <c r="Y15" i="7"/>
  <c r="J13" i="7"/>
  <c r="Y13" i="7"/>
  <c r="G110" i="1"/>
  <c r="G108" i="1"/>
  <c r="G47" i="1"/>
  <c r="B47" i="1"/>
  <c r="G45" i="1"/>
  <c r="B45" i="1"/>
  <c r="AR27" i="5"/>
  <c r="BH27" i="5" s="1"/>
  <c r="AY27" i="5"/>
  <c r="BO27" i="5" s="1"/>
  <c r="B41" i="1"/>
  <c r="G41" i="1"/>
  <c r="AR12" i="5"/>
  <c r="BH12" i="5" s="1"/>
  <c r="B39" i="1"/>
  <c r="G39" i="1"/>
  <c r="BB12" i="5"/>
  <c r="BR12" i="5" s="1"/>
  <c r="AW26" i="5"/>
  <c r="AQ26" i="5"/>
  <c r="BG26" i="5" s="1"/>
  <c r="BA26" i="5"/>
  <c r="BQ26" i="5" s="1"/>
  <c r="AS27" i="5"/>
  <c r="BI27" i="5" s="1"/>
  <c r="BB27" i="5"/>
  <c r="BR27" i="5" s="1"/>
  <c r="AU27" i="5"/>
  <c r="BK27" i="5" s="1"/>
  <c r="BA27" i="5"/>
  <c r="BQ27" i="5" s="1"/>
  <c r="AT14" i="5"/>
  <c r="BJ14" i="5" s="1"/>
  <c r="AV27" i="5"/>
  <c r="BL27" i="5" s="1"/>
  <c r="AV9" i="5"/>
  <c r="BL9" i="5" s="1"/>
  <c r="AW27" i="5"/>
  <c r="AS26" i="5"/>
  <c r="BI26" i="5" s="1"/>
  <c r="BB9" i="5"/>
  <c r="BR9" i="5" s="1"/>
  <c r="AP27" i="5"/>
  <c r="BF27" i="5" s="1"/>
  <c r="AP26" i="5"/>
  <c r="BF26" i="5" s="1"/>
  <c r="AX27" i="5"/>
  <c r="AM26" i="5"/>
  <c r="AT27" i="5"/>
  <c r="BJ27" i="5" s="1"/>
  <c r="AQ27" i="5"/>
  <c r="BG27" i="5" s="1"/>
  <c r="AP9" i="5"/>
  <c r="BF9" i="5" s="1"/>
  <c r="AU26" i="5"/>
  <c r="BK26" i="5" s="1"/>
  <c r="AT26" i="5"/>
  <c r="BJ26" i="5" s="1"/>
  <c r="AY26" i="5"/>
  <c r="BO26" i="5" s="1"/>
  <c r="BB26" i="5"/>
  <c r="BR26" i="5" s="1"/>
  <c r="AX26" i="5"/>
  <c r="AV26" i="5"/>
  <c r="BL26" i="5" s="1"/>
  <c r="AR26" i="5"/>
  <c r="BH26" i="5" s="1"/>
  <c r="BA28" i="5"/>
  <c r="BQ28" i="5" s="1"/>
  <c r="AO19" i="5"/>
  <c r="BC19" i="5" s="1"/>
  <c r="AS12" i="5"/>
  <c r="BI12" i="5" s="1"/>
  <c r="AY12" i="5"/>
  <c r="BO12" i="5" s="1"/>
  <c r="AP12" i="5"/>
  <c r="BF12" i="5" s="1"/>
  <c r="AV12" i="5"/>
  <c r="BL12" i="5" s="1"/>
  <c r="AN13" i="5"/>
  <c r="AO13" i="5" s="1"/>
  <c r="BC13" i="5" s="1"/>
  <c r="AW25" i="5"/>
  <c r="AQ12" i="5"/>
  <c r="BG12" i="5" s="1"/>
  <c r="AQ13" i="5"/>
  <c r="BG13" i="5" s="1"/>
  <c r="AN9" i="5"/>
  <c r="AO9" i="5" s="1"/>
  <c r="BC9" i="5" s="1"/>
  <c r="AW9" i="5"/>
  <c r="AS13" i="5"/>
  <c r="BI13" i="5" s="1"/>
  <c r="BB13" i="5"/>
  <c r="BR13" i="5" s="1"/>
  <c r="AQ20" i="5"/>
  <c r="BG20" i="5" s="1"/>
  <c r="AT19" i="5"/>
  <c r="BJ19" i="5" s="1"/>
  <c r="AN17" i="5"/>
  <c r="AO17" i="5" s="1"/>
  <c r="BC17" i="5" s="1"/>
  <c r="AS9" i="5"/>
  <c r="BI9" i="5" s="1"/>
  <c r="AS15" i="5"/>
  <c r="BI15" i="5" s="1"/>
  <c r="AT13" i="5"/>
  <c r="BJ13" i="5" s="1"/>
  <c r="AX9" i="5"/>
  <c r="BA13" i="5"/>
  <c r="BQ13" i="5" s="1"/>
  <c r="AU13" i="5"/>
  <c r="BK13" i="5" s="1"/>
  <c r="AV13" i="5"/>
  <c r="BL13" i="5" s="1"/>
  <c r="BB15" i="5"/>
  <c r="BR15" i="5" s="1"/>
  <c r="AR18" i="5"/>
  <c r="BH18" i="5" s="1"/>
  <c r="AX4" i="5"/>
  <c r="BA25" i="5"/>
  <c r="BQ25" i="5" s="1"/>
  <c r="BA4" i="5"/>
  <c r="BQ4" i="5" s="1"/>
  <c r="AS4" i="5"/>
  <c r="BI4" i="5" s="1"/>
  <c r="AS25" i="5"/>
  <c r="BI25" i="5" s="1"/>
  <c r="AW14" i="5"/>
  <c r="AR15" i="5"/>
  <c r="BH15" i="5" s="1"/>
  <c r="BA6" i="5"/>
  <c r="BQ6" i="5" s="1"/>
  <c r="AU9" i="5"/>
  <c r="BK9" i="5" s="1"/>
  <c r="AP25" i="5"/>
  <c r="BF25" i="5" s="1"/>
  <c r="AT9" i="5"/>
  <c r="BJ9" i="5" s="1"/>
  <c r="AW15" i="5"/>
  <c r="AY13" i="5"/>
  <c r="BO13" i="5" s="1"/>
  <c r="AR9" i="5"/>
  <c r="BH9" i="5" s="1"/>
  <c r="AW13" i="5"/>
  <c r="AU15" i="5"/>
  <c r="BK15" i="5" s="1"/>
  <c r="AQ9" i="5"/>
  <c r="BG9" i="5" s="1"/>
  <c r="AQ15" i="5"/>
  <c r="BG15" i="5" s="1"/>
  <c r="AP13" i="5"/>
  <c r="BF13" i="5" s="1"/>
  <c r="AY9" i="5"/>
  <c r="BO9" i="5" s="1"/>
  <c r="AO6" i="5"/>
  <c r="BC6" i="5" s="1"/>
  <c r="AO5" i="5"/>
  <c r="BC5" i="5" s="1"/>
  <c r="AY15" i="5"/>
  <c r="BO15" i="5" s="1"/>
  <c r="AW18" i="5"/>
  <c r="AX13" i="5"/>
  <c r="AT29" i="5"/>
  <c r="BJ29" i="5" s="1"/>
  <c r="AY18" i="5"/>
  <c r="BO18" i="5" s="1"/>
  <c r="AT28" i="5"/>
  <c r="BJ28" i="5" s="1"/>
  <c r="AY19" i="5"/>
  <c r="BO19" i="5" s="1"/>
  <c r="AQ25" i="5"/>
  <c r="BG25" i="5" s="1"/>
  <c r="AX25" i="5"/>
  <c r="BB18" i="5"/>
  <c r="BR18" i="5" s="1"/>
  <c r="AT18" i="5"/>
  <c r="BJ18" i="5" s="1"/>
  <c r="AT22" i="5"/>
  <c r="BJ22" i="5" s="1"/>
  <c r="AQ22" i="5"/>
  <c r="BG22" i="5" s="1"/>
  <c r="BA18" i="5"/>
  <c r="BQ18" i="5" s="1"/>
  <c r="AP22" i="5"/>
  <c r="BF22" i="5" s="1"/>
  <c r="AQ6" i="5"/>
  <c r="BG6" i="5" s="1"/>
  <c r="AV28" i="5"/>
  <c r="BL28" i="5" s="1"/>
  <c r="AX19" i="5"/>
  <c r="AR22" i="5"/>
  <c r="BH22" i="5" s="1"/>
  <c r="AY25" i="5"/>
  <c r="BO25" i="5" s="1"/>
  <c r="AQ19" i="5"/>
  <c r="BG19" i="5" s="1"/>
  <c r="AP18" i="5"/>
  <c r="BF18" i="5" s="1"/>
  <c r="AV18" i="5"/>
  <c r="BL18" i="5" s="1"/>
  <c r="AX7" i="5"/>
  <c r="AW22" i="5"/>
  <c r="AX12" i="5"/>
  <c r="AP19" i="5"/>
  <c r="BF19" i="5" s="1"/>
  <c r="AT12" i="5"/>
  <c r="BJ12" i="5" s="1"/>
  <c r="AS28" i="5"/>
  <c r="BI28" i="5" s="1"/>
  <c r="BB25" i="5"/>
  <c r="BR25" i="5" s="1"/>
  <c r="AX15" i="5"/>
  <c r="AW19" i="5"/>
  <c r="AQ18" i="5"/>
  <c r="BG18" i="5" s="1"/>
  <c r="AQ4" i="5"/>
  <c r="BG4" i="5" s="1"/>
  <c r="BB22" i="5"/>
  <c r="BR22" i="5" s="1"/>
  <c r="AN22" i="5"/>
  <c r="AO22" i="5" s="1"/>
  <c r="BC22" i="5" s="1"/>
  <c r="AT11" i="5"/>
  <c r="BJ11" i="5" s="1"/>
  <c r="AS18" i="5"/>
  <c r="BI18" i="5" s="1"/>
  <c r="AW24" i="5"/>
  <c r="AV22" i="5"/>
  <c r="BL22" i="5" s="1"/>
  <c r="BA22" i="5"/>
  <c r="BQ22" i="5" s="1"/>
  <c r="AT25" i="5"/>
  <c r="BJ25" i="5" s="1"/>
  <c r="AY22" i="5"/>
  <c r="BO22" i="5" s="1"/>
  <c r="BA15" i="5"/>
  <c r="BQ15" i="5" s="1"/>
  <c r="AX24" i="5"/>
  <c r="AU18" i="5"/>
  <c r="BK18" i="5" s="1"/>
  <c r="AS19" i="5"/>
  <c r="BI19" i="5" s="1"/>
  <c r="AX22" i="5"/>
  <c r="AR19" i="5"/>
  <c r="BH19" i="5" s="1"/>
  <c r="AS22" i="5"/>
  <c r="BI22" i="5" s="1"/>
  <c r="AV4" i="5"/>
  <c r="BL4" i="5" s="1"/>
  <c r="AU25" i="5"/>
  <c r="BK25" i="5" s="1"/>
  <c r="AU4" i="5"/>
  <c r="BK4" i="5" s="1"/>
  <c r="AP15" i="5"/>
  <c r="BF15" i="5" s="1"/>
  <c r="AU12" i="5"/>
  <c r="BK12" i="5" s="1"/>
  <c r="AX18" i="5"/>
  <c r="AU19" i="5"/>
  <c r="BK19" i="5" s="1"/>
  <c r="AW6" i="5"/>
  <c r="AM18" i="5"/>
  <c r="AO18" i="5" s="1"/>
  <c r="BC18" i="5" s="1"/>
  <c r="AL24" i="5"/>
  <c r="BB7" i="5"/>
  <c r="BR7" i="5" s="1"/>
  <c r="AV6" i="5"/>
  <c r="BL6" i="5" s="1"/>
  <c r="AO12" i="5"/>
  <c r="BC12" i="5" s="1"/>
  <c r="AS6" i="5"/>
  <c r="BI6" i="5" s="1"/>
  <c r="AS20" i="5"/>
  <c r="BI20" i="5" s="1"/>
  <c r="AT4" i="5"/>
  <c r="BJ4" i="5" s="1"/>
  <c r="AX20" i="5"/>
  <c r="AY24" i="5"/>
  <c r="BO24" i="5" s="1"/>
  <c r="AO14" i="5"/>
  <c r="BC14" i="5" s="1"/>
  <c r="AU10" i="5"/>
  <c r="BK10" i="5" s="1"/>
  <c r="BA10" i="5"/>
  <c r="BQ10" i="5" s="1"/>
  <c r="AP4" i="5"/>
  <c r="BF4" i="5" s="1"/>
  <c r="AO30" i="5"/>
  <c r="BC30" i="5" s="1"/>
  <c r="AR20" i="5"/>
  <c r="BH20" i="5" s="1"/>
  <c r="AU28" i="5"/>
  <c r="BK28" i="5" s="1"/>
  <c r="AM20" i="5"/>
  <c r="AO20" i="5" s="1"/>
  <c r="BC20" i="5" s="1"/>
  <c r="BB6" i="5"/>
  <c r="BR6" i="5" s="1"/>
  <c r="AY20" i="5"/>
  <c r="BO20" i="5" s="1"/>
  <c r="BB24" i="5"/>
  <c r="BR24" i="5" s="1"/>
  <c r="AP6" i="5"/>
  <c r="BF6" i="5" s="1"/>
  <c r="AX10" i="5"/>
  <c r="AY4" i="5"/>
  <c r="BO4" i="5" s="1"/>
  <c r="AT24" i="5"/>
  <c r="BJ24" i="5" s="1"/>
  <c r="AP10" i="5"/>
  <c r="BF10" i="5" s="1"/>
  <c r="AY10" i="5"/>
  <c r="BO10" i="5" s="1"/>
  <c r="AW10" i="5"/>
  <c r="AP28" i="5"/>
  <c r="BF28" i="5" s="1"/>
  <c r="AW4" i="5"/>
  <c r="AV20" i="5"/>
  <c r="BL20" i="5" s="1"/>
  <c r="BA20" i="5"/>
  <c r="BQ20" i="5" s="1"/>
  <c r="AR25" i="5"/>
  <c r="BH25" i="5" s="1"/>
  <c r="AV25" i="5"/>
  <c r="BL25" i="5" s="1"/>
  <c r="AU6" i="5"/>
  <c r="BK6" i="5" s="1"/>
  <c r="AP14" i="5"/>
  <c r="BF14" i="5" s="1"/>
  <c r="AT15" i="5"/>
  <c r="BJ15" i="5" s="1"/>
  <c r="AR4" i="5"/>
  <c r="BH4" i="5" s="1"/>
  <c r="AT20" i="5"/>
  <c r="BJ20" i="5" s="1"/>
  <c r="AW20" i="5"/>
  <c r="BB20" i="5"/>
  <c r="BR20" i="5" s="1"/>
  <c r="AT10" i="5"/>
  <c r="BJ10" i="5" s="1"/>
  <c r="AT6" i="5"/>
  <c r="BJ6" i="5" s="1"/>
  <c r="AX6" i="5"/>
  <c r="AP20" i="5"/>
  <c r="BF20" i="5" s="1"/>
  <c r="AY28" i="5"/>
  <c r="BO28" i="5" s="1"/>
  <c r="AU20" i="5"/>
  <c r="BK20" i="5" s="1"/>
  <c r="AN10" i="5"/>
  <c r="AO10" i="5" s="1"/>
  <c r="BC10" i="5" s="1"/>
  <c r="AR6" i="5"/>
  <c r="BH6" i="5" s="1"/>
  <c r="AV15" i="5"/>
  <c r="BL15" i="5" s="1"/>
  <c r="AX8" i="5"/>
  <c r="BB4" i="5"/>
  <c r="BR4" i="5" s="1"/>
  <c r="BA12" i="5"/>
  <c r="BQ12" i="5" s="1"/>
  <c r="AR28" i="5"/>
  <c r="BH28" i="5" s="1"/>
  <c r="AO27" i="5"/>
  <c r="BC27" i="5" s="1"/>
  <c r="AT7" i="5"/>
  <c r="BJ7" i="5" s="1"/>
  <c r="AS10" i="5"/>
  <c r="BI10" i="5" s="1"/>
  <c r="AW12" i="5"/>
  <c r="AY6" i="5"/>
  <c r="BO6" i="5" s="1"/>
  <c r="AN21" i="5"/>
  <c r="AO21" i="5" s="1"/>
  <c r="BC21" i="5" s="1"/>
  <c r="BA30" i="5"/>
  <c r="BQ30" i="5" s="1"/>
  <c r="AM29" i="5"/>
  <c r="AO29" i="5" s="1"/>
  <c r="BC29" i="5" s="1"/>
  <c r="AY30" i="5"/>
  <c r="BO30" i="5" s="1"/>
  <c r="AV30" i="5"/>
  <c r="BL30" i="5" s="1"/>
  <c r="AS30" i="5"/>
  <c r="BI30" i="5" s="1"/>
  <c r="AS11" i="5"/>
  <c r="BI11" i="5" s="1"/>
  <c r="BA19" i="5"/>
  <c r="BQ19" i="5" s="1"/>
  <c r="AR30" i="5"/>
  <c r="BH30" i="5" s="1"/>
  <c r="AW30" i="5"/>
  <c r="BB30" i="5"/>
  <c r="BR30" i="5" s="1"/>
  <c r="AU11" i="5"/>
  <c r="BK11" i="5" s="1"/>
  <c r="AR23" i="5"/>
  <c r="BH23" i="5" s="1"/>
  <c r="AR17" i="5"/>
  <c r="BH17" i="5" s="1"/>
  <c r="AV19" i="5"/>
  <c r="BL19" i="5" s="1"/>
  <c r="BB19" i="5"/>
  <c r="BR19" i="5" s="1"/>
  <c r="AQ10" i="5"/>
  <c r="AP30" i="5"/>
  <c r="BF30" i="5" s="1"/>
  <c r="AT30" i="5"/>
  <c r="BJ30" i="5" s="1"/>
  <c r="AW11" i="5"/>
  <c r="AX29" i="5"/>
  <c r="AU17" i="5"/>
  <c r="BK17" i="5" s="1"/>
  <c r="AQ7" i="5"/>
  <c r="BG7" i="5" s="1"/>
  <c r="BB10" i="5"/>
  <c r="BR10" i="5" s="1"/>
  <c r="AX30" i="5"/>
  <c r="AU30" i="5"/>
  <c r="BK30" i="5" s="1"/>
  <c r="AX11" i="5"/>
  <c r="AU21" i="5"/>
  <c r="BK21" i="5" s="1"/>
  <c r="AU3" i="5"/>
  <c r="BK3" i="5" s="1"/>
  <c r="AV10" i="5"/>
  <c r="BL10" i="5" s="1"/>
  <c r="AV11" i="5"/>
  <c r="BL11" i="5" s="1"/>
  <c r="AQ30" i="5"/>
  <c r="BG30" i="5" s="1"/>
  <c r="AO15" i="5"/>
  <c r="BC15" i="5" s="1"/>
  <c r="BB11" i="5"/>
  <c r="BR11" i="5" s="1"/>
  <c r="AO3" i="5"/>
  <c r="BC3" i="5" s="1"/>
  <c r="BB14" i="5"/>
  <c r="BR14" i="5" s="1"/>
  <c r="AX14" i="5"/>
  <c r="AT17" i="5"/>
  <c r="BJ17" i="5" s="1"/>
  <c r="AP7" i="5"/>
  <c r="BF7" i="5" s="1"/>
  <c r="AS29" i="5"/>
  <c r="BI29" i="5" s="1"/>
  <c r="AQ14" i="5"/>
  <c r="BG14" i="5" s="1"/>
  <c r="AR14" i="5"/>
  <c r="BH14" i="5" s="1"/>
  <c r="AW17" i="5"/>
  <c r="AP21" i="5"/>
  <c r="BF21" i="5" s="1"/>
  <c r="AP24" i="5"/>
  <c r="BF24" i="5" s="1"/>
  <c r="AU24" i="5"/>
  <c r="BK24" i="5" s="1"/>
  <c r="BB3" i="5"/>
  <c r="BR3" i="5" s="1"/>
  <c r="AY7" i="5"/>
  <c r="BO7" i="5" s="1"/>
  <c r="AO28" i="5"/>
  <c r="BC28" i="5" s="1"/>
  <c r="AY29" i="5"/>
  <c r="BO29" i="5" s="1"/>
  <c r="AN7" i="5"/>
  <c r="AO7" i="5" s="1"/>
  <c r="BC7" i="5" s="1"/>
  <c r="AO4" i="5"/>
  <c r="BC4" i="5" s="1"/>
  <c r="BB29" i="5"/>
  <c r="BR29" i="5" s="1"/>
  <c r="AS14" i="5"/>
  <c r="BI14" i="5" s="1"/>
  <c r="BA14" i="5"/>
  <c r="BQ14" i="5" s="1"/>
  <c r="BA17" i="5"/>
  <c r="BQ17" i="5" s="1"/>
  <c r="AX21" i="5"/>
  <c r="AQ24" i="5"/>
  <c r="BG24" i="5" s="1"/>
  <c r="AV24" i="5"/>
  <c r="BL24" i="5" s="1"/>
  <c r="AS3" i="5"/>
  <c r="BI3" i="5" s="1"/>
  <c r="AV29" i="5"/>
  <c r="BL29" i="5" s="1"/>
  <c r="AU14" i="5"/>
  <c r="BK14" i="5" s="1"/>
  <c r="AV17" i="5"/>
  <c r="BL17" i="5" s="1"/>
  <c r="AY17" i="5"/>
  <c r="BO17" i="5" s="1"/>
  <c r="BA29" i="5"/>
  <c r="BQ29" i="5" s="1"/>
  <c r="AR24" i="5"/>
  <c r="BH24" i="5" s="1"/>
  <c r="AV8" i="5"/>
  <c r="BL8" i="5" s="1"/>
  <c r="AV3" i="5"/>
  <c r="BL3" i="5" s="1"/>
  <c r="AU7" i="5"/>
  <c r="BK7" i="5" s="1"/>
  <c r="AS7" i="5"/>
  <c r="BI7" i="5" s="1"/>
  <c r="AQ17" i="5"/>
  <c r="BG17" i="5" s="1"/>
  <c r="AW29" i="5"/>
  <c r="AO11" i="5"/>
  <c r="BC11" i="5" s="1"/>
  <c r="AY14" i="5"/>
  <c r="BO14" i="5" s="1"/>
  <c r="AX17" i="5"/>
  <c r="AS17" i="5"/>
  <c r="BI17" i="5" s="1"/>
  <c r="AO25" i="5"/>
  <c r="BC25" i="5" s="1"/>
  <c r="BA24" i="5"/>
  <c r="BQ24" i="5" s="1"/>
  <c r="AY3" i="5"/>
  <c r="BO3" i="5" s="1"/>
  <c r="AV7" i="5"/>
  <c r="BL7" i="5" s="1"/>
  <c r="AR7" i="5"/>
  <c r="BH7" i="5" s="1"/>
  <c r="AW3" i="5"/>
  <c r="AP29" i="5"/>
  <c r="BF29" i="5" s="1"/>
  <c r="AV14" i="5"/>
  <c r="BL14" i="5" s="1"/>
  <c r="AP17" i="5"/>
  <c r="BF17" i="5" s="1"/>
  <c r="AS24" i="5"/>
  <c r="BI24" i="5" s="1"/>
  <c r="AW7" i="5"/>
  <c r="BA7" i="5"/>
  <c r="BQ7" i="5" s="1"/>
  <c r="AO16" i="5"/>
  <c r="BC16" i="5" s="1"/>
  <c r="AW28" i="5"/>
  <c r="BB28" i="5"/>
  <c r="BR28" i="5" s="1"/>
  <c r="AY11" i="5"/>
  <c r="BO11" i="5" s="1"/>
  <c r="AQ29" i="5"/>
  <c r="BG29" i="5" s="1"/>
  <c r="AT23" i="5"/>
  <c r="BJ23" i="5" s="1"/>
  <c r="AS23" i="5"/>
  <c r="BI23" i="5" s="1"/>
  <c r="AR21" i="5"/>
  <c r="BH21" i="5" s="1"/>
  <c r="AQ21" i="5"/>
  <c r="BG21" i="5" s="1"/>
  <c r="AP3" i="5"/>
  <c r="AP8" i="5"/>
  <c r="AW8" i="5"/>
  <c r="AX23" i="5"/>
  <c r="BB23" i="5"/>
  <c r="BR23" i="5" s="1"/>
  <c r="AV21" i="5"/>
  <c r="BL21" i="5" s="1"/>
  <c r="AY21" i="5"/>
  <c r="BO21" i="5" s="1"/>
  <c r="AQ8" i="5"/>
  <c r="BG8" i="5" s="1"/>
  <c r="AY8" i="5"/>
  <c r="BO8" i="5" s="1"/>
  <c r="BA23" i="5"/>
  <c r="BQ23" i="5" s="1"/>
  <c r="AX28" i="5"/>
  <c r="AP11" i="5"/>
  <c r="AR11" i="5"/>
  <c r="BH11" i="5" s="1"/>
  <c r="AR29" i="5"/>
  <c r="BH29" i="5" s="1"/>
  <c r="AV23" i="5"/>
  <c r="BL23" i="5" s="1"/>
  <c r="AU23" i="5"/>
  <c r="BK23" i="5" s="1"/>
  <c r="AT21" i="5"/>
  <c r="BJ21" i="5" s="1"/>
  <c r="AS21" i="5"/>
  <c r="BI21" i="5" s="1"/>
  <c r="AQ5" i="5"/>
  <c r="BG5" i="5" s="1"/>
  <c r="AY5" i="5"/>
  <c r="BO5" i="5" s="1"/>
  <c r="AR5" i="5"/>
  <c r="BH5" i="5" s="1"/>
  <c r="AU5" i="5"/>
  <c r="BK5" i="5" s="1"/>
  <c r="AP5" i="5"/>
  <c r="BA5" i="5"/>
  <c r="BQ5" i="5" s="1"/>
  <c r="AX5" i="5"/>
  <c r="AW5" i="5"/>
  <c r="AT5" i="5"/>
  <c r="BJ5" i="5" s="1"/>
  <c r="AS5" i="5"/>
  <c r="BI5" i="5" s="1"/>
  <c r="AV5" i="5"/>
  <c r="BL5" i="5" s="1"/>
  <c r="BB5" i="5"/>
  <c r="BR5" i="5" s="1"/>
  <c r="AQ3" i="5"/>
  <c r="BG3" i="5" s="1"/>
  <c r="AR8" i="5"/>
  <c r="BH8" i="5" s="1"/>
  <c r="AS8" i="5"/>
  <c r="BI8" i="5" s="1"/>
  <c r="AP23" i="5"/>
  <c r="BA8" i="5"/>
  <c r="BQ8" i="5" s="1"/>
  <c r="AQ28" i="5"/>
  <c r="BG28" i="5" s="1"/>
  <c r="AQ11" i="5"/>
  <c r="BG11" i="5" s="1"/>
  <c r="BA11" i="5"/>
  <c r="BQ11" i="5" s="1"/>
  <c r="AT16" i="5"/>
  <c r="BJ16" i="5" s="1"/>
  <c r="BA16" i="5"/>
  <c r="BQ16" i="5" s="1"/>
  <c r="AR16" i="5"/>
  <c r="BH16" i="5" s="1"/>
  <c r="AX16" i="5"/>
  <c r="AP16" i="5"/>
  <c r="AS16" i="5"/>
  <c r="BI16" i="5" s="1"/>
  <c r="AY16" i="5"/>
  <c r="BO16" i="5" s="1"/>
  <c r="BB16" i="5"/>
  <c r="BR16" i="5" s="1"/>
  <c r="AW16" i="5"/>
  <c r="AV16" i="5"/>
  <c r="BL16" i="5" s="1"/>
  <c r="AU16" i="5"/>
  <c r="BK16" i="5" s="1"/>
  <c r="AQ16" i="5"/>
  <c r="BG16" i="5" s="1"/>
  <c r="AU29" i="5"/>
  <c r="BK29" i="5" s="1"/>
  <c r="AW23" i="5"/>
  <c r="BA21" i="5"/>
  <c r="BQ21" i="5" s="1"/>
  <c r="BB21" i="5"/>
  <c r="BR21" i="5" s="1"/>
  <c r="AR3" i="5"/>
  <c r="BH3" i="5" s="1"/>
  <c r="AT8" i="5"/>
  <c r="BJ8" i="5" s="1"/>
  <c r="BB8" i="5"/>
  <c r="BR8" i="5" s="1"/>
  <c r="AQ23" i="5"/>
  <c r="BG23" i="5" s="1"/>
  <c r="AX3" i="5"/>
  <c r="AT3" i="5"/>
  <c r="BJ3" i="5" s="1"/>
  <c r="AM8" i="5"/>
  <c r="AO8" i="5" s="1"/>
  <c r="BC8" i="5" s="1"/>
  <c r="AU8" i="5"/>
  <c r="BK8" i="5" s="1"/>
  <c r="AY23" i="5"/>
  <c r="BO23" i="5" s="1"/>
  <c r="BA3" i="5"/>
  <c r="BQ3" i="5" s="1"/>
  <c r="J9" i="4"/>
  <c r="T12" i="3"/>
  <c r="U12" i="3" s="1"/>
  <c r="K10" i="4"/>
  <c r="K28" i="4"/>
  <c r="K26" i="4"/>
  <c r="J16" i="4"/>
  <c r="K20" i="4"/>
  <c r="K21" i="4"/>
  <c r="K23" i="4"/>
  <c r="J19" i="4"/>
  <c r="K24" i="4"/>
  <c r="J15" i="4"/>
  <c r="K16" i="4"/>
  <c r="K18" i="4"/>
  <c r="K14" i="4"/>
  <c r="J11" i="4"/>
  <c r="J3" i="4"/>
  <c r="K13" i="4"/>
  <c r="K22" i="4"/>
  <c r="K30" i="4"/>
  <c r="J27" i="4"/>
  <c r="J24" i="4"/>
  <c r="K29" i="4"/>
  <c r="K6" i="4"/>
  <c r="K8" i="4"/>
  <c r="K5" i="4"/>
  <c r="T16" i="3"/>
  <c r="U16" i="3" s="1"/>
  <c r="T14" i="3"/>
  <c r="U14" i="3" s="1"/>
  <c r="H13" i="3"/>
  <c r="H18" i="3"/>
  <c r="C14" i="3"/>
  <c r="Y14" i="3" s="1"/>
  <c r="K14" i="3" s="1"/>
  <c r="H7" i="3"/>
  <c r="K7" i="3" s="1"/>
  <c r="H10" i="3"/>
  <c r="K10" i="3" s="1"/>
  <c r="H4" i="3"/>
  <c r="K4" i="3" s="1"/>
  <c r="T8" i="3"/>
  <c r="U8" i="3" s="1"/>
  <c r="H20" i="3"/>
  <c r="T6" i="3"/>
  <c r="U6" i="3" s="1"/>
  <c r="T17" i="3"/>
  <c r="U17" i="3" s="1"/>
  <c r="H15" i="3"/>
  <c r="H11" i="3"/>
  <c r="K11" i="3" s="1"/>
  <c r="K6" i="3"/>
  <c r="T19" i="3"/>
  <c r="U19" i="3" s="1"/>
  <c r="Y19" i="3"/>
  <c r="K19" i="3" s="1"/>
  <c r="I19" i="3"/>
  <c r="Y11" i="3"/>
  <c r="H5" i="3"/>
  <c r="K5" i="3" s="1"/>
  <c r="H9" i="3"/>
  <c r="K9" i="3" s="1"/>
  <c r="H21" i="3"/>
  <c r="H3" i="3"/>
  <c r="K3" i="3" s="1"/>
  <c r="C5" i="3"/>
  <c r="I5" i="3" s="1"/>
  <c r="J7" i="3"/>
  <c r="Y18" i="3"/>
  <c r="C13" i="3"/>
  <c r="I13" i="3" s="1"/>
  <c r="C9" i="3"/>
  <c r="I9" i="3" s="1"/>
  <c r="C20" i="3"/>
  <c r="I20" i="3" s="1"/>
  <c r="I7" i="3"/>
  <c r="Y6" i="3"/>
  <c r="C16" i="3"/>
  <c r="I16" i="3" s="1"/>
  <c r="I3" i="3"/>
  <c r="Y10" i="3"/>
  <c r="K12" i="3"/>
  <c r="C12" i="3"/>
  <c r="I12" i="3" s="1"/>
  <c r="J15" i="3"/>
  <c r="I6" i="3"/>
  <c r="L6" i="3" s="1"/>
  <c r="Y15" i="3"/>
  <c r="I10" i="3"/>
  <c r="J3" i="3"/>
  <c r="C4" i="3"/>
  <c r="C21" i="3"/>
  <c r="I21" i="3" s="1"/>
  <c r="K8" i="3"/>
  <c r="C8" i="3"/>
  <c r="C17" i="3"/>
  <c r="I17" i="3" s="1"/>
  <c r="J18" i="3"/>
  <c r="J11" i="3"/>
  <c r="J19" i="3"/>
  <c r="AO26" i="5" l="1"/>
  <c r="BC26" i="5" s="1"/>
  <c r="AO24" i="5"/>
  <c r="BC24" i="5" s="1"/>
  <c r="BN27" i="5"/>
  <c r="BN23" i="5"/>
  <c r="BN20" i="5"/>
  <c r="BN13" i="5"/>
  <c r="BN4" i="5"/>
  <c r="BN29" i="5"/>
  <c r="BN12" i="5"/>
  <c r="BN19" i="5"/>
  <c r="BN8" i="5"/>
  <c r="BN24" i="5"/>
  <c r="BN14" i="5"/>
  <c r="BN16" i="5"/>
  <c r="BN17" i="5"/>
  <c r="BN10" i="5"/>
  <c r="BN25" i="5"/>
  <c r="BN9" i="5"/>
  <c r="BN5" i="5"/>
  <c r="BN11" i="5"/>
  <c r="BN18" i="5"/>
  <c r="BN22" i="5"/>
  <c r="BN7" i="5"/>
  <c r="BN21" i="5"/>
  <c r="BN15" i="5"/>
  <c r="BN28" i="5"/>
  <c r="BN30" i="5"/>
  <c r="BN6" i="5"/>
  <c r="BN26" i="5"/>
  <c r="BN3" i="5"/>
  <c r="BM8" i="5"/>
  <c r="BM20" i="5"/>
  <c r="BM6" i="5"/>
  <c r="BM18" i="5"/>
  <c r="BM9" i="5"/>
  <c r="BM5" i="5"/>
  <c r="BM17" i="5"/>
  <c r="BM11" i="5"/>
  <c r="BM22" i="5"/>
  <c r="BM13" i="5"/>
  <c r="BM28" i="5"/>
  <c r="BM4" i="5"/>
  <c r="BM19" i="5"/>
  <c r="BM14" i="5"/>
  <c r="BM25" i="5"/>
  <c r="BM27" i="5"/>
  <c r="BM7" i="5"/>
  <c r="BM12" i="5"/>
  <c r="BS12" i="5" s="1"/>
  <c r="X12" i="5" s="1"/>
  <c r="BM30" i="5"/>
  <c r="BM24" i="5"/>
  <c r="BM23" i="5"/>
  <c r="BM16" i="5"/>
  <c r="BM29" i="5"/>
  <c r="BM10" i="5"/>
  <c r="BM15" i="5"/>
  <c r="BM26" i="5"/>
  <c r="BM3" i="5"/>
  <c r="L18" i="7"/>
  <c r="L21" i="7"/>
  <c r="L13" i="7"/>
  <c r="L19" i="7"/>
  <c r="L15" i="7"/>
  <c r="L17" i="7"/>
  <c r="L12" i="7"/>
  <c r="L11" i="7"/>
  <c r="L9" i="7"/>
  <c r="L7" i="7"/>
  <c r="L5" i="7"/>
  <c r="L3" i="7"/>
  <c r="G53" i="1"/>
  <c r="G51" i="1"/>
  <c r="B53" i="1"/>
  <c r="B51" i="1"/>
  <c r="B94" i="1"/>
  <c r="BE27" i="5"/>
  <c r="BE26" i="5"/>
  <c r="BE13" i="5"/>
  <c r="BE9" i="5"/>
  <c r="G94" i="1"/>
  <c r="BE6" i="5"/>
  <c r="BE22" i="5"/>
  <c r="BE12" i="5"/>
  <c r="BE18" i="5"/>
  <c r="BE15" i="5"/>
  <c r="BE4" i="5"/>
  <c r="BE7" i="5"/>
  <c r="BE30" i="5"/>
  <c r="BE20" i="5"/>
  <c r="BE25" i="5"/>
  <c r="G33" i="1"/>
  <c r="BE19" i="5"/>
  <c r="BG10" i="5"/>
  <c r="BE10" i="5"/>
  <c r="BE24" i="5"/>
  <c r="BE14" i="5"/>
  <c r="BE17" i="5"/>
  <c r="BF16" i="5"/>
  <c r="BE16" i="5"/>
  <c r="BE29" i="5"/>
  <c r="BF23" i="5"/>
  <c r="BE23" i="5"/>
  <c r="BF5" i="5"/>
  <c r="BE5" i="5"/>
  <c r="BE21" i="5"/>
  <c r="BF8" i="5"/>
  <c r="BE8" i="5"/>
  <c r="BE11" i="5"/>
  <c r="BF11" i="5"/>
  <c r="BE3" i="5"/>
  <c r="BF3" i="5"/>
  <c r="BE28" i="5"/>
  <c r="G92" i="1"/>
  <c r="B92" i="1"/>
  <c r="B35" i="1"/>
  <c r="B33" i="1"/>
  <c r="G35" i="1"/>
  <c r="K18" i="3"/>
  <c r="L18" i="3"/>
  <c r="L11" i="3"/>
  <c r="J14" i="3"/>
  <c r="L10" i="3"/>
  <c r="I14" i="3"/>
  <c r="L15" i="3"/>
  <c r="K15" i="3"/>
  <c r="L19" i="3"/>
  <c r="L3" i="3"/>
  <c r="L7" i="3"/>
  <c r="Y13" i="3"/>
  <c r="K13" i="3" s="1"/>
  <c r="J13" i="3"/>
  <c r="L13" i="3" s="1"/>
  <c r="Y12" i="3"/>
  <c r="J12" i="3"/>
  <c r="L12" i="3" s="1"/>
  <c r="Y5" i="3"/>
  <c r="J5" i="3"/>
  <c r="L5" i="3" s="1"/>
  <c r="J20" i="3"/>
  <c r="L20" i="3" s="1"/>
  <c r="Y20" i="3"/>
  <c r="K20" i="3" s="1"/>
  <c r="Y17" i="3"/>
  <c r="K17" i="3" s="1"/>
  <c r="J17" i="3"/>
  <c r="L17" i="3" s="1"/>
  <c r="J4" i="3"/>
  <c r="Y4" i="3"/>
  <c r="Y16" i="3"/>
  <c r="K16" i="3" s="1"/>
  <c r="J16" i="3"/>
  <c r="L16" i="3" s="1"/>
  <c r="Y8" i="3"/>
  <c r="J8" i="3"/>
  <c r="J21" i="3"/>
  <c r="L21" i="3" s="1"/>
  <c r="Y21" i="3"/>
  <c r="K21" i="3" s="1"/>
  <c r="I8" i="3"/>
  <c r="I4" i="3"/>
  <c r="J9" i="3"/>
  <c r="L9" i="3" s="1"/>
  <c r="Y9" i="3"/>
  <c r="F103" i="2"/>
  <c r="I103" i="2" s="1"/>
  <c r="E103" i="2"/>
  <c r="H103" i="2" s="1"/>
  <c r="F102" i="2"/>
  <c r="I102" i="2" s="1"/>
  <c r="E102" i="2"/>
  <c r="H102" i="2" s="1"/>
  <c r="F101" i="2"/>
  <c r="I101" i="2" s="1"/>
  <c r="E101" i="2"/>
  <c r="H101" i="2" s="1"/>
  <c r="F97" i="2"/>
  <c r="I97" i="2" s="1"/>
  <c r="E97" i="2"/>
  <c r="H97" i="2" s="1"/>
  <c r="F95" i="2"/>
  <c r="I95" i="2" s="1"/>
  <c r="E95" i="2"/>
  <c r="H95" i="2" s="1"/>
  <c r="F94" i="2"/>
  <c r="I94" i="2" s="1"/>
  <c r="F93" i="2"/>
  <c r="I93" i="2" s="1"/>
  <c r="E93" i="2"/>
  <c r="H93" i="2" s="1"/>
  <c r="F92" i="2"/>
  <c r="I92" i="2" s="1"/>
  <c r="E92" i="2"/>
  <c r="H92" i="2" s="1"/>
  <c r="M106" i="2"/>
  <c r="N106" i="2" s="1"/>
  <c r="I106" i="2"/>
  <c r="F106" i="2"/>
  <c r="G106" i="2" s="1"/>
  <c r="E106" i="2"/>
  <c r="H106" i="2" s="1"/>
  <c r="M105" i="2"/>
  <c r="N105" i="2" s="1"/>
  <c r="F105" i="2"/>
  <c r="G105" i="2" s="1"/>
  <c r="E105" i="2"/>
  <c r="H105" i="2" s="1"/>
  <c r="M104" i="2"/>
  <c r="N104" i="2" s="1"/>
  <c r="I104" i="2"/>
  <c r="F104" i="2"/>
  <c r="G104" i="2" s="1"/>
  <c r="E104" i="2"/>
  <c r="H104" i="2" s="1"/>
  <c r="M103" i="2"/>
  <c r="N103" i="2" s="1"/>
  <c r="L103" i="2" s="1"/>
  <c r="M102" i="2"/>
  <c r="N102" i="2" s="1"/>
  <c r="K102" i="2" s="1"/>
  <c r="M101" i="2"/>
  <c r="N101" i="2" s="1"/>
  <c r="A92" i="2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M100" i="2"/>
  <c r="N100" i="2" s="1"/>
  <c r="I100" i="2"/>
  <c r="F100" i="2"/>
  <c r="G100" i="2" s="1"/>
  <c r="E100" i="2"/>
  <c r="H100" i="2" s="1"/>
  <c r="M99" i="2"/>
  <c r="N99" i="2" s="1"/>
  <c r="F99" i="2"/>
  <c r="G99" i="2" s="1"/>
  <c r="E99" i="2"/>
  <c r="I99" i="2" s="1"/>
  <c r="M98" i="2"/>
  <c r="N98" i="2" s="1"/>
  <c r="I98" i="2"/>
  <c r="F98" i="2"/>
  <c r="G98" i="2" s="1"/>
  <c r="E98" i="2"/>
  <c r="H98" i="2" s="1"/>
  <c r="M97" i="2"/>
  <c r="N97" i="2" s="1"/>
  <c r="L97" i="2" s="1"/>
  <c r="M96" i="2"/>
  <c r="N96" i="2" s="1"/>
  <c r="I96" i="2"/>
  <c r="F96" i="2"/>
  <c r="G96" i="2" s="1"/>
  <c r="E96" i="2"/>
  <c r="H96" i="2" s="1"/>
  <c r="M95" i="2"/>
  <c r="N95" i="2" s="1"/>
  <c r="M94" i="2"/>
  <c r="N94" i="2" s="1"/>
  <c r="M93" i="2"/>
  <c r="N93" i="2" s="1"/>
  <c r="M92" i="2"/>
  <c r="N92" i="2" s="1"/>
  <c r="M91" i="2"/>
  <c r="N91" i="2" s="1"/>
  <c r="M80" i="2"/>
  <c r="N80" i="2" s="1"/>
  <c r="I80" i="2"/>
  <c r="F80" i="2"/>
  <c r="G80" i="2" s="1"/>
  <c r="E80" i="2"/>
  <c r="M79" i="2"/>
  <c r="N79" i="2" s="1"/>
  <c r="I79" i="2"/>
  <c r="F79" i="2"/>
  <c r="H79" i="2" s="1"/>
  <c r="E79" i="2"/>
  <c r="M78" i="2"/>
  <c r="N78" i="2" s="1"/>
  <c r="F78" i="2"/>
  <c r="H78" i="2" s="1"/>
  <c r="E78" i="2"/>
  <c r="G78" i="2" s="1"/>
  <c r="M77" i="2"/>
  <c r="N77" i="2" s="1"/>
  <c r="I77" i="2"/>
  <c r="F77" i="2"/>
  <c r="H77" i="2" s="1"/>
  <c r="E77" i="2"/>
  <c r="G77" i="2" s="1"/>
  <c r="M76" i="2"/>
  <c r="N76" i="2" s="1"/>
  <c r="F76" i="2"/>
  <c r="H76" i="2" s="1"/>
  <c r="E76" i="2"/>
  <c r="G76" i="2" s="1"/>
  <c r="M75" i="2"/>
  <c r="N75" i="2" s="1"/>
  <c r="J75" i="2" s="1"/>
  <c r="I75" i="2"/>
  <c r="F75" i="2"/>
  <c r="H75" i="2" s="1"/>
  <c r="E75" i="2"/>
  <c r="G75" i="2" s="1"/>
  <c r="M74" i="2"/>
  <c r="N74" i="2" s="1"/>
  <c r="I74" i="2"/>
  <c r="F74" i="2"/>
  <c r="G74" i="2" s="1"/>
  <c r="E74" i="2"/>
  <c r="M73" i="2"/>
  <c r="N73" i="2" s="1"/>
  <c r="I73" i="2"/>
  <c r="F73" i="2"/>
  <c r="H73" i="2" s="1"/>
  <c r="E73" i="2"/>
  <c r="M72" i="2"/>
  <c r="N72" i="2" s="1"/>
  <c r="F72" i="2"/>
  <c r="H72" i="2" s="1"/>
  <c r="E72" i="2"/>
  <c r="I72" i="2" s="1"/>
  <c r="M71" i="2"/>
  <c r="N71" i="2" s="1"/>
  <c r="I71" i="2"/>
  <c r="F71" i="2"/>
  <c r="H71" i="2" s="1"/>
  <c r="E71" i="2"/>
  <c r="G71" i="2" s="1"/>
  <c r="M70" i="2"/>
  <c r="N70" i="2" s="1"/>
  <c r="F70" i="2"/>
  <c r="H70" i="2" s="1"/>
  <c r="E70" i="2"/>
  <c r="I70" i="2" s="1"/>
  <c r="M69" i="2"/>
  <c r="N69" i="2" s="1"/>
  <c r="I69" i="2"/>
  <c r="F69" i="2"/>
  <c r="H69" i="2" s="1"/>
  <c r="E69" i="2"/>
  <c r="G69" i="2" s="1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M68" i="2"/>
  <c r="N68" i="2" s="1"/>
  <c r="M67" i="2"/>
  <c r="N67" i="2" s="1"/>
  <c r="M66" i="2"/>
  <c r="N66" i="2" s="1"/>
  <c r="M65" i="2"/>
  <c r="N65" i="2" s="1"/>
  <c r="M64" i="2"/>
  <c r="N64" i="2" s="1"/>
  <c r="M53" i="2"/>
  <c r="N53" i="2" s="1"/>
  <c r="F53" i="2"/>
  <c r="H53" i="2" s="1"/>
  <c r="E53" i="2"/>
  <c r="G53" i="2" s="1"/>
  <c r="I53" i="2" s="1"/>
  <c r="M52" i="2"/>
  <c r="N52" i="2" s="1"/>
  <c r="F52" i="2"/>
  <c r="H52" i="2" s="1"/>
  <c r="E52" i="2"/>
  <c r="G52" i="2" s="1"/>
  <c r="I52" i="2" s="1"/>
  <c r="M51" i="2"/>
  <c r="N51" i="2" s="1"/>
  <c r="F51" i="2"/>
  <c r="H51" i="2" s="1"/>
  <c r="E51" i="2"/>
  <c r="G51" i="2" s="1"/>
  <c r="I51" i="2" s="1"/>
  <c r="M50" i="2"/>
  <c r="N50" i="2" s="1"/>
  <c r="K50" i="2" s="1"/>
  <c r="F50" i="2"/>
  <c r="H50" i="2" s="1"/>
  <c r="E50" i="2"/>
  <c r="G50" i="2" s="1"/>
  <c r="I50" i="2" s="1"/>
  <c r="M49" i="2"/>
  <c r="N49" i="2" s="1"/>
  <c r="F49" i="2"/>
  <c r="H49" i="2" s="1"/>
  <c r="E49" i="2"/>
  <c r="G49" i="2" s="1"/>
  <c r="I49" i="2" s="1"/>
  <c r="M48" i="2"/>
  <c r="N48" i="2" s="1"/>
  <c r="F48" i="2"/>
  <c r="H48" i="2" s="1"/>
  <c r="E48" i="2"/>
  <c r="G48" i="2" s="1"/>
  <c r="M47" i="2"/>
  <c r="N47" i="2" s="1"/>
  <c r="F47" i="2"/>
  <c r="H47" i="2" s="1"/>
  <c r="E47" i="2"/>
  <c r="G47" i="2" s="1"/>
  <c r="A55" i="2"/>
  <c r="A56" i="2" s="1"/>
  <c r="M46" i="2"/>
  <c r="N46" i="2" s="1"/>
  <c r="F46" i="2"/>
  <c r="H46" i="2" s="1"/>
  <c r="E46" i="2"/>
  <c r="G46" i="2" s="1"/>
  <c r="I46" i="2" s="1"/>
  <c r="M45" i="2"/>
  <c r="N45" i="2" s="1"/>
  <c r="F45" i="2"/>
  <c r="H45" i="2" s="1"/>
  <c r="E45" i="2"/>
  <c r="G45" i="2" s="1"/>
  <c r="I45" i="2" s="1"/>
  <c r="M44" i="2"/>
  <c r="N44" i="2" s="1"/>
  <c r="F44" i="2"/>
  <c r="H44" i="2" s="1"/>
  <c r="E44" i="2"/>
  <c r="G44" i="2" s="1"/>
  <c r="I44" i="2" s="1"/>
  <c r="M43" i="2"/>
  <c r="N43" i="2" s="1"/>
  <c r="F43" i="2"/>
  <c r="H43" i="2" s="1"/>
  <c r="E43" i="2"/>
  <c r="G43" i="2" s="1"/>
  <c r="I43" i="2" s="1"/>
  <c r="M42" i="2"/>
  <c r="N42" i="2" s="1"/>
  <c r="F42" i="2"/>
  <c r="H42" i="2" s="1"/>
  <c r="E42" i="2"/>
  <c r="G42" i="2" s="1"/>
  <c r="M41" i="2"/>
  <c r="N41" i="2" s="1"/>
  <c r="J41" i="2" s="1"/>
  <c r="F41" i="2"/>
  <c r="H41" i="2" s="1"/>
  <c r="E41" i="2"/>
  <c r="G41" i="2" s="1"/>
  <c r="I41" i="2" s="1"/>
  <c r="M40" i="2"/>
  <c r="N40" i="2" s="1"/>
  <c r="F40" i="2"/>
  <c r="H40" i="2" s="1"/>
  <c r="E40" i="2"/>
  <c r="G40" i="2" s="1"/>
  <c r="I40" i="2" s="1"/>
  <c r="M31" i="2"/>
  <c r="N31" i="2" s="1"/>
  <c r="M32" i="2"/>
  <c r="N32" i="2" s="1"/>
  <c r="J32" i="2" s="1"/>
  <c r="M33" i="2"/>
  <c r="N33" i="2" s="1"/>
  <c r="J33" i="2" s="1"/>
  <c r="M34" i="2"/>
  <c r="N34" i="2" s="1"/>
  <c r="K34" i="2" s="1"/>
  <c r="M35" i="2"/>
  <c r="N35" i="2" s="1"/>
  <c r="J35" i="2" s="1"/>
  <c r="M36" i="2"/>
  <c r="N36" i="2" s="1"/>
  <c r="M37" i="2"/>
  <c r="N37" i="2" s="1"/>
  <c r="L37" i="2" s="1"/>
  <c r="M38" i="2"/>
  <c r="N38" i="2" s="1"/>
  <c r="L38" i="2" s="1"/>
  <c r="M39" i="2"/>
  <c r="N39" i="2" s="1"/>
  <c r="K39" i="2" s="1"/>
  <c r="M30" i="2"/>
  <c r="N30" i="2" s="1"/>
  <c r="F39" i="2"/>
  <c r="H39" i="2" s="1"/>
  <c r="E39" i="2"/>
  <c r="G39" i="2" s="1"/>
  <c r="F38" i="2"/>
  <c r="H38" i="2" s="1"/>
  <c r="E38" i="2"/>
  <c r="G38" i="2" s="1"/>
  <c r="I38" i="2" s="1"/>
  <c r="F37" i="2"/>
  <c r="H37" i="2" s="1"/>
  <c r="E37" i="2"/>
  <c r="G37" i="2" s="1"/>
  <c r="I37" i="2" s="1"/>
  <c r="F36" i="2"/>
  <c r="H36" i="2" s="1"/>
  <c r="E36" i="2"/>
  <c r="G36" i="2" s="1"/>
  <c r="I36" i="2" s="1"/>
  <c r="F35" i="2"/>
  <c r="H35" i="2" s="1"/>
  <c r="E35" i="2"/>
  <c r="G35" i="2" s="1"/>
  <c r="M19" i="2"/>
  <c r="I19" i="2" s="1"/>
  <c r="H19" i="2"/>
  <c r="G19" i="2"/>
  <c r="F19" i="2"/>
  <c r="E19" i="2"/>
  <c r="M18" i="2"/>
  <c r="I18" i="2" s="1"/>
  <c r="H18" i="2"/>
  <c r="G18" i="2"/>
  <c r="F18" i="2"/>
  <c r="E18" i="2"/>
  <c r="M17" i="2"/>
  <c r="I17" i="2" s="1"/>
  <c r="J17" i="2" s="1"/>
  <c r="H17" i="2"/>
  <c r="G17" i="2"/>
  <c r="F17" i="2"/>
  <c r="E17" i="2"/>
  <c r="M16" i="2"/>
  <c r="I16" i="2" s="1"/>
  <c r="H16" i="2"/>
  <c r="G16" i="2"/>
  <c r="F16" i="2"/>
  <c r="E16" i="2"/>
  <c r="M15" i="2"/>
  <c r="I15" i="2" s="1"/>
  <c r="H15" i="2"/>
  <c r="G15" i="2"/>
  <c r="F15" i="2"/>
  <c r="E15" i="2"/>
  <c r="M14" i="2"/>
  <c r="I14" i="2" s="1"/>
  <c r="H14" i="2"/>
  <c r="G14" i="2"/>
  <c r="F14" i="2"/>
  <c r="E14" i="2"/>
  <c r="M13" i="2"/>
  <c r="I13" i="2" s="1"/>
  <c r="H13" i="2"/>
  <c r="G13" i="2"/>
  <c r="F13" i="2"/>
  <c r="E13" i="2"/>
  <c r="M12" i="2"/>
  <c r="I12" i="2" s="1"/>
  <c r="H12" i="2"/>
  <c r="G12" i="2"/>
  <c r="F12" i="2"/>
  <c r="E12" i="2"/>
  <c r="M11" i="2"/>
  <c r="I11" i="2" s="1"/>
  <c r="J11" i="2" s="1"/>
  <c r="H11" i="2"/>
  <c r="G11" i="2"/>
  <c r="F11" i="2"/>
  <c r="E11" i="2"/>
  <c r="M10" i="2"/>
  <c r="I10" i="2" s="1"/>
  <c r="H10" i="2"/>
  <c r="G10" i="2"/>
  <c r="F10" i="2"/>
  <c r="E10" i="2"/>
  <c r="M9" i="2"/>
  <c r="I9" i="2" s="1"/>
  <c r="H9" i="2"/>
  <c r="G9" i="2"/>
  <c r="F9" i="2"/>
  <c r="E9" i="2"/>
  <c r="M8" i="2"/>
  <c r="I8" i="2" s="1"/>
  <c r="H8" i="2"/>
  <c r="G8" i="2"/>
  <c r="F8" i="2"/>
  <c r="E8" i="2"/>
  <c r="M7" i="2"/>
  <c r="I7" i="2" s="1"/>
  <c r="H7" i="2"/>
  <c r="G7" i="2"/>
  <c r="F7" i="2"/>
  <c r="E7" i="2"/>
  <c r="M6" i="2"/>
  <c r="I6" i="2" s="1"/>
  <c r="H6" i="2"/>
  <c r="G6" i="2"/>
  <c r="F6" i="2"/>
  <c r="E6" i="2"/>
  <c r="M5" i="2"/>
  <c r="I5" i="2" s="1"/>
  <c r="K5" i="2" s="1"/>
  <c r="H5" i="2"/>
  <c r="G5" i="2"/>
  <c r="F5" i="2"/>
  <c r="E5" i="2"/>
  <c r="M4" i="2"/>
  <c r="I4" i="2" s="1"/>
  <c r="M3" i="2"/>
  <c r="I3" i="2" s="1"/>
  <c r="K3" i="2" s="1"/>
  <c r="E3" i="2"/>
  <c r="F3" i="2"/>
  <c r="G3" i="2"/>
  <c r="H3" i="2"/>
  <c r="E4" i="2"/>
  <c r="F4" i="2"/>
  <c r="G4" i="2"/>
  <c r="H4" i="2"/>
  <c r="A21" i="2"/>
  <c r="A22" i="2" s="1"/>
  <c r="A23" i="2" s="1"/>
  <c r="A24" i="2" s="1"/>
  <c r="E30" i="2"/>
  <c r="G30" i="2" s="1"/>
  <c r="I30" i="2" s="1"/>
  <c r="F30" i="2"/>
  <c r="H30" i="2" s="1"/>
  <c r="E31" i="2"/>
  <c r="G31" i="2" s="1"/>
  <c r="I31" i="2" s="1"/>
  <c r="F31" i="2"/>
  <c r="H31" i="2" s="1"/>
  <c r="E32" i="2"/>
  <c r="G32" i="2" s="1"/>
  <c r="I32" i="2" s="1"/>
  <c r="F32" i="2"/>
  <c r="H32" i="2" s="1"/>
  <c r="E33" i="2"/>
  <c r="G33" i="2" s="1"/>
  <c r="I33" i="2" s="1"/>
  <c r="F33" i="2"/>
  <c r="H33" i="2" s="1"/>
  <c r="E34" i="2"/>
  <c r="G34" i="2" s="1"/>
  <c r="I34" i="2" s="1"/>
  <c r="F34" i="2"/>
  <c r="H34" i="2" s="1"/>
  <c r="E64" i="2"/>
  <c r="G64" i="2" s="1"/>
  <c r="F64" i="2"/>
  <c r="H64" i="2" s="1"/>
  <c r="I64" i="2"/>
  <c r="E65" i="2"/>
  <c r="I65" i="2" s="1"/>
  <c r="F65" i="2"/>
  <c r="H65" i="2" s="1"/>
  <c r="E66" i="2"/>
  <c r="G66" i="2" s="1"/>
  <c r="F66" i="2"/>
  <c r="H66" i="2" s="1"/>
  <c r="I66" i="2"/>
  <c r="E67" i="2"/>
  <c r="G67" i="2" s="1"/>
  <c r="F67" i="2"/>
  <c r="H67" i="2" s="1"/>
  <c r="E68" i="2"/>
  <c r="F68" i="2"/>
  <c r="I68" i="2"/>
  <c r="E91" i="2"/>
  <c r="H91" i="2" s="1"/>
  <c r="F91" i="2"/>
  <c r="G91" i="2" s="1"/>
  <c r="BS26" i="5" l="1"/>
  <c r="X26" i="5" s="1"/>
  <c r="BS20" i="5"/>
  <c r="X20" i="5" s="1"/>
  <c r="BS14" i="5"/>
  <c r="X14" i="5" s="1"/>
  <c r="BS13" i="5"/>
  <c r="X13" i="5" s="1"/>
  <c r="BS22" i="5"/>
  <c r="X22" i="5" s="1"/>
  <c r="BS24" i="5"/>
  <c r="X24" i="5" s="1"/>
  <c r="BS18" i="5"/>
  <c r="X18" i="5" s="1"/>
  <c r="BS10" i="5"/>
  <c r="X10" i="5" s="1"/>
  <c r="BS16" i="5"/>
  <c r="X16" i="5" s="1"/>
  <c r="BS28" i="5"/>
  <c r="X28" i="5" s="1"/>
  <c r="BS6" i="5"/>
  <c r="X6" i="5" s="1"/>
  <c r="BS25" i="5"/>
  <c r="X25" i="5" s="1"/>
  <c r="BS29" i="5"/>
  <c r="X29" i="5" s="1"/>
  <c r="BS17" i="5"/>
  <c r="X17" i="5" s="1"/>
  <c r="BS19" i="5"/>
  <c r="X19" i="5" s="1"/>
  <c r="BS4" i="5"/>
  <c r="X4" i="5" s="1"/>
  <c r="BS15" i="5"/>
  <c r="X15" i="5" s="1"/>
  <c r="BS23" i="5"/>
  <c r="X23" i="5" s="1"/>
  <c r="BS9" i="5"/>
  <c r="X9" i="5" s="1"/>
  <c r="BS8" i="5"/>
  <c r="X8" i="5" s="1"/>
  <c r="BS30" i="5"/>
  <c r="X30" i="5" s="1"/>
  <c r="BS5" i="5"/>
  <c r="X5" i="5" s="1"/>
  <c r="BS27" i="5"/>
  <c r="X27" i="5" s="1"/>
  <c r="BS21" i="5"/>
  <c r="X21" i="5" s="1"/>
  <c r="BS11" i="5"/>
  <c r="X11" i="5" s="1"/>
  <c r="BS7" i="5"/>
  <c r="X7" i="5" s="1"/>
  <c r="BS3" i="5"/>
  <c r="X3" i="5" s="1"/>
  <c r="B116" i="1"/>
  <c r="G114" i="1"/>
  <c r="B114" i="1"/>
  <c r="G116" i="1"/>
  <c r="L14" i="3"/>
  <c r="L4" i="3"/>
  <c r="L8" i="3"/>
  <c r="G97" i="2"/>
  <c r="G70" i="2"/>
  <c r="G95" i="2"/>
  <c r="H74" i="2"/>
  <c r="H80" i="2"/>
  <c r="J31" i="2"/>
  <c r="L31" i="2"/>
  <c r="G65" i="2"/>
  <c r="I78" i="2"/>
  <c r="K35" i="2"/>
  <c r="K97" i="2"/>
  <c r="G93" i="2"/>
  <c r="I76" i="2"/>
  <c r="L3" i="2"/>
  <c r="K37" i="2"/>
  <c r="J34" i="2"/>
  <c r="B34" i="2" s="1"/>
  <c r="J18" i="2"/>
  <c r="K18" i="2"/>
  <c r="J97" i="2"/>
  <c r="G73" i="2"/>
  <c r="I67" i="2"/>
  <c r="G79" i="2"/>
  <c r="J4" i="2"/>
  <c r="L4" i="2"/>
  <c r="K4" i="2"/>
  <c r="L30" i="2"/>
  <c r="K30" i="2"/>
  <c r="J30" i="2"/>
  <c r="J51" i="2"/>
  <c r="K51" i="2"/>
  <c r="L71" i="2"/>
  <c r="K71" i="2"/>
  <c r="J71" i="2"/>
  <c r="B71" i="2" s="1"/>
  <c r="L77" i="2"/>
  <c r="J77" i="2"/>
  <c r="B77" i="2" s="1"/>
  <c r="K77" i="2"/>
  <c r="J40" i="2"/>
  <c r="L40" i="2"/>
  <c r="K40" i="2"/>
  <c r="K100" i="2"/>
  <c r="L100" i="2"/>
  <c r="J100" i="2"/>
  <c r="K8" i="2"/>
  <c r="J8" i="2"/>
  <c r="L8" i="2"/>
  <c r="J19" i="2"/>
  <c r="L19" i="2"/>
  <c r="K19" i="2"/>
  <c r="J45" i="2"/>
  <c r="K45" i="2"/>
  <c r="J76" i="2"/>
  <c r="B76" i="2" s="1"/>
  <c r="K76" i="2"/>
  <c r="L76" i="2"/>
  <c r="L96" i="2"/>
  <c r="J96" i="2"/>
  <c r="J105" i="2"/>
  <c r="K105" i="2"/>
  <c r="J3" i="2"/>
  <c r="B3" i="2" s="1"/>
  <c r="K31" i="2"/>
  <c r="G72" i="2"/>
  <c r="L39" i="2"/>
  <c r="K33" i="2"/>
  <c r="J39" i="2"/>
  <c r="I105" i="2"/>
  <c r="G102" i="2"/>
  <c r="J37" i="2"/>
  <c r="G103" i="2"/>
  <c r="G101" i="2"/>
  <c r="L17" i="2"/>
  <c r="K17" i="2"/>
  <c r="C17" i="2" s="1"/>
  <c r="L11" i="2"/>
  <c r="K11" i="2"/>
  <c r="B11" i="2" s="1"/>
  <c r="L75" i="2"/>
  <c r="K75" i="2"/>
  <c r="J36" i="2"/>
  <c r="L36" i="2"/>
  <c r="K36" i="2"/>
  <c r="K43" i="2"/>
  <c r="J43" i="2"/>
  <c r="L43" i="2"/>
  <c r="L6" i="2"/>
  <c r="K6" i="2"/>
  <c r="J6" i="2"/>
  <c r="G68" i="2"/>
  <c r="H68" i="2"/>
  <c r="K41" i="2"/>
  <c r="C41" i="2" s="1"/>
  <c r="L41" i="2"/>
  <c r="L50" i="2"/>
  <c r="J50" i="2"/>
  <c r="J7" i="2"/>
  <c r="K7" i="2"/>
  <c r="L7" i="2"/>
  <c r="J10" i="2"/>
  <c r="K10" i="2"/>
  <c r="L10" i="2"/>
  <c r="K101" i="2"/>
  <c r="J101" i="2"/>
  <c r="L101" i="2"/>
  <c r="K15" i="2"/>
  <c r="L15" i="2"/>
  <c r="J15" i="2"/>
  <c r="L102" i="2"/>
  <c r="J102" i="2"/>
  <c r="K38" i="2"/>
  <c r="L14" i="2"/>
  <c r="K14" i="2"/>
  <c r="J14" i="2"/>
  <c r="L33" i="2"/>
  <c r="L45" i="2"/>
  <c r="I91" i="2"/>
  <c r="L32" i="2"/>
  <c r="L35" i="2"/>
  <c r="J5" i="2"/>
  <c r="B5" i="2" s="1"/>
  <c r="L51" i="2"/>
  <c r="K96" i="2"/>
  <c r="L105" i="2"/>
  <c r="G94" i="2"/>
  <c r="E94" i="2" s="1"/>
  <c r="H94" i="2" s="1"/>
  <c r="K32" i="2"/>
  <c r="B32" i="2" s="1"/>
  <c r="L5" i="2"/>
  <c r="L18" i="2"/>
  <c r="H99" i="2"/>
  <c r="J48" i="2"/>
  <c r="L48" i="2"/>
  <c r="K48" i="2"/>
  <c r="J66" i="2"/>
  <c r="K66" i="2"/>
  <c r="L66" i="2"/>
  <c r="J98" i="2"/>
  <c r="L98" i="2"/>
  <c r="K98" i="2"/>
  <c r="I35" i="2"/>
  <c r="J46" i="2"/>
  <c r="L46" i="2"/>
  <c r="K46" i="2"/>
  <c r="K67" i="2"/>
  <c r="L67" i="2"/>
  <c r="J67" i="2"/>
  <c r="C75" i="2"/>
  <c r="J79" i="2"/>
  <c r="L79" i="2"/>
  <c r="K79" i="2"/>
  <c r="J93" i="2"/>
  <c r="L93" i="2"/>
  <c r="K93" i="2"/>
  <c r="L12" i="2"/>
  <c r="J12" i="2"/>
  <c r="K12" i="2"/>
  <c r="J92" i="2"/>
  <c r="L92" i="2"/>
  <c r="K92" i="2"/>
  <c r="A57" i="2"/>
  <c r="J52" i="2"/>
  <c r="L52" i="2"/>
  <c r="K52" i="2"/>
  <c r="J68" i="2"/>
  <c r="L68" i="2"/>
  <c r="K68" i="2"/>
  <c r="J73" i="2"/>
  <c r="L73" i="2"/>
  <c r="K73" i="2"/>
  <c r="L94" i="2"/>
  <c r="K94" i="2"/>
  <c r="J94" i="2"/>
  <c r="J44" i="2"/>
  <c r="L44" i="2"/>
  <c r="K44" i="2"/>
  <c r="I47" i="2"/>
  <c r="J49" i="2"/>
  <c r="L49" i="2"/>
  <c r="K49" i="2"/>
  <c r="A79" i="2"/>
  <c r="A80" i="2" s="1"/>
  <c r="K70" i="2"/>
  <c r="L70" i="2"/>
  <c r="J70" i="2"/>
  <c r="J95" i="2"/>
  <c r="K95" i="2"/>
  <c r="L95" i="2"/>
  <c r="J99" i="2"/>
  <c r="L99" i="2"/>
  <c r="K99" i="2"/>
  <c r="J69" i="2"/>
  <c r="L69" i="2"/>
  <c r="K69" i="2"/>
  <c r="L78" i="2"/>
  <c r="J78" i="2"/>
  <c r="K78" i="2"/>
  <c r="J106" i="2"/>
  <c r="L106" i="2"/>
  <c r="K106" i="2"/>
  <c r="B75" i="2"/>
  <c r="K13" i="2"/>
  <c r="L13" i="2"/>
  <c r="J13" i="2"/>
  <c r="I39" i="2"/>
  <c r="I42" i="2"/>
  <c r="J47" i="2"/>
  <c r="L47" i="2"/>
  <c r="K47" i="2"/>
  <c r="K53" i="2"/>
  <c r="J53" i="2"/>
  <c r="L53" i="2"/>
  <c r="L72" i="2"/>
  <c r="J72" i="2"/>
  <c r="K72" i="2"/>
  <c r="L104" i="2"/>
  <c r="J104" i="2"/>
  <c r="K104" i="2"/>
  <c r="A25" i="2"/>
  <c r="L16" i="2"/>
  <c r="J16" i="2"/>
  <c r="K16" i="2"/>
  <c r="I48" i="2"/>
  <c r="J64" i="2"/>
  <c r="L64" i="2"/>
  <c r="K64" i="2"/>
  <c r="J80" i="2"/>
  <c r="L80" i="2"/>
  <c r="K80" i="2"/>
  <c r="K9" i="2"/>
  <c r="L9" i="2"/>
  <c r="J9" i="2"/>
  <c r="J42" i="2"/>
  <c r="L42" i="2"/>
  <c r="K42" i="2"/>
  <c r="J65" i="2"/>
  <c r="L65" i="2"/>
  <c r="K65" i="2"/>
  <c r="J74" i="2"/>
  <c r="K74" i="2"/>
  <c r="L74" i="2"/>
  <c r="J91" i="2"/>
  <c r="K91" i="2"/>
  <c r="L91" i="2"/>
  <c r="L34" i="2"/>
  <c r="G92" i="2"/>
  <c r="J38" i="2"/>
  <c r="J103" i="2"/>
  <c r="K103" i="2"/>
  <c r="B104" i="1" l="1"/>
  <c r="B102" i="1"/>
  <c r="B98" i="1"/>
  <c r="B100" i="1"/>
  <c r="BD21" i="5"/>
  <c r="BD7" i="5"/>
  <c r="BD24" i="5"/>
  <c r="BD4" i="5"/>
  <c r="BD30" i="5"/>
  <c r="BD23" i="5"/>
  <c r="BD12" i="5"/>
  <c r="BD26" i="5"/>
  <c r="BD29" i="5"/>
  <c r="BD16" i="5"/>
  <c r="BD19" i="5"/>
  <c r="BD28" i="5"/>
  <c r="BD14" i="5"/>
  <c r="BD15" i="5"/>
  <c r="BD13" i="5"/>
  <c r="BD27" i="5"/>
  <c r="BD6" i="5"/>
  <c r="BD11" i="5"/>
  <c r="BD25" i="5"/>
  <c r="BD9" i="5"/>
  <c r="BD5" i="5"/>
  <c r="BD18" i="5"/>
  <c r="BD17" i="5"/>
  <c r="BD10" i="5"/>
  <c r="BD20" i="5"/>
  <c r="BD8" i="5"/>
  <c r="BD22" i="5"/>
  <c r="BD3" i="5"/>
  <c r="B106" i="2"/>
  <c r="B99" i="2"/>
  <c r="B70" i="2"/>
  <c r="B18" i="2"/>
  <c r="C31" i="2"/>
  <c r="C8" i="2"/>
  <c r="B51" i="2"/>
  <c r="C102" i="2"/>
  <c r="B30" i="2"/>
  <c r="C97" i="2"/>
  <c r="B8" i="2"/>
  <c r="C39" i="2"/>
  <c r="C77" i="2"/>
  <c r="C76" i="2"/>
  <c r="C15" i="2"/>
  <c r="C18" i="2"/>
  <c r="B7" i="2"/>
  <c r="C34" i="2"/>
  <c r="B37" i="2"/>
  <c r="B4" i="2"/>
  <c r="B19" i="2"/>
  <c r="B40" i="2"/>
  <c r="B97" i="2"/>
  <c r="B45" i="2"/>
  <c r="C35" i="2"/>
  <c r="B31" i="2"/>
  <c r="B100" i="2"/>
  <c r="C30" i="2"/>
  <c r="C40" i="2"/>
  <c r="B33" i="2"/>
  <c r="B17" i="2"/>
  <c r="C10" i="2"/>
  <c r="C5" i="2"/>
  <c r="C105" i="2"/>
  <c r="C37" i="2"/>
  <c r="B96" i="2"/>
  <c r="C45" i="2"/>
  <c r="C33" i="2"/>
  <c r="B105" i="2"/>
  <c r="B101" i="2"/>
  <c r="C11" i="2"/>
  <c r="C3" i="2"/>
  <c r="C101" i="2"/>
  <c r="C4" i="2"/>
  <c r="C19" i="2"/>
  <c r="C100" i="2"/>
  <c r="C96" i="2"/>
  <c r="B10" i="2"/>
  <c r="C51" i="2"/>
  <c r="B43" i="2"/>
  <c r="C71" i="2"/>
  <c r="B102" i="2"/>
  <c r="C44" i="2"/>
  <c r="C6" i="2"/>
  <c r="C99" i="2"/>
  <c r="B36" i="2"/>
  <c r="C43" i="2"/>
  <c r="C36" i="2"/>
  <c r="C48" i="2"/>
  <c r="C94" i="2"/>
  <c r="C50" i="2"/>
  <c r="B50" i="2"/>
  <c r="B15" i="2"/>
  <c r="C42" i="2"/>
  <c r="C14" i="2"/>
  <c r="B14" i="2"/>
  <c r="B47" i="2"/>
  <c r="B6" i="2"/>
  <c r="C32" i="2"/>
  <c r="C70" i="2"/>
  <c r="C7" i="2"/>
  <c r="B41" i="2"/>
  <c r="C78" i="2"/>
  <c r="B78" i="2"/>
  <c r="C47" i="2"/>
  <c r="B46" i="2"/>
  <c r="C46" i="2"/>
  <c r="B98" i="2"/>
  <c r="C98" i="2"/>
  <c r="C80" i="2"/>
  <c r="B80" i="2"/>
  <c r="B39" i="2"/>
  <c r="B94" i="2"/>
  <c r="C12" i="2"/>
  <c r="B12" i="2"/>
  <c r="B79" i="2"/>
  <c r="C79" i="2"/>
  <c r="B9" i="2"/>
  <c r="C9" i="2"/>
  <c r="B68" i="2"/>
  <c r="C68" i="2"/>
  <c r="C74" i="2"/>
  <c r="B74" i="2"/>
  <c r="C49" i="2"/>
  <c r="B49" i="2"/>
  <c r="C103" i="2"/>
  <c r="B103" i="2"/>
  <c r="B65" i="2"/>
  <c r="B38" i="2"/>
  <c r="C38" i="2"/>
  <c r="C106" i="2"/>
  <c r="C67" i="2"/>
  <c r="B67" i="2"/>
  <c r="B35" i="2"/>
  <c r="B66" i="2"/>
  <c r="C66" i="2"/>
  <c r="C72" i="2"/>
  <c r="B72" i="2"/>
  <c r="B64" i="2"/>
  <c r="C64" i="2"/>
  <c r="C65" i="2"/>
  <c r="C53" i="2"/>
  <c r="B53" i="2"/>
  <c r="B92" i="2"/>
  <c r="C92" i="2"/>
  <c r="B91" i="2"/>
  <c r="C91" i="2"/>
  <c r="B104" i="2"/>
  <c r="C104" i="2"/>
  <c r="C13" i="2"/>
  <c r="B13" i="2"/>
  <c r="C52" i="2"/>
  <c r="B52" i="2"/>
  <c r="C95" i="2"/>
  <c r="B95" i="2"/>
  <c r="B42" i="2"/>
  <c r="C16" i="2"/>
  <c r="B16" i="2"/>
  <c r="C69" i="2"/>
  <c r="B69" i="2"/>
  <c r="B44" i="2"/>
  <c r="C73" i="2"/>
  <c r="B73" i="2"/>
  <c r="A58" i="2"/>
  <c r="B93" i="2"/>
  <c r="C93" i="2"/>
  <c r="B48" i="2"/>
  <c r="B24" i="2" l="1"/>
  <c r="C7" i="1" s="1"/>
  <c r="B25" i="2"/>
  <c r="F7" i="1" s="1"/>
  <c r="C25" i="2"/>
  <c r="F66" i="1" s="1"/>
  <c r="B22" i="2"/>
  <c r="F5" i="1" s="1"/>
  <c r="B57" i="2"/>
  <c r="C13" i="1" s="1"/>
  <c r="C57" i="2"/>
  <c r="C72" i="1" s="1"/>
  <c r="C56" i="2"/>
  <c r="G70" i="1" s="1"/>
  <c r="B55" i="2"/>
  <c r="C11" i="1" s="1"/>
  <c r="C24" i="2"/>
  <c r="C66" i="1" s="1"/>
  <c r="C21" i="2"/>
  <c r="C64" i="1" s="1"/>
  <c r="B21" i="2"/>
  <c r="C5" i="1" s="1"/>
  <c r="B56" i="2"/>
  <c r="G11" i="1" s="1"/>
  <c r="C55" i="2"/>
  <c r="C70" i="1" s="1"/>
  <c r="C23" i="2"/>
  <c r="I64" i="1" s="1"/>
  <c r="C22" i="2"/>
  <c r="F64" i="1" s="1"/>
  <c r="B23" i="2"/>
  <c r="I5" i="1" s="1"/>
  <c r="C58" i="2"/>
  <c r="G72" i="1" s="1"/>
  <c r="A59" i="2"/>
  <c r="B58" i="2"/>
  <c r="G13" i="1" s="1"/>
  <c r="C59" i="2" l="1"/>
  <c r="C74" i="1" s="1"/>
  <c r="A60" i="2"/>
  <c r="B59" i="2"/>
  <c r="C15" i="1" l="1"/>
  <c r="B60" i="2"/>
  <c r="G15" i="1" s="1"/>
  <c r="C60" i="2"/>
  <c r="G74" i="1" s="1"/>
  <c r="A83" i="2"/>
  <c r="C83" i="2" l="1"/>
  <c r="C78" i="1" s="1"/>
  <c r="A84" i="2"/>
  <c r="B83" i="2"/>
  <c r="C19" i="1" s="1"/>
  <c r="C84" i="2" l="1"/>
  <c r="G78" i="1" s="1"/>
  <c r="A85" i="2"/>
  <c r="B84" i="2"/>
  <c r="G19" i="1" s="1"/>
  <c r="C85" i="2" l="1"/>
  <c r="C80" i="1" s="1"/>
  <c r="A86" i="2"/>
  <c r="B85" i="2"/>
  <c r="C21" i="1" s="1"/>
  <c r="A87" i="2" l="1"/>
  <c r="C86" i="2"/>
  <c r="G80" i="1" s="1"/>
  <c r="B86" i="2"/>
  <c r="G21" i="1" s="1"/>
  <c r="B87" i="2" l="1"/>
  <c r="A88" i="2"/>
  <c r="A109" i="2" s="1"/>
  <c r="C87" i="2"/>
  <c r="C109" i="2" l="1"/>
  <c r="B84" i="1" s="1"/>
  <c r="A110" i="2"/>
  <c r="B109" i="2"/>
  <c r="B25" i="1" s="1"/>
  <c r="C88" i="2"/>
  <c r="B88" i="2"/>
  <c r="B110" i="2" l="1"/>
  <c r="G25" i="1" s="1"/>
  <c r="A111" i="2"/>
  <c r="C110" i="2"/>
  <c r="G84" i="1" s="1"/>
  <c r="B111" i="2" l="1"/>
  <c r="B27" i="1" s="1"/>
  <c r="C111" i="2"/>
  <c r="B86" i="1" s="1"/>
  <c r="A112" i="2"/>
  <c r="B112" i="2" l="1"/>
  <c r="G27" i="1" s="1"/>
  <c r="A113" i="2"/>
  <c r="C112" i="2"/>
  <c r="G86" i="1" s="1"/>
  <c r="C113" i="2" l="1"/>
  <c r="B88" i="1" s="1"/>
  <c r="B113" i="2"/>
  <c r="B29" i="1" s="1"/>
  <c r="A114" i="2"/>
  <c r="B114" i="2" l="1"/>
  <c r="G29" i="1" s="1"/>
  <c r="C114" i="2"/>
  <c r="G88" i="1" s="1"/>
</calcChain>
</file>

<file path=xl/sharedStrings.xml><?xml version="1.0" encoding="utf-8"?>
<sst xmlns="http://schemas.openxmlformats.org/spreadsheetml/2006/main" count="236" uniqueCount="77">
  <si>
    <t>Aufgabe</t>
  </si>
  <si>
    <t>Lösung</t>
  </si>
  <si>
    <t>Zufallszahl</t>
  </si>
  <si>
    <t>Für neue Zufallswerte</t>
  </si>
  <si>
    <t>F9 drücken</t>
  </si>
  <si>
    <t>Klassenarbeitstrainer Terme</t>
  </si>
  <si>
    <t>a)</t>
  </si>
  <si>
    <t>b)</t>
  </si>
  <si>
    <t>c)</t>
  </si>
  <si>
    <t>d)</t>
  </si>
  <si>
    <t>e)</t>
  </si>
  <si>
    <t xml:space="preserve">Lösung: </t>
  </si>
  <si>
    <t>Aufgabe 1.</t>
  </si>
  <si>
    <t>Aufgabe 2.</t>
  </si>
  <si>
    <t>Aufgabe 1 (Produkte): Vereinfache die Terme</t>
  </si>
  <si>
    <t>Aufgabe 2 (Summen): Vereinfache die Terme</t>
  </si>
  <si>
    <t>Aufgabe 3 (Summen und Klammerregeln): Vereinfache die Terme</t>
  </si>
  <si>
    <t>Aufgabe 3.</t>
  </si>
  <si>
    <t>a</t>
  </si>
  <si>
    <t>b</t>
  </si>
  <si>
    <t>c</t>
  </si>
  <si>
    <t>d</t>
  </si>
  <si>
    <t>x</t>
  </si>
  <si>
    <t>y</t>
  </si>
  <si>
    <t>z</t>
  </si>
  <si>
    <t>Aufgabe 4 (Summen und Produkte): Vereinfache die Terme</t>
  </si>
  <si>
    <t>Aufgabe 4.</t>
  </si>
  <si>
    <t>Distributivgesetz</t>
  </si>
  <si>
    <t>Z1</t>
  </si>
  <si>
    <t>Z2</t>
  </si>
  <si>
    <t>Z3</t>
  </si>
  <si>
    <t>Z4</t>
  </si>
  <si>
    <t>Aufg</t>
  </si>
  <si>
    <t>Aufgabe 5 (Multiplizieren von Summen): Multipliziere aus</t>
  </si>
  <si>
    <t>Aufgabe 5.</t>
  </si>
  <si>
    <t>Multiplikation von Summen</t>
  </si>
  <si>
    <t>a²</t>
  </si>
  <si>
    <t>a³</t>
  </si>
  <si>
    <t>b²</t>
  </si>
  <si>
    <t>b³</t>
  </si>
  <si>
    <t>ab</t>
  </si>
  <si>
    <t>a²b</t>
  </si>
  <si>
    <t>a³b</t>
  </si>
  <si>
    <t>ab²</t>
  </si>
  <si>
    <t>a²b²</t>
  </si>
  <si>
    <t>a³b²</t>
  </si>
  <si>
    <t>aa</t>
  </si>
  <si>
    <t>aa²</t>
  </si>
  <si>
    <t>aab</t>
  </si>
  <si>
    <t>ba</t>
  </si>
  <si>
    <t xml:space="preserve"> </t>
  </si>
  <si>
    <t>ba²</t>
  </si>
  <si>
    <t>bab</t>
  </si>
  <si>
    <t>bb</t>
  </si>
  <si>
    <t>bb²</t>
  </si>
  <si>
    <t>aba</t>
  </si>
  <si>
    <t>aba²</t>
  </si>
  <si>
    <t>abab</t>
  </si>
  <si>
    <t>abb</t>
  </si>
  <si>
    <t>abb²</t>
  </si>
  <si>
    <t>ab³</t>
  </si>
  <si>
    <t>abba</t>
  </si>
  <si>
    <t>baa</t>
  </si>
  <si>
    <t>baa²</t>
  </si>
  <si>
    <t>baba</t>
  </si>
  <si>
    <t>bab²</t>
  </si>
  <si>
    <t>baab</t>
  </si>
  <si>
    <t>bba</t>
  </si>
  <si>
    <t>Aufgabe 6 (Multiplizieren von Summen mit Summen): Vereinfache den Term</t>
  </si>
  <si>
    <t>Aufgabe 7 (Binomische Formeln): Vereinfache den Term</t>
  </si>
  <si>
    <t>Binomische Formeln</t>
  </si>
  <si>
    <t>Aufgabe 6.</t>
  </si>
  <si>
    <t>Aufgabe 7.</t>
  </si>
  <si>
    <t>Aufgabe 8 (Distributivgesetz): Klammere gleiche Faktoren aus</t>
  </si>
  <si>
    <t>Aufgabe 8.</t>
  </si>
  <si>
    <t>www.schlauistwow.de</t>
  </si>
  <si>
    <t xml:space="preserve">Ein Erklärvideo zum Thema findest du unter dem folgenden Link.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</si>
</sst>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Border="1"/>
    <xf numFmtId="0" fontId="5" fillId="0" borderId="0" xfId="0" applyFont="1"/>
    <xf numFmtId="0" fontId="5" fillId="0" borderId="4" xfId="0" applyFont="1" applyBorder="1"/>
    <xf numFmtId="0" fontId="1" fillId="0" borderId="4" xfId="0" applyFont="1" applyBorder="1"/>
    <xf numFmtId="0" fontId="0" fillId="5" borderId="0" xfId="0" applyFill="1"/>
    <xf numFmtId="0" fontId="0" fillId="0" borderId="0" xfId="0" applyFill="1"/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469900</xdr:colOff>
      <xdr:row>54</xdr:row>
      <xdr:rowOff>25400</xdr:rowOff>
    </xdr:from>
    <xdr:to>
      <xdr:col>9</xdr:col>
      <xdr:colOff>647224</xdr:colOff>
      <xdr:row>57</xdr:row>
      <xdr:rowOff>177324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A94FF56-1EFA-4D35-BAC2-D487D5724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1400" y="8235950"/>
          <a:ext cx="939324" cy="939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6"/>
  <sheetViews>
    <sheetView tabSelected="1" topLeftCell="A95" zoomScaleNormal="100" workbookViewId="0">
      <selection activeCell="B105" sqref="B105"/>
    </sheetView>
  </sheetViews>
  <sheetFormatPr baseColWidth="10" defaultRowHeight="15.5" x14ac:dyDescent="0.35"/>
  <cols>
    <col min="1" max="1" width="3.81640625" style="1" customWidth="1"/>
    <col min="2" max="2" width="4.08984375" style="1" customWidth="1"/>
    <col min="3" max="4" width="10.90625" style="1"/>
    <col min="5" max="5" width="5.1796875" style="1" customWidth="1"/>
    <col min="6" max="7" width="10.90625" style="1"/>
    <col min="8" max="8" width="6" style="1" customWidth="1"/>
    <col min="9" max="9" width="10.90625" style="1"/>
    <col min="10" max="10" width="11.1796875" style="1" customWidth="1"/>
    <col min="11" max="11" width="3" style="1" customWidth="1"/>
    <col min="12" max="12" width="3.54296875" style="1" customWidth="1"/>
    <col min="13" max="13" width="28.1796875" style="6" customWidth="1"/>
    <col min="14" max="14" width="17.1796875" style="6" customWidth="1"/>
    <col min="15" max="16384" width="10.90625" style="1"/>
  </cols>
  <sheetData>
    <row r="1" spans="1:17" ht="20" customHeight="1" x14ac:dyDescent="0.35">
      <c r="A1" s="13" t="s">
        <v>5</v>
      </c>
      <c r="B1" s="13"/>
      <c r="C1" s="13"/>
      <c r="D1" s="13"/>
      <c r="E1" s="13"/>
      <c r="F1" s="13"/>
      <c r="G1" s="13"/>
      <c r="H1" s="13"/>
      <c r="I1" s="13"/>
      <c r="J1" s="13"/>
    </row>
    <row r="2" spans="1:17" ht="8" customHeight="1" x14ac:dyDescent="0.35">
      <c r="J2" s="6"/>
      <c r="K2" s="6"/>
    </row>
    <row r="3" spans="1:17" x14ac:dyDescent="0.35">
      <c r="A3" s="5" t="s">
        <v>14</v>
      </c>
      <c r="J3" s="6"/>
      <c r="K3" s="6"/>
    </row>
    <row r="4" spans="1:17" ht="8" customHeight="1" x14ac:dyDescent="0.35">
      <c r="J4" s="6"/>
      <c r="K4" s="6"/>
      <c r="P4" s="1" t="s">
        <v>3</v>
      </c>
    </row>
    <row r="5" spans="1:17" x14ac:dyDescent="0.35">
      <c r="B5" s="1" t="s">
        <v>6</v>
      </c>
      <c r="C5" s="1" t="str">
        <f ca="1">Daten1!B21</f>
        <v>1b²a · 3a · 2ab</v>
      </c>
      <c r="E5" s="1" t="s">
        <v>7</v>
      </c>
      <c r="F5" s="1" t="str">
        <f ca="1">Daten1!B22</f>
        <v>3a · 1ab · 2b</v>
      </c>
      <c r="H5" s="1" t="s">
        <v>8</v>
      </c>
      <c r="I5" s="1" t="str">
        <f ca="1">Daten1!B23</f>
        <v>3x · 4x² · 4y</v>
      </c>
      <c r="J5" s="6"/>
      <c r="K5" s="6"/>
      <c r="L5" s="6"/>
      <c r="P5" s="12" t="s">
        <v>4</v>
      </c>
      <c r="Q5" s="12"/>
    </row>
    <row r="6" spans="1:17" ht="8" customHeight="1" x14ac:dyDescent="0.35">
      <c r="J6" s="6"/>
      <c r="K6" s="6"/>
    </row>
    <row r="7" spans="1:17" x14ac:dyDescent="0.35">
      <c r="B7" s="1" t="s">
        <v>9</v>
      </c>
      <c r="C7" s="1" t="str">
        <f ca="1">Daten1!B24</f>
        <v>5x · 4xy · 2yx</v>
      </c>
      <c r="E7" s="1" t="s">
        <v>10</v>
      </c>
      <c r="F7" s="1" t="str">
        <f ca="1">Daten1!B25</f>
        <v>4x · 1x · 2x</v>
      </c>
      <c r="J7" s="6"/>
      <c r="K7" s="6"/>
    </row>
    <row r="8" spans="1:17" ht="8" customHeight="1" x14ac:dyDescent="0.35">
      <c r="J8" s="6"/>
      <c r="K8" s="6"/>
    </row>
    <row r="9" spans="1:17" x14ac:dyDescent="0.35">
      <c r="A9" s="5" t="s">
        <v>15</v>
      </c>
      <c r="J9" s="6"/>
      <c r="K9" s="6"/>
    </row>
    <row r="10" spans="1:17" ht="8" customHeight="1" x14ac:dyDescent="0.35">
      <c r="J10" s="6"/>
      <c r="K10" s="6"/>
    </row>
    <row r="11" spans="1:17" x14ac:dyDescent="0.35">
      <c r="B11" s="1" t="s">
        <v>6</v>
      </c>
      <c r="C11" s="1" t="str">
        <f ca="1">Daten1!B55</f>
        <v>-1x + 5xy - 2x - 7yx - 4y</v>
      </c>
      <c r="G11" s="1" t="str">
        <f ca="1">"b) "&amp;Daten1!B56</f>
        <v>b) -5x + 4xy - 8x - 9yx - 9y</v>
      </c>
      <c r="J11" s="6"/>
      <c r="K11" s="6"/>
    </row>
    <row r="12" spans="1:17" ht="8" customHeight="1" x14ac:dyDescent="0.35">
      <c r="J12" s="6"/>
      <c r="K12" s="6"/>
    </row>
    <row r="13" spans="1:17" x14ac:dyDescent="0.35">
      <c r="B13" s="1" t="s">
        <v>8</v>
      </c>
      <c r="C13" s="1" t="str">
        <f ca="1">Daten1!B57</f>
        <v>3a² + 2a²b - 5a² - 4ba² - 6b²</v>
      </c>
      <c r="G13" s="1" t="str">
        <f ca="1">"d) "&amp;Daten1!B58</f>
        <v>d) 3a² - 5ab - 4a - 6ba - 6b²</v>
      </c>
      <c r="J13" s="6"/>
      <c r="K13" s="6"/>
    </row>
    <row r="14" spans="1:17" ht="8" customHeight="1" x14ac:dyDescent="0.35">
      <c r="J14" s="6"/>
      <c r="K14" s="6"/>
    </row>
    <row r="15" spans="1:17" x14ac:dyDescent="0.35">
      <c r="B15" s="1" t="s">
        <v>10</v>
      </c>
      <c r="C15" s="1" t="str">
        <f ca="1">Daten1!B59</f>
        <v>4x + 1x²y - 6x - 6yx² - 9y²</v>
      </c>
      <c r="G15" s="1" t="str">
        <f ca="1">"f) "&amp;Daten1!B60</f>
        <v>f) 1x + 4x²y - 4x - 8yx² - 9y</v>
      </c>
      <c r="J15" s="6"/>
      <c r="K15" s="6"/>
    </row>
    <row r="16" spans="1:17" ht="8" customHeight="1" x14ac:dyDescent="0.35">
      <c r="J16" s="6"/>
      <c r="K16" s="6"/>
    </row>
    <row r="17" spans="1:13" x14ac:dyDescent="0.35">
      <c r="A17" s="5" t="s">
        <v>16</v>
      </c>
      <c r="J17" s="6"/>
      <c r="K17" s="6"/>
    </row>
    <row r="18" spans="1:13" ht="8" customHeight="1" x14ac:dyDescent="0.35">
      <c r="J18" s="6"/>
      <c r="K18" s="6"/>
    </row>
    <row r="19" spans="1:13" x14ac:dyDescent="0.35">
      <c r="B19" s="1" t="s">
        <v>6</v>
      </c>
      <c r="C19" s="1" t="str">
        <f ca="1">Daten1!B83</f>
        <v>(-3a + 2b) - (4b + 3a)</v>
      </c>
      <c r="G19" s="1" t="str">
        <f ca="1">"b) "&amp;Daten1!B84</f>
        <v>b) -(3x + 1y) - (2y - 2x)</v>
      </c>
      <c r="J19" s="6"/>
      <c r="K19" s="6"/>
      <c r="M19" s="1"/>
    </row>
    <row r="20" spans="1:13" ht="8" customHeight="1" x14ac:dyDescent="0.35">
      <c r="J20" s="6"/>
      <c r="K20" s="6"/>
    </row>
    <row r="21" spans="1:13" x14ac:dyDescent="0.35">
      <c r="B21" s="1" t="s">
        <v>8</v>
      </c>
      <c r="C21" s="1" t="str">
        <f ca="1">Daten1!B85</f>
        <v>(4a + 4b) - (8a + 7b)</v>
      </c>
      <c r="G21" s="1" t="str">
        <f ca="1">"d) "&amp;Daten1!B86</f>
        <v>d) (3x² - 1x) - (7x + 5x²)</v>
      </c>
      <c r="J21" s="6"/>
      <c r="K21" s="6"/>
      <c r="M21" s="1"/>
    </row>
    <row r="22" spans="1:13" ht="8" customHeight="1" x14ac:dyDescent="0.35">
      <c r="J22" s="6"/>
      <c r="K22" s="6"/>
    </row>
    <row r="23" spans="1:13" x14ac:dyDescent="0.35">
      <c r="A23" s="5" t="s">
        <v>25</v>
      </c>
      <c r="J23" s="6"/>
      <c r="K23" s="6"/>
    </row>
    <row r="24" spans="1:13" ht="8" customHeight="1" x14ac:dyDescent="0.35">
      <c r="J24" s="6"/>
      <c r="K24" s="6"/>
    </row>
    <row r="25" spans="1:13" x14ac:dyDescent="0.35">
      <c r="B25" s="4" t="str">
        <f ca="1">"a) "&amp;Daten1!B109</f>
        <v>a) 3ab + a · 7 - 4a · 6b + 6b · 9a + 4b²</v>
      </c>
      <c r="C25" s="4"/>
      <c r="D25" s="4"/>
      <c r="E25" s="4"/>
      <c r="F25" s="4"/>
      <c r="G25" s="4" t="str">
        <f ca="1">"b) "&amp;Daten1!B110</f>
        <v>b) 4ab + a · 8 - (3a · 8b - 8b · 6a - 3b²)</v>
      </c>
      <c r="J25" s="6"/>
      <c r="K25" s="6"/>
      <c r="M25" s="1"/>
    </row>
    <row r="26" spans="1:13" ht="8" customHeight="1" x14ac:dyDescent="0.35">
      <c r="J26" s="6"/>
      <c r="K26" s="6"/>
    </row>
    <row r="27" spans="1:13" x14ac:dyDescent="0.35">
      <c r="B27" s="4" t="str">
        <f ca="1">"c) "&amp;Daten1!B111</f>
        <v>c) 7x²y³ - (2xy³ · 6x - 12x²y² + 7xy · 3xy)</v>
      </c>
      <c r="C27" s="4"/>
      <c r="D27" s="4"/>
      <c r="E27" s="4"/>
      <c r="F27" s="4"/>
      <c r="G27" s="4" t="str">
        <f ca="1">"d) "&amp;Daten1!B112</f>
        <v>d)  - 2x · 5y + 3xy + x · 3 + 5y · 5x + 2y²</v>
      </c>
      <c r="J27" s="6"/>
      <c r="K27" s="6"/>
      <c r="M27" s="1"/>
    </row>
    <row r="28" spans="1:13" ht="8" customHeight="1" x14ac:dyDescent="0.35">
      <c r="J28" s="6"/>
      <c r="K28" s="6"/>
    </row>
    <row r="29" spans="1:13" x14ac:dyDescent="0.35">
      <c r="B29" s="4" t="str">
        <f ca="1">"e) "&amp;Daten1!B113</f>
        <v>e) 3xy + x · 9 - 4x · 7y + 7y · 6x + 4y²</v>
      </c>
      <c r="C29" s="4"/>
      <c r="D29" s="4"/>
      <c r="E29" s="4"/>
      <c r="F29" s="4"/>
      <c r="G29" s="4" t="str">
        <f ca="1">"f) "&amp;Daten1!B114</f>
        <v>f)  - 7a ·3a²b + a² · 4ab + 4b²a · 8a</v>
      </c>
      <c r="J29" s="6"/>
      <c r="K29" s="6"/>
      <c r="M29" s="1"/>
    </row>
    <row r="30" spans="1:13" ht="8" customHeight="1" x14ac:dyDescent="0.35">
      <c r="J30" s="6"/>
      <c r="K30" s="6"/>
    </row>
    <row r="31" spans="1:13" x14ac:dyDescent="0.35">
      <c r="A31" s="5" t="s">
        <v>33</v>
      </c>
      <c r="J31" s="6"/>
      <c r="K31" s="6"/>
      <c r="M31" s="1"/>
    </row>
    <row r="32" spans="1:13" ht="8" customHeight="1" x14ac:dyDescent="0.35">
      <c r="J32" s="6"/>
      <c r="K32" s="6"/>
    </row>
    <row r="33" spans="1:13" x14ac:dyDescent="0.35">
      <c r="A33" s="7">
        <v>1</v>
      </c>
      <c r="B33" s="1" t="str">
        <f ca="1">CHAR(A33+96)&amp;") "&amp;VLOOKUP(A33,Distributiv!$A$3:$K$30,10,FALSE)</f>
        <v>a) 7a · (3a + 7b) =</v>
      </c>
      <c r="F33" s="7">
        <v>2</v>
      </c>
      <c r="G33" s="1" t="str">
        <f ca="1">CHAR(F33+96)&amp;") "&amp;VLOOKUP(F33,Distributiv!$A$3:$K$30,10,FALSE)</f>
        <v>b) 7 · (8y - 6) =</v>
      </c>
      <c r="J33" s="6"/>
      <c r="K33" s="6"/>
      <c r="M33" s="1"/>
    </row>
    <row r="34" spans="1:13" ht="8" customHeight="1" x14ac:dyDescent="0.35">
      <c r="A34" s="7"/>
      <c r="F34" s="7"/>
      <c r="J34" s="6"/>
      <c r="K34" s="6"/>
    </row>
    <row r="35" spans="1:13" x14ac:dyDescent="0.35">
      <c r="A35" s="7">
        <v>3</v>
      </c>
      <c r="B35" s="1" t="str">
        <f ca="1">CHAR(A35+96)&amp;") "&amp;VLOOKUP(A35,Distributiv!$A$3:$K$30,10,FALSE)</f>
        <v>c) 9b · (8c - 3b) =</v>
      </c>
      <c r="F35" s="7">
        <v>4</v>
      </c>
      <c r="G35" s="1" t="str">
        <f ca="1">CHAR(F35+96)&amp;") "&amp;VLOOKUP(F35,Distributiv!$A$3:$K$30,10,FALSE)</f>
        <v>d) 8 · (8 - 3x) =</v>
      </c>
      <c r="J35" s="6"/>
      <c r="K35" s="6"/>
      <c r="M35" s="1"/>
    </row>
    <row r="36" spans="1:13" ht="8" customHeight="1" x14ac:dyDescent="0.35">
      <c r="J36" s="6"/>
      <c r="K36" s="6"/>
    </row>
    <row r="37" spans="1:13" x14ac:dyDescent="0.35">
      <c r="A37" s="5" t="s">
        <v>68</v>
      </c>
      <c r="J37" s="6"/>
      <c r="K37" s="6"/>
      <c r="M37" s="1"/>
    </row>
    <row r="38" spans="1:13" ht="8" customHeight="1" x14ac:dyDescent="0.35">
      <c r="A38" s="7"/>
      <c r="F38" s="7"/>
      <c r="J38" s="6"/>
      <c r="K38" s="6"/>
    </row>
    <row r="39" spans="1:13" x14ac:dyDescent="0.35">
      <c r="A39" s="7">
        <v>1</v>
      </c>
      <c r="B39" s="1" t="str">
        <f ca="1">CHAR(A39+96)&amp;") "&amp;VLOOKUP(A39,Zweisum!$A$3:$BC$30,23,FALSE)</f>
        <v>a) (7ab - 8ba) · (-2a² - 4ab) =</v>
      </c>
      <c r="F39" s="7">
        <v>2</v>
      </c>
      <c r="G39" s="1" t="str">
        <f ca="1">CHAR(F39+96)&amp;") "&amp;VLOOKUP(F39,Zweisum!$A$3:$BC$30,23,FALSE)</f>
        <v>b) (4b - 8ab) · (3a² - 8b²) =</v>
      </c>
      <c r="J39" s="6"/>
      <c r="K39" s="6"/>
      <c r="M39" s="1"/>
    </row>
    <row r="40" spans="1:13" ht="8" customHeight="1" x14ac:dyDescent="0.35">
      <c r="A40" s="7"/>
      <c r="F40" s="7"/>
      <c r="J40" s="6"/>
      <c r="K40" s="6"/>
    </row>
    <row r="41" spans="1:13" x14ac:dyDescent="0.35">
      <c r="A41" s="7">
        <v>3</v>
      </c>
      <c r="B41" s="1" t="str">
        <f ca="1">CHAR(A41+96)&amp;") "&amp;VLOOKUP(A41,Zweisum!$A$3:$BC$30,23,FALSE)</f>
        <v>c) (-5a + 4ab) · (7ba + 8ab) =</v>
      </c>
      <c r="F41" s="7">
        <v>4</v>
      </c>
      <c r="G41" s="1" t="str">
        <f ca="1">CHAR(F41+96)&amp;") "&amp;VLOOKUP(F41,Zweisum!$A$3:$BC$30,23,FALSE)</f>
        <v>d) (5ba + 5a) · (4a + 5a²) =</v>
      </c>
      <c r="J41" s="6"/>
      <c r="K41" s="6"/>
      <c r="M41" s="1"/>
    </row>
    <row r="42" spans="1:13" ht="8" customHeight="1" x14ac:dyDescent="0.35">
      <c r="A42" s="7"/>
      <c r="F42" s="7"/>
      <c r="J42" s="6"/>
      <c r="K42" s="6"/>
    </row>
    <row r="43" spans="1:13" x14ac:dyDescent="0.35">
      <c r="A43" s="5" t="s">
        <v>69</v>
      </c>
      <c r="J43" s="6"/>
      <c r="K43" s="6"/>
      <c r="M43" s="1"/>
    </row>
    <row r="44" spans="1:13" ht="8" customHeight="1" x14ac:dyDescent="0.35">
      <c r="A44" s="7"/>
      <c r="F44" s="7"/>
      <c r="J44" s="6"/>
      <c r="K44" s="6"/>
    </row>
    <row r="45" spans="1:13" x14ac:dyDescent="0.35">
      <c r="A45" s="7">
        <v>1</v>
      </c>
      <c r="B45" s="1" t="str">
        <f ca="1">CHAR(A45+96)&amp;") "&amp;VLOOKUP(A45,Binomisch!$A$3:$K$29,10,FALSE)</f>
        <v>a) (a + 4) · (a - 4) =</v>
      </c>
      <c r="F45" s="7">
        <v>2</v>
      </c>
      <c r="G45" s="1" t="str">
        <f ca="1">CHAR(F45+96)&amp;") "&amp;VLOOKUP(F45,Binomisch!$A$3:$K$29,10,FALSE)</f>
        <v>b) (x + 2)² =</v>
      </c>
      <c r="J45" s="6"/>
      <c r="K45" s="6"/>
      <c r="M45" s="1"/>
    </row>
    <row r="46" spans="1:13" ht="8" customHeight="1" x14ac:dyDescent="0.35">
      <c r="A46" s="7"/>
      <c r="F46" s="7"/>
      <c r="J46" s="6"/>
      <c r="K46" s="6"/>
    </row>
    <row r="47" spans="1:13" x14ac:dyDescent="0.35">
      <c r="A47" s="7">
        <v>3</v>
      </c>
      <c r="B47" s="1" t="str">
        <f ca="1">CHAR(A47+96)&amp;") "&amp;VLOOKUP(A47,Binomisch!$A$3:$K$29,10,FALSE)</f>
        <v>c) (x + 3y) · (x - 3y) =</v>
      </c>
      <c r="F47" s="7">
        <v>4</v>
      </c>
      <c r="G47" s="1" t="str">
        <f ca="1">CHAR(F47+96)&amp;") "&amp;VLOOKUP(F47,Binomisch!$A$3:$K$29,10,FALSE)</f>
        <v>d) (x + 5) · (x - 5) =</v>
      </c>
      <c r="J47" s="6"/>
      <c r="K47" s="6"/>
      <c r="M47" s="1"/>
    </row>
    <row r="48" spans="1:13" ht="8" customHeight="1" x14ac:dyDescent="0.35">
      <c r="A48" s="7"/>
      <c r="F48" s="7"/>
      <c r="J48" s="6"/>
      <c r="K48" s="6"/>
    </row>
    <row r="49" spans="1:25" x14ac:dyDescent="0.35">
      <c r="A49" s="5" t="s">
        <v>73</v>
      </c>
      <c r="F49" s="7"/>
      <c r="J49" s="6"/>
      <c r="K49" s="6"/>
      <c r="M49" s="1"/>
    </row>
    <row r="50" spans="1:25" ht="8" customHeight="1" x14ac:dyDescent="0.35">
      <c r="A50" s="7"/>
      <c r="F50" s="7"/>
      <c r="J50" s="6"/>
      <c r="K50" s="6"/>
    </row>
    <row r="51" spans="1:25" x14ac:dyDescent="0.35">
      <c r="A51" s="7">
        <v>1</v>
      </c>
      <c r="B51" s="1" t="str">
        <f ca="1">CHAR(A51+96)&amp;") "&amp;VLOOKUP(A51,Tabelle3b!$B$3:$L$21,10,FALSE)</f>
        <v>a) 20 db² - 10 db³</v>
      </c>
      <c r="F51" s="7">
        <v>2</v>
      </c>
      <c r="G51" s="1" t="str">
        <f ca="1">CHAR(F51+96)&amp;") "&amp;VLOOKUP(F51,Tabelle3b!$B$3:$L$21,10,FALSE)</f>
        <v>b) 50 y²c - 60 yc²</v>
      </c>
      <c r="J51" s="6"/>
      <c r="K51" s="6"/>
      <c r="M51" s="1"/>
    </row>
    <row r="52" spans="1:25" ht="8" customHeight="1" x14ac:dyDescent="0.35">
      <c r="A52" s="7"/>
      <c r="F52" s="7"/>
      <c r="J52" s="6"/>
      <c r="K52" s="6"/>
    </row>
    <row r="53" spans="1:25" x14ac:dyDescent="0.35">
      <c r="A53" s="7">
        <v>3</v>
      </c>
      <c r="B53" s="1" t="str">
        <f ca="1">CHAR(A53+96)&amp;") "&amp;VLOOKUP(A53,Tabelle3b!$B$3:$L$21,10,FALSE)</f>
        <v>c) 15 a² + 10 a</v>
      </c>
      <c r="F53" s="7">
        <v>4</v>
      </c>
      <c r="G53" s="1" t="str">
        <f ca="1">CHAR(F53+96)&amp;") "&amp;VLOOKUP(F53,Tabelle3b!$B$3:$L$21,10,FALSE)</f>
        <v>d) 20 z²x - 35 zx²</v>
      </c>
      <c r="J53" s="6"/>
      <c r="K53" s="6"/>
    </row>
    <row r="54" spans="1:25" x14ac:dyDescent="0.35">
      <c r="A54" s="8"/>
      <c r="B54" s="9"/>
      <c r="C54" s="9"/>
      <c r="D54" s="9"/>
      <c r="E54" s="9"/>
      <c r="F54" s="8"/>
      <c r="G54" s="9"/>
      <c r="H54" s="9"/>
      <c r="I54" s="9"/>
      <c r="J54" s="9"/>
      <c r="K54" s="6"/>
    </row>
    <row r="55" spans="1:25" ht="6" customHeight="1" x14ac:dyDescent="0.35">
      <c r="A55" s="7"/>
      <c r="F55" s="7"/>
      <c r="J55" s="6"/>
      <c r="K55" s="6"/>
    </row>
    <row r="56" spans="1:25" x14ac:dyDescent="0.35">
      <c r="A56" s="7"/>
      <c r="B56" s="4" t="s">
        <v>76</v>
      </c>
      <c r="F56" s="7"/>
      <c r="J56" s="6"/>
      <c r="K56" s="6"/>
    </row>
    <row r="57" spans="1:25" ht="40.5" customHeight="1" x14ac:dyDescent="0.35">
      <c r="A57" s="7"/>
      <c r="F57" s="7"/>
      <c r="J57" s="6"/>
      <c r="K57" s="6"/>
    </row>
    <row r="58" spans="1:25" x14ac:dyDescent="0.35">
      <c r="A58" s="7"/>
      <c r="F58" s="7"/>
      <c r="J58" s="6"/>
      <c r="K58" s="6"/>
    </row>
    <row r="59" spans="1:25" x14ac:dyDescent="0.35">
      <c r="A59" s="14" t="s">
        <v>75</v>
      </c>
      <c r="B59" s="15"/>
      <c r="C59" s="15"/>
      <c r="D59" s="15"/>
      <c r="E59" s="15"/>
      <c r="F59" s="15"/>
      <c r="G59" s="15"/>
      <c r="H59" s="15"/>
      <c r="I59" s="15"/>
      <c r="J59" s="15"/>
      <c r="K59" s="6"/>
      <c r="L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x14ac:dyDescent="0.35">
      <c r="A60" s="5" t="s">
        <v>11</v>
      </c>
      <c r="J60" s="6"/>
      <c r="K60" s="6"/>
    </row>
    <row r="61" spans="1:25" ht="8" customHeight="1" x14ac:dyDescent="0.35">
      <c r="A61" s="7"/>
      <c r="F61" s="7"/>
      <c r="J61" s="6"/>
      <c r="K61" s="6"/>
    </row>
    <row r="62" spans="1:25" x14ac:dyDescent="0.35">
      <c r="A62" s="5" t="s">
        <v>12</v>
      </c>
      <c r="J62" s="6"/>
      <c r="K62" s="6"/>
    </row>
    <row r="63" spans="1:25" ht="8" customHeight="1" x14ac:dyDescent="0.35">
      <c r="A63" s="7"/>
      <c r="F63" s="7"/>
      <c r="J63" s="6"/>
      <c r="K63" s="6"/>
    </row>
    <row r="64" spans="1:25" x14ac:dyDescent="0.35">
      <c r="B64" s="1" t="s">
        <v>6</v>
      </c>
      <c r="C64" s="1" t="str">
        <f ca="1">Daten1!C21</f>
        <v>6 a³ b³</v>
      </c>
      <c r="E64" s="1" t="s">
        <v>7</v>
      </c>
      <c r="F64" s="1" t="str">
        <f ca="1">Daten1!C22</f>
        <v>6 a² b²</v>
      </c>
      <c r="H64" s="1" t="s">
        <v>8</v>
      </c>
      <c r="I64" s="1" t="str">
        <f ca="1">Daten1!C23</f>
        <v>48 x³ y</v>
      </c>
      <c r="J64" s="6"/>
      <c r="K64" s="6"/>
    </row>
    <row r="65" spans="1:11" ht="8" customHeight="1" x14ac:dyDescent="0.35">
      <c r="A65" s="7"/>
      <c r="F65" s="7"/>
      <c r="J65" s="6"/>
      <c r="K65" s="6"/>
    </row>
    <row r="66" spans="1:11" x14ac:dyDescent="0.35">
      <c r="B66" s="1" t="s">
        <v>9</v>
      </c>
      <c r="C66" s="1" t="str">
        <f ca="1">Daten1!C24</f>
        <v>40 x³ y²</v>
      </c>
      <c r="E66" s="1" t="s">
        <v>10</v>
      </c>
      <c r="F66" s="1" t="str">
        <f ca="1">Daten1!C25</f>
        <v xml:space="preserve">8 x³ </v>
      </c>
      <c r="J66" s="6"/>
      <c r="K66" s="6"/>
    </row>
    <row r="67" spans="1:11" ht="8" customHeight="1" x14ac:dyDescent="0.35">
      <c r="A67" s="7"/>
      <c r="F67" s="7"/>
      <c r="J67" s="6"/>
      <c r="K67" s="6"/>
    </row>
    <row r="68" spans="1:11" x14ac:dyDescent="0.35">
      <c r="A68" s="5" t="s">
        <v>13</v>
      </c>
      <c r="J68" s="6"/>
      <c r="K68" s="6"/>
    </row>
    <row r="69" spans="1:11" ht="8" customHeight="1" x14ac:dyDescent="0.35">
      <c r="A69" s="7"/>
      <c r="F69" s="7"/>
      <c r="J69" s="6"/>
      <c r="K69" s="6"/>
    </row>
    <row r="70" spans="1:11" x14ac:dyDescent="0.35">
      <c r="B70" s="1" t="s">
        <v>6</v>
      </c>
      <c r="C70" s="1" t="str">
        <f ca="1">Daten1!C55</f>
        <v>-3x - 2xy - 4y</v>
      </c>
      <c r="G70" s="1" t="str">
        <f ca="1">"b) "&amp;Daten1!C56</f>
        <v>b) -13x - 5xy - 9y</v>
      </c>
      <c r="J70" s="6"/>
      <c r="K70" s="6"/>
    </row>
    <row r="71" spans="1:11" ht="8" customHeight="1" x14ac:dyDescent="0.35">
      <c r="A71" s="7"/>
      <c r="F71" s="7"/>
      <c r="J71" s="6"/>
      <c r="K71" s="6"/>
    </row>
    <row r="72" spans="1:11" x14ac:dyDescent="0.35">
      <c r="B72" s="1" t="s">
        <v>8</v>
      </c>
      <c r="C72" s="1" t="str">
        <f ca="1">Daten1!C57</f>
        <v>-2a² - 2a²b - 6b²</v>
      </c>
      <c r="G72" s="1" t="str">
        <f ca="1">"d) "&amp;Daten1!C58</f>
        <v>d) 3a² - 4a - 11ab - 6b²</v>
      </c>
      <c r="J72" s="6"/>
      <c r="K72" s="6"/>
    </row>
    <row r="73" spans="1:11" ht="8" customHeight="1" x14ac:dyDescent="0.35">
      <c r="A73" s="7"/>
      <c r="F73" s="7"/>
      <c r="J73" s="6"/>
      <c r="K73" s="6"/>
    </row>
    <row r="74" spans="1:11" x14ac:dyDescent="0.35">
      <c r="B74" s="1" t="s">
        <v>10</v>
      </c>
      <c r="C74" s="1" t="str">
        <f ca="1">Daten1!C59</f>
        <v>-2x - 5x²y - 9y²</v>
      </c>
      <c r="G74" s="1" t="str">
        <f ca="1">"f) "&amp;Daten1!C60</f>
        <v>f) -3x - 4x²y - 9y</v>
      </c>
      <c r="J74" s="6"/>
      <c r="K74" s="6"/>
    </row>
    <row r="75" spans="1:11" ht="8" customHeight="1" x14ac:dyDescent="0.35">
      <c r="A75" s="7"/>
      <c r="F75" s="7"/>
      <c r="J75" s="6"/>
      <c r="K75" s="6"/>
    </row>
    <row r="76" spans="1:11" x14ac:dyDescent="0.35">
      <c r="A76" s="5" t="s">
        <v>17</v>
      </c>
      <c r="J76" s="6"/>
      <c r="K76" s="6"/>
    </row>
    <row r="77" spans="1:11" ht="8" customHeight="1" x14ac:dyDescent="0.35">
      <c r="A77" s="7"/>
      <c r="F77" s="7"/>
      <c r="J77" s="6"/>
      <c r="K77" s="6"/>
    </row>
    <row r="78" spans="1:11" x14ac:dyDescent="0.35">
      <c r="B78" s="6" t="s">
        <v>6</v>
      </c>
      <c r="C78" s="6" t="str">
        <f ca="1">Daten1!C83</f>
        <v>-6a - 2b</v>
      </c>
      <c r="G78" s="6" t="str">
        <f ca="1">"b) "&amp;Daten1!C84</f>
        <v>b) -1x - 3y</v>
      </c>
      <c r="J78" s="6"/>
      <c r="K78" s="6"/>
    </row>
    <row r="79" spans="1:11" ht="8" customHeight="1" x14ac:dyDescent="0.35">
      <c r="A79" s="7"/>
      <c r="F79" s="7"/>
      <c r="J79" s="6"/>
      <c r="K79" s="6"/>
    </row>
    <row r="80" spans="1:11" x14ac:dyDescent="0.35">
      <c r="B80" s="6" t="s">
        <v>8</v>
      </c>
      <c r="C80" s="6" t="str">
        <f ca="1">Daten1!C85</f>
        <v>-4a - 3b</v>
      </c>
      <c r="G80" s="6" t="str">
        <f ca="1">"d) "&amp;Daten1!C86</f>
        <v>d) -2x² - 8x</v>
      </c>
      <c r="J80" s="6"/>
      <c r="K80" s="6"/>
    </row>
    <row r="81" spans="1:11" ht="8" customHeight="1" x14ac:dyDescent="0.35">
      <c r="A81" s="7"/>
      <c r="F81" s="7"/>
      <c r="J81" s="6"/>
      <c r="K81" s="6"/>
    </row>
    <row r="82" spans="1:11" x14ac:dyDescent="0.35">
      <c r="A82" s="5" t="s">
        <v>26</v>
      </c>
      <c r="B82" s="6"/>
      <c r="J82" s="6"/>
      <c r="K82" s="6"/>
    </row>
    <row r="83" spans="1:11" ht="8" customHeight="1" x14ac:dyDescent="0.35">
      <c r="A83" s="7"/>
      <c r="F83" s="7"/>
      <c r="J83" s="6"/>
      <c r="K83" s="6"/>
    </row>
    <row r="84" spans="1:11" x14ac:dyDescent="0.35">
      <c r="B84" s="6" t="str">
        <f ca="1">"a) "&amp;Daten1!C109</f>
        <v>a) 7a + 33ab + 4b²</v>
      </c>
      <c r="G84" s="6" t="str">
        <f ca="1">"b) "&amp;Daten1!C110</f>
        <v>b) 8a + 28ab + 3b²</v>
      </c>
      <c r="J84" s="6"/>
      <c r="K84" s="6"/>
    </row>
    <row r="85" spans="1:11" ht="8" customHeight="1" x14ac:dyDescent="0.35">
      <c r="A85" s="7"/>
      <c r="F85" s="7"/>
      <c r="J85" s="6"/>
      <c r="K85" s="6"/>
    </row>
    <row r="86" spans="1:11" x14ac:dyDescent="0.35">
      <c r="B86" s="6" t="str">
        <f ca="1">"c) "&amp;Daten1!C111</f>
        <v>c) -5x²y³ -9x²y²</v>
      </c>
      <c r="G86" s="6" t="str">
        <f ca="1">"d) "&amp;Daten1!C112</f>
        <v>d) 3x + 18xy + 2y²</v>
      </c>
      <c r="J86" s="6"/>
      <c r="K86" s="6"/>
    </row>
    <row r="87" spans="1:11" ht="8" customHeight="1" x14ac:dyDescent="0.35">
      <c r="A87" s="7"/>
      <c r="F87" s="7"/>
      <c r="J87" s="6"/>
      <c r="K87" s="6"/>
    </row>
    <row r="88" spans="1:11" x14ac:dyDescent="0.35">
      <c r="B88" s="6" t="str">
        <f ca="1">"e) "&amp;Daten1!C113</f>
        <v>e) 9x + 17xy + 4y²</v>
      </c>
      <c r="G88" s="6" t="str">
        <f ca="1">"f) "&amp;Daten1!C114</f>
        <v>f) -17a³b + 32a²b²</v>
      </c>
    </row>
    <row r="89" spans="1:11" ht="8" customHeight="1" x14ac:dyDescent="0.35">
      <c r="A89" s="7"/>
      <c r="F89" s="7"/>
      <c r="J89" s="6"/>
      <c r="K89" s="6"/>
    </row>
    <row r="90" spans="1:11" x14ac:dyDescent="0.35">
      <c r="A90" s="5" t="s">
        <v>34</v>
      </c>
    </row>
    <row r="91" spans="1:11" ht="8" customHeight="1" x14ac:dyDescent="0.35">
      <c r="A91" s="7"/>
      <c r="F91" s="7"/>
      <c r="J91" s="6"/>
      <c r="K91" s="6"/>
    </row>
    <row r="92" spans="1:11" x14ac:dyDescent="0.35">
      <c r="A92" s="7">
        <v>1</v>
      </c>
      <c r="B92" s="1" t="str">
        <f ca="1">CHAR(A92+96)&amp;") "&amp;VLOOKUP(A92,Distributiv!$A$3:$K$30,11,FALSE)</f>
        <v>a) 21a² + 49ab</v>
      </c>
      <c r="F92" s="7">
        <v>2</v>
      </c>
      <c r="G92" s="1" t="str">
        <f ca="1">CHAR(F92+96)&amp;") "&amp;VLOOKUP(F92,Distributiv!$A$3:$K$30,11,FALSE)</f>
        <v>b) 56y - 42</v>
      </c>
    </row>
    <row r="93" spans="1:11" ht="8" customHeight="1" x14ac:dyDescent="0.35">
      <c r="A93" s="7"/>
      <c r="F93" s="7"/>
      <c r="J93" s="6"/>
      <c r="K93" s="6"/>
    </row>
    <row r="94" spans="1:11" x14ac:dyDescent="0.35">
      <c r="A94" s="7">
        <v>3</v>
      </c>
      <c r="B94" s="1" t="str">
        <f ca="1">CHAR(A94+96)&amp;") "&amp;VLOOKUP(A94,Distributiv!$A$3:$K$30,11,FALSE)</f>
        <v>c) 72bc - 27b²</v>
      </c>
      <c r="F94" s="7">
        <v>4</v>
      </c>
      <c r="G94" s="1" t="str">
        <f ca="1">CHAR(F94+96)&amp;") "&amp;VLOOKUP(F94,Distributiv!$A$3:$K$30,11,FALSE)</f>
        <v>d) 64 - 24x</v>
      </c>
    </row>
    <row r="95" spans="1:11" ht="8" customHeight="1" x14ac:dyDescent="0.35">
      <c r="A95" s="7"/>
      <c r="F95" s="7"/>
      <c r="J95" s="6"/>
      <c r="K95" s="6"/>
    </row>
    <row r="96" spans="1:11" x14ac:dyDescent="0.35">
      <c r="A96" s="5" t="s">
        <v>71</v>
      </c>
    </row>
    <row r="97" spans="1:11" ht="8" customHeight="1" x14ac:dyDescent="0.35">
      <c r="A97" s="7"/>
      <c r="F97" s="7"/>
      <c r="J97" s="6"/>
      <c r="K97" s="6"/>
    </row>
    <row r="98" spans="1:11" x14ac:dyDescent="0.35">
      <c r="A98" s="7">
        <v>1</v>
      </c>
      <c r="B98" s="1" t="str">
        <f ca="1">CHAR(A98+96)&amp;") "&amp;VLOOKUP(A98,Zweisum!$A$3:$BD$30,24,FALSE)</f>
        <v>a)  + 2a³b + 4a²b²</v>
      </c>
    </row>
    <row r="99" spans="1:11" ht="8" customHeight="1" x14ac:dyDescent="0.35">
      <c r="A99" s="7"/>
      <c r="F99" s="7"/>
      <c r="J99" s="6"/>
      <c r="K99" s="6"/>
    </row>
    <row r="100" spans="1:11" x14ac:dyDescent="0.35">
      <c r="A100" s="7">
        <v>2</v>
      </c>
      <c r="B100" s="1" t="str">
        <f ca="1">CHAR(A100+96)&amp;") "&amp;VLOOKUP(A100,Zweisum!$A$3:$BD$30,24,FALSE)</f>
        <v>b)  - 32b³ + 12a²b - 24a³b + 64ab³</v>
      </c>
    </row>
    <row r="101" spans="1:11" ht="8" customHeight="1" x14ac:dyDescent="0.35">
      <c r="A101" s="7"/>
      <c r="F101" s="7"/>
      <c r="J101" s="6"/>
      <c r="K101" s="6"/>
    </row>
    <row r="102" spans="1:11" x14ac:dyDescent="0.35">
      <c r="A102" s="7">
        <v>3</v>
      </c>
      <c r="B102" s="1" t="str">
        <f ca="1">CHAR(A102+96)&amp;") "&amp;VLOOKUP(A102,Zweisum!$A$3:$BD$30,24,FALSE)</f>
        <v>c)  - 75a²b + 60a²b²</v>
      </c>
    </row>
    <row r="103" spans="1:11" ht="8" customHeight="1" x14ac:dyDescent="0.35">
      <c r="A103" s="7"/>
      <c r="F103" s="7"/>
      <c r="J103" s="6"/>
      <c r="K103" s="6"/>
    </row>
    <row r="104" spans="1:11" x14ac:dyDescent="0.35">
      <c r="A104" s="7">
        <v>4</v>
      </c>
      <c r="B104" s="1" t="str">
        <f ca="1">CHAR(A104+96)&amp;") "&amp;VLOOKUP(A104,Zweisum!$A$3:$BD$30,24,FALSE)</f>
        <v>d)  + 20a² + 25a³ + 20a²b + 25a³b</v>
      </c>
    </row>
    <row r="105" spans="1:11" ht="8" customHeight="1" x14ac:dyDescent="0.35">
      <c r="A105" s="7"/>
      <c r="F105" s="7"/>
      <c r="J105" s="6"/>
      <c r="K105" s="6"/>
    </row>
    <row r="106" spans="1:11" x14ac:dyDescent="0.35">
      <c r="A106" s="5" t="s">
        <v>72</v>
      </c>
    </row>
    <row r="107" spans="1:11" ht="8" customHeight="1" x14ac:dyDescent="0.35">
      <c r="A107" s="7"/>
      <c r="F107" s="7"/>
      <c r="J107" s="6"/>
      <c r="K107" s="6"/>
    </row>
    <row r="108" spans="1:11" x14ac:dyDescent="0.35">
      <c r="A108" s="7">
        <v>1</v>
      </c>
      <c r="B108" s="1" t="str">
        <f ca="1">CHAR(A108+96)&amp;") "&amp;VLOOKUP(A108,Binomisch!$A$3:$K$29,11,FALSE)</f>
        <v>a) a² - 16</v>
      </c>
      <c r="F108" s="7">
        <v>2</v>
      </c>
      <c r="G108" s="1" t="str">
        <f ca="1">CHAR(F108+96)&amp;") "&amp;VLOOKUP(F108,Binomisch!$A$3:$K$29,11,FALSE)</f>
        <v>b) x² + 4x + 4</v>
      </c>
    </row>
    <row r="109" spans="1:11" ht="8" customHeight="1" x14ac:dyDescent="0.35">
      <c r="A109" s="7"/>
      <c r="F109" s="7"/>
      <c r="J109" s="6"/>
      <c r="K109" s="6"/>
    </row>
    <row r="110" spans="1:11" x14ac:dyDescent="0.35">
      <c r="A110" s="7">
        <v>3</v>
      </c>
      <c r="B110" s="1" t="str">
        <f ca="1">CHAR(A110+96)&amp;") "&amp;VLOOKUP(A110,Binomisch!$A$3:$K$29,11,FALSE)</f>
        <v>c) x² - 9y²</v>
      </c>
      <c r="F110" s="7">
        <v>4</v>
      </c>
      <c r="G110" s="1" t="str">
        <f ca="1">CHAR(F110+96)&amp;") "&amp;VLOOKUP(F110,Binomisch!$A$3:$K$29,11,FALSE)</f>
        <v>d) x² - 25</v>
      </c>
    </row>
    <row r="111" spans="1:11" ht="8" customHeight="1" x14ac:dyDescent="0.35">
      <c r="A111" s="7"/>
      <c r="F111" s="7"/>
      <c r="J111" s="6"/>
      <c r="K111" s="6"/>
    </row>
    <row r="112" spans="1:11" x14ac:dyDescent="0.35">
      <c r="A112" s="5" t="s">
        <v>74</v>
      </c>
    </row>
    <row r="113" spans="1:11" ht="8" customHeight="1" x14ac:dyDescent="0.35">
      <c r="A113" s="7"/>
      <c r="F113" s="7"/>
      <c r="J113" s="6"/>
      <c r="K113" s="6"/>
    </row>
    <row r="114" spans="1:11" x14ac:dyDescent="0.35">
      <c r="A114" s="7">
        <v>1</v>
      </c>
      <c r="B114" s="1" t="str">
        <f ca="1">CHAR(A114+96)&amp;") "&amp;VLOOKUP(A114,Tabelle3b!$B$3:$L$21,11,FALSE)</f>
        <v>a) 10 db² · (2 - 1b)</v>
      </c>
      <c r="F114" s="7">
        <v>2</v>
      </c>
      <c r="G114" s="1" t="str">
        <f ca="1">CHAR(F114+96)&amp;") "&amp;VLOOKUP(F114,Tabelle3b!$B$3:$L$21,11,FALSE)</f>
        <v>b) 10 yc · (5y - 6c)</v>
      </c>
    </row>
    <row r="115" spans="1:11" ht="8" customHeight="1" x14ac:dyDescent="0.35">
      <c r="A115" s="7"/>
      <c r="F115" s="7"/>
      <c r="J115" s="6"/>
      <c r="K115" s="6"/>
    </row>
    <row r="116" spans="1:11" x14ac:dyDescent="0.35">
      <c r="A116" s="7">
        <v>3</v>
      </c>
      <c r="B116" s="1" t="str">
        <f ca="1">CHAR(A116+96)&amp;") "&amp;VLOOKUP(A116,Tabelle3b!$B$3:$L$21,11,FALSE)</f>
        <v>c) 5 a · (3a + 2)</v>
      </c>
      <c r="F116" s="7">
        <v>4</v>
      </c>
      <c r="G116" s="1" t="str">
        <f ca="1">CHAR(F116+96)&amp;") "&amp;VLOOKUP(F116,Tabelle3b!$B$3:$L$21,11,FALSE)</f>
        <v>d) 5 zx · (4z - 7x)</v>
      </c>
    </row>
  </sheetData>
  <mergeCells count="3">
    <mergeCell ref="P5:Q5"/>
    <mergeCell ref="A1:J1"/>
    <mergeCell ref="A59:J59"/>
  </mergeCells>
  <phoneticPr fontId="0" type="noConversion"/>
  <pageMargins left="0.7" right="0.7" top="0.75" bottom="0.75" header="0.3" footer="0.3"/>
  <pageSetup paperSize="9" orientation="portrait" r:id="rId1"/>
  <headerFooter alignWithMargins="0"/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workbookViewId="0">
      <selection sqref="A1:IV65536"/>
    </sheetView>
  </sheetViews>
  <sheetFormatPr baseColWidth="10" defaultRowHeight="12.5" x14ac:dyDescent="0.25"/>
  <cols>
    <col min="10" max="10" width="19" customWidth="1"/>
    <col min="11" max="11" width="26.54296875" customWidth="1"/>
    <col min="13" max="13" width="5" customWidth="1"/>
  </cols>
  <sheetData>
    <row r="1" spans="1:18" x14ac:dyDescent="0.25">
      <c r="B1" s="3" t="s">
        <v>70</v>
      </c>
    </row>
    <row r="2" spans="1:18" x14ac:dyDescent="0.25">
      <c r="C2" t="s">
        <v>28</v>
      </c>
      <c r="D2" t="s">
        <v>29</v>
      </c>
      <c r="E2" t="s">
        <v>30</v>
      </c>
      <c r="F2" t="s">
        <v>31</v>
      </c>
      <c r="J2" t="s">
        <v>32</v>
      </c>
      <c r="K2" t="s">
        <v>1</v>
      </c>
    </row>
    <row r="3" spans="1:18" x14ac:dyDescent="0.25">
      <c r="A3">
        <f ca="1">RANK(B3,$B$3:$B$29)</f>
        <v>2</v>
      </c>
      <c r="B3">
        <f t="shared" ref="B3:B29" ca="1" si="0">RAND()</f>
        <v>0.96299397118750918</v>
      </c>
      <c r="C3">
        <f ca="1">ROUND(RAND()*4+1,0)</f>
        <v>4</v>
      </c>
      <c r="D3">
        <f ca="1">ROUND(RAND()*4+1,0)</f>
        <v>2</v>
      </c>
      <c r="E3">
        <f ca="1">ROUND(RAND()*4+1,0)</f>
        <v>5</v>
      </c>
      <c r="F3">
        <f ca="1">ROUND(RAND()*4+1,0)</f>
        <v>2</v>
      </c>
      <c r="G3">
        <f t="shared" ref="G3:G29" ca="1" si="1">ROUND(RAND()*9+1,0)</f>
        <v>2</v>
      </c>
      <c r="H3" t="str">
        <f t="shared" ref="H3:H29" ca="1" si="2">IF(VLOOKUP($G3,$P$3:$R$12,2)=0,"",VLOOKUP($G3,$P$3:$R$12,2))</f>
        <v>x</v>
      </c>
      <c r="I3" t="str">
        <f t="shared" ref="I3:I29" ca="1" si="3">IF(VLOOKUP($G3,$P$3:$R$12,3)=0,"",VLOOKUP($G3,$P$3:$R$12,3))</f>
        <v>y</v>
      </c>
      <c r="J3" t="str">
        <f ca="1">"("&amp;H3&amp;" + "&amp;D3&amp;")² ="</f>
        <v>(x + 2)² =</v>
      </c>
      <c r="K3" t="str">
        <f ca="1">H3&amp;"² + "&amp;2*D3&amp;H3&amp;" + "&amp;D3^2</f>
        <v>x² + 4x + 4</v>
      </c>
      <c r="P3">
        <v>1</v>
      </c>
      <c r="Q3" t="s">
        <v>18</v>
      </c>
      <c r="R3" t="s">
        <v>19</v>
      </c>
    </row>
    <row r="4" spans="1:18" x14ac:dyDescent="0.25">
      <c r="A4">
        <f t="shared" ref="A4:A29" ca="1" si="4">RANK(B4,$B$3:$B$29)</f>
        <v>6</v>
      </c>
      <c r="B4">
        <f t="shared" ca="1" si="0"/>
        <v>0.78824206888721737</v>
      </c>
      <c r="C4">
        <f t="shared" ref="C4:F29" ca="1" si="5">ROUND(RAND()*4+1,0)</f>
        <v>3</v>
      </c>
      <c r="D4">
        <f t="shared" ca="1" si="5"/>
        <v>2</v>
      </c>
      <c r="E4">
        <f t="shared" ca="1" si="5"/>
        <v>3</v>
      </c>
      <c r="F4">
        <f t="shared" ca="1" si="5"/>
        <v>3</v>
      </c>
      <c r="G4">
        <f t="shared" ca="1" si="1"/>
        <v>6</v>
      </c>
      <c r="H4" t="str">
        <f t="shared" ca="1" si="2"/>
        <v>a</v>
      </c>
      <c r="I4" t="str">
        <f t="shared" ca="1" si="3"/>
        <v>b</v>
      </c>
      <c r="J4" t="str">
        <f ca="1">"("&amp;H4&amp;" - "&amp;D4&amp;")² ="</f>
        <v>(a - 2)² =</v>
      </c>
      <c r="K4" t="str">
        <f ca="1">H4&amp;"² - "&amp;2*D4&amp;H4&amp;" + "&amp;D4^2</f>
        <v>a² - 4a + 4</v>
      </c>
      <c r="P4">
        <v>2</v>
      </c>
      <c r="Q4" t="s">
        <v>22</v>
      </c>
      <c r="R4" t="s">
        <v>23</v>
      </c>
    </row>
    <row r="5" spans="1:18" x14ac:dyDescent="0.25">
      <c r="A5">
        <f t="shared" ca="1" si="4"/>
        <v>1</v>
      </c>
      <c r="B5">
        <f t="shared" ca="1" si="0"/>
        <v>0.97389405533727003</v>
      </c>
      <c r="C5">
        <f t="shared" ca="1" si="5"/>
        <v>2</v>
      </c>
      <c r="D5">
        <f t="shared" ca="1" si="5"/>
        <v>4</v>
      </c>
      <c r="E5">
        <f t="shared" ca="1" si="5"/>
        <v>4</v>
      </c>
      <c r="F5">
        <f t="shared" ca="1" si="5"/>
        <v>2</v>
      </c>
      <c r="G5">
        <f t="shared" ca="1" si="1"/>
        <v>1</v>
      </c>
      <c r="H5" t="str">
        <f t="shared" ca="1" si="2"/>
        <v>a</v>
      </c>
      <c r="I5" t="str">
        <f t="shared" ca="1" si="3"/>
        <v>b</v>
      </c>
      <c r="J5" t="str">
        <f ca="1">"("&amp;H5&amp;" + "&amp;D5&amp;") · ("&amp;H5&amp;" - "&amp;D5&amp;") ="</f>
        <v>(a + 4) · (a - 4) =</v>
      </c>
      <c r="K5" t="str">
        <f ca="1">H5&amp;"² - "&amp;D5^2</f>
        <v>a² - 16</v>
      </c>
      <c r="P5">
        <v>3</v>
      </c>
      <c r="Q5" s="3" t="s">
        <v>20</v>
      </c>
      <c r="R5" s="3" t="s">
        <v>21</v>
      </c>
    </row>
    <row r="6" spans="1:18" x14ac:dyDescent="0.25">
      <c r="A6">
        <f t="shared" ca="1" si="4"/>
        <v>19</v>
      </c>
      <c r="B6">
        <f t="shared" ca="1" si="0"/>
        <v>0.3568928254712922</v>
      </c>
      <c r="C6">
        <f t="shared" ca="1" si="5"/>
        <v>3</v>
      </c>
      <c r="D6">
        <f t="shared" ca="1" si="5"/>
        <v>2</v>
      </c>
      <c r="E6">
        <f t="shared" ca="1" si="5"/>
        <v>3</v>
      </c>
      <c r="F6">
        <f t="shared" ca="1" si="5"/>
        <v>3</v>
      </c>
      <c r="G6">
        <f t="shared" ca="1" si="1"/>
        <v>3</v>
      </c>
      <c r="H6" t="str">
        <f t="shared" ca="1" si="2"/>
        <v>c</v>
      </c>
      <c r="I6" t="str">
        <f t="shared" ca="1" si="3"/>
        <v>d</v>
      </c>
      <c r="J6" t="str">
        <f ca="1">"("&amp;H6&amp;" + "&amp;D6&amp;I6&amp;")² ="</f>
        <v>(c + 2d)² =</v>
      </c>
      <c r="K6" t="str">
        <f ca="1">H6&amp;"² + "&amp;2*D6&amp;H6&amp;I6&amp;" + "&amp;D6^2&amp;I6&amp;"²"</f>
        <v>c² + 4cd + 4d²</v>
      </c>
      <c r="P6">
        <v>4</v>
      </c>
      <c r="Q6" s="3" t="s">
        <v>23</v>
      </c>
      <c r="R6" s="3" t="s">
        <v>24</v>
      </c>
    </row>
    <row r="7" spans="1:18" x14ac:dyDescent="0.25">
      <c r="A7">
        <f t="shared" ca="1" si="4"/>
        <v>7</v>
      </c>
      <c r="B7">
        <f t="shared" ca="1" si="0"/>
        <v>0.76595710204616685</v>
      </c>
      <c r="C7">
        <f t="shared" ca="1" si="5"/>
        <v>2</v>
      </c>
      <c r="D7">
        <f t="shared" ca="1" si="5"/>
        <v>5</v>
      </c>
      <c r="E7">
        <f t="shared" ca="1" si="5"/>
        <v>4</v>
      </c>
      <c r="F7">
        <f t="shared" ca="1" si="5"/>
        <v>2</v>
      </c>
      <c r="G7">
        <f t="shared" ca="1" si="1"/>
        <v>3</v>
      </c>
      <c r="H7" t="str">
        <f t="shared" ca="1" si="2"/>
        <v>c</v>
      </c>
      <c r="I7" t="str">
        <f t="shared" ca="1" si="3"/>
        <v>d</v>
      </c>
      <c r="J7" t="str">
        <f ca="1">"("&amp;H7&amp;" - "&amp;D7&amp;I7&amp;")² ="</f>
        <v>(c - 5d)² =</v>
      </c>
      <c r="K7" t="str">
        <f ca="1">H7&amp;"² - "&amp;2*D7&amp;H7&amp;I7&amp;" + "&amp;D7^2&amp;I7&amp;"²"</f>
        <v>c² - 10cd + 25d²</v>
      </c>
      <c r="P7">
        <v>5</v>
      </c>
      <c r="Q7" s="3" t="s">
        <v>19</v>
      </c>
      <c r="R7" s="3" t="s">
        <v>20</v>
      </c>
    </row>
    <row r="8" spans="1:18" x14ac:dyDescent="0.25">
      <c r="A8">
        <f t="shared" ca="1" si="4"/>
        <v>23</v>
      </c>
      <c r="B8">
        <f t="shared" ca="1" si="0"/>
        <v>0.26489598890312527</v>
      </c>
      <c r="C8">
        <f t="shared" ca="1" si="5"/>
        <v>2</v>
      </c>
      <c r="D8">
        <f t="shared" ca="1" si="5"/>
        <v>3</v>
      </c>
      <c r="E8">
        <f t="shared" ca="1" si="5"/>
        <v>4</v>
      </c>
      <c r="F8">
        <f t="shared" ca="1" si="5"/>
        <v>2</v>
      </c>
      <c r="G8">
        <f t="shared" ca="1" si="1"/>
        <v>6</v>
      </c>
      <c r="H8" t="str">
        <f t="shared" ca="1" si="2"/>
        <v>a</v>
      </c>
      <c r="I8" t="str">
        <f t="shared" ca="1" si="3"/>
        <v>b</v>
      </c>
      <c r="J8" t="str">
        <f ca="1">"("&amp;H8&amp;" + "&amp;D8&amp;I8&amp;") · ("&amp;H8&amp;" - "&amp;D8&amp;I8&amp;") ="</f>
        <v>(a + 3b) · (a - 3b) =</v>
      </c>
      <c r="K8" t="str">
        <f ca="1">H8&amp;"² - "&amp;D8^2&amp;I8&amp;"²"</f>
        <v>a² - 9b²</v>
      </c>
      <c r="P8">
        <v>6</v>
      </c>
      <c r="Q8" t="s">
        <v>18</v>
      </c>
      <c r="R8" t="s">
        <v>19</v>
      </c>
    </row>
    <row r="9" spans="1:18" x14ac:dyDescent="0.25">
      <c r="A9">
        <f t="shared" ca="1" si="4"/>
        <v>17</v>
      </c>
      <c r="B9">
        <f t="shared" ca="1" si="0"/>
        <v>0.39061780818903835</v>
      </c>
      <c r="C9">
        <f t="shared" ca="1" si="5"/>
        <v>5</v>
      </c>
      <c r="D9">
        <f t="shared" ca="1" si="5"/>
        <v>3</v>
      </c>
      <c r="E9">
        <f t="shared" ca="1" si="5"/>
        <v>5</v>
      </c>
      <c r="F9">
        <f t="shared" ca="1" si="5"/>
        <v>1</v>
      </c>
      <c r="G9">
        <f t="shared" ca="1" si="1"/>
        <v>2</v>
      </c>
      <c r="H9" t="str">
        <f t="shared" ca="1" si="2"/>
        <v>x</v>
      </c>
      <c r="I9" t="str">
        <f t="shared" ca="1" si="3"/>
        <v>y</v>
      </c>
      <c r="J9" t="str">
        <f ca="1">"("&amp;C9&amp;H9&amp;" + "&amp;D9&amp;I9&amp;")² ="</f>
        <v>(5x + 3y)² =</v>
      </c>
      <c r="K9" t="str">
        <f ca="1">C9^2&amp;H9&amp;"² + "&amp;2*C9*D9&amp;H9&amp;I9&amp;" + "&amp;D9^2&amp;I9&amp;"²"</f>
        <v>25x² + 30xy + 9y²</v>
      </c>
      <c r="P9">
        <v>7</v>
      </c>
      <c r="Q9" t="s">
        <v>22</v>
      </c>
      <c r="R9" t="s">
        <v>23</v>
      </c>
    </row>
    <row r="10" spans="1:18" x14ac:dyDescent="0.25">
      <c r="A10">
        <f t="shared" ca="1" si="4"/>
        <v>8</v>
      </c>
      <c r="B10">
        <f t="shared" ca="1" si="0"/>
        <v>0.76330746211780454</v>
      </c>
      <c r="C10">
        <f t="shared" ca="1" si="5"/>
        <v>4</v>
      </c>
      <c r="D10">
        <f t="shared" ca="1" si="5"/>
        <v>1</v>
      </c>
      <c r="E10">
        <f t="shared" ca="1" si="5"/>
        <v>5</v>
      </c>
      <c r="F10">
        <f t="shared" ca="1" si="5"/>
        <v>3</v>
      </c>
      <c r="G10">
        <f t="shared" ca="1" si="1"/>
        <v>9</v>
      </c>
      <c r="H10" t="str">
        <f t="shared" ca="1" si="2"/>
        <v>y</v>
      </c>
      <c r="I10" t="str">
        <f t="shared" ca="1" si="3"/>
        <v>z</v>
      </c>
      <c r="J10" t="str">
        <f ca="1">"("&amp;C10&amp;H10&amp;" - "&amp;D10&amp;I10&amp;")² ="</f>
        <v>(4y - 1z)² =</v>
      </c>
      <c r="K10" t="str">
        <f ca="1">C10^2&amp;H10&amp;"² - "&amp;2*C10*D10&amp;H10&amp;I10&amp;" + "&amp;D10^2&amp;I10&amp;"²"</f>
        <v>16y² - 8yz + 1z²</v>
      </c>
      <c r="P10">
        <v>8</v>
      </c>
      <c r="Q10" s="3" t="s">
        <v>20</v>
      </c>
      <c r="R10" s="3" t="s">
        <v>21</v>
      </c>
    </row>
    <row r="11" spans="1:18" x14ac:dyDescent="0.25">
      <c r="A11">
        <f t="shared" ca="1" si="4"/>
        <v>20</v>
      </c>
      <c r="B11">
        <f t="shared" ca="1" si="0"/>
        <v>0.34141890942543485</v>
      </c>
      <c r="C11">
        <f t="shared" ca="1" si="5"/>
        <v>2</v>
      </c>
      <c r="D11">
        <f t="shared" ca="1" si="5"/>
        <v>3</v>
      </c>
      <c r="E11">
        <f t="shared" ca="1" si="5"/>
        <v>4</v>
      </c>
      <c r="F11">
        <f t="shared" ca="1" si="5"/>
        <v>5</v>
      </c>
      <c r="G11">
        <f t="shared" ca="1" si="1"/>
        <v>1</v>
      </c>
      <c r="H11" t="str">
        <f t="shared" ca="1" si="2"/>
        <v>a</v>
      </c>
      <c r="I11" t="str">
        <f t="shared" ca="1" si="3"/>
        <v>b</v>
      </c>
      <c r="J11" t="str">
        <f ca="1">"("&amp;C11&amp;H11&amp;" + "&amp;D11&amp;I11&amp;") · ("&amp;C11&amp;H11&amp;" - "&amp;D11&amp;I11&amp;") ="</f>
        <v>(2a + 3b) · (2a - 3b) =</v>
      </c>
      <c r="K11" t="str">
        <f ca="1">C11^2&amp;H11&amp;"² - "&amp;D11^2&amp;I11&amp;"²"</f>
        <v>4a² - 9b²</v>
      </c>
      <c r="P11">
        <v>9</v>
      </c>
      <c r="Q11" s="3" t="s">
        <v>23</v>
      </c>
      <c r="R11" s="3" t="s">
        <v>24</v>
      </c>
    </row>
    <row r="12" spans="1:18" x14ac:dyDescent="0.25">
      <c r="A12">
        <f t="shared" ca="1" si="4"/>
        <v>10</v>
      </c>
      <c r="B12">
        <f t="shared" ca="1" si="0"/>
        <v>0.70110947982008232</v>
      </c>
      <c r="C12">
        <f t="shared" ca="1" si="5"/>
        <v>1</v>
      </c>
      <c r="D12">
        <f t="shared" ca="1" si="5"/>
        <v>2</v>
      </c>
      <c r="E12">
        <f t="shared" ca="1" si="5"/>
        <v>3</v>
      </c>
      <c r="F12">
        <f t="shared" ca="1" si="5"/>
        <v>2</v>
      </c>
      <c r="G12">
        <f t="shared" ca="1" si="1"/>
        <v>2</v>
      </c>
      <c r="H12" t="str">
        <f t="shared" ca="1" si="2"/>
        <v>x</v>
      </c>
      <c r="I12" t="str">
        <f t="shared" ca="1" si="3"/>
        <v>y</v>
      </c>
      <c r="J12" t="str">
        <f ca="1">"("&amp;H12&amp;" + "&amp;D12&amp;")² ="</f>
        <v>(x + 2)² =</v>
      </c>
      <c r="K12" t="str">
        <f ca="1">H12&amp;"² + "&amp;2*D12&amp;H12&amp;" + "&amp;D12^2</f>
        <v>x² + 4x + 4</v>
      </c>
      <c r="P12">
        <v>10</v>
      </c>
      <c r="Q12" s="3" t="s">
        <v>19</v>
      </c>
      <c r="R12" s="3" t="s">
        <v>20</v>
      </c>
    </row>
    <row r="13" spans="1:18" x14ac:dyDescent="0.25">
      <c r="A13">
        <f t="shared" ca="1" si="4"/>
        <v>15</v>
      </c>
      <c r="B13">
        <f t="shared" ca="1" si="0"/>
        <v>0.53107971446238111</v>
      </c>
      <c r="C13">
        <f t="shared" ca="1" si="5"/>
        <v>3</v>
      </c>
      <c r="D13">
        <f t="shared" ca="1" si="5"/>
        <v>5</v>
      </c>
      <c r="E13">
        <f t="shared" ca="1" si="5"/>
        <v>2</v>
      </c>
      <c r="F13">
        <f t="shared" ca="1" si="5"/>
        <v>4</v>
      </c>
      <c r="G13">
        <f t="shared" ca="1" si="1"/>
        <v>7</v>
      </c>
      <c r="H13" t="str">
        <f t="shared" ca="1" si="2"/>
        <v>x</v>
      </c>
      <c r="I13" t="str">
        <f t="shared" ca="1" si="3"/>
        <v>y</v>
      </c>
      <c r="J13" t="str">
        <f ca="1">"("&amp;H13&amp;" - "&amp;D13&amp;")² ="</f>
        <v>(x - 5)² =</v>
      </c>
      <c r="K13" t="str">
        <f ca="1">H13&amp;"² - "&amp;2*D13&amp;H13&amp;" + "&amp;D13^2</f>
        <v>x² - 10x + 25</v>
      </c>
    </row>
    <row r="14" spans="1:18" x14ac:dyDescent="0.25">
      <c r="A14">
        <f t="shared" ca="1" si="4"/>
        <v>4</v>
      </c>
      <c r="B14">
        <f t="shared" ca="1" si="0"/>
        <v>0.89816564863256043</v>
      </c>
      <c r="C14">
        <f t="shared" ca="1" si="5"/>
        <v>3</v>
      </c>
      <c r="D14">
        <f t="shared" ca="1" si="5"/>
        <v>5</v>
      </c>
      <c r="E14">
        <f t="shared" ca="1" si="5"/>
        <v>2</v>
      </c>
      <c r="F14">
        <f t="shared" ca="1" si="5"/>
        <v>1</v>
      </c>
      <c r="G14">
        <f t="shared" ca="1" si="1"/>
        <v>2</v>
      </c>
      <c r="H14" t="str">
        <f t="shared" ca="1" si="2"/>
        <v>x</v>
      </c>
      <c r="I14" t="str">
        <f t="shared" ca="1" si="3"/>
        <v>y</v>
      </c>
      <c r="J14" t="str">
        <f ca="1">"("&amp;H14&amp;" + "&amp;D14&amp;") · ("&amp;H14&amp;" - "&amp;D14&amp;") ="</f>
        <v>(x + 5) · (x - 5) =</v>
      </c>
      <c r="K14" t="str">
        <f ca="1">H14&amp;"² - "&amp;D14^2</f>
        <v>x² - 25</v>
      </c>
    </row>
    <row r="15" spans="1:18" x14ac:dyDescent="0.25">
      <c r="A15">
        <f t="shared" ca="1" si="4"/>
        <v>11</v>
      </c>
      <c r="B15">
        <f t="shared" ca="1" si="0"/>
        <v>0.68378705163682807</v>
      </c>
      <c r="C15">
        <f t="shared" ca="1" si="5"/>
        <v>3</v>
      </c>
      <c r="D15">
        <f t="shared" ca="1" si="5"/>
        <v>1</v>
      </c>
      <c r="E15">
        <f t="shared" ca="1" si="5"/>
        <v>4</v>
      </c>
      <c r="F15">
        <f t="shared" ca="1" si="5"/>
        <v>3</v>
      </c>
      <c r="G15">
        <f t="shared" ca="1" si="1"/>
        <v>5</v>
      </c>
      <c r="H15" t="str">
        <f t="shared" ca="1" si="2"/>
        <v>b</v>
      </c>
      <c r="I15" t="str">
        <f t="shared" ca="1" si="3"/>
        <v>c</v>
      </c>
      <c r="J15" t="str">
        <f ca="1">"("&amp;H15&amp;" + "&amp;D15&amp;I15&amp;")² ="</f>
        <v>(b + 1c)² =</v>
      </c>
      <c r="K15" t="str">
        <f ca="1">H15&amp;"² + "&amp;2*D15&amp;H15&amp;I15&amp;" + "&amp;D15^2&amp;I15&amp;"²"</f>
        <v>b² + 2bc + 1c²</v>
      </c>
    </row>
    <row r="16" spans="1:18" x14ac:dyDescent="0.25">
      <c r="A16">
        <f t="shared" ca="1" si="4"/>
        <v>21</v>
      </c>
      <c r="B16">
        <f t="shared" ca="1" si="0"/>
        <v>0.32614585960345821</v>
      </c>
      <c r="C16">
        <f t="shared" ca="1" si="5"/>
        <v>3</v>
      </c>
      <c r="D16">
        <f t="shared" ca="1" si="5"/>
        <v>5</v>
      </c>
      <c r="E16">
        <f t="shared" ca="1" si="5"/>
        <v>2</v>
      </c>
      <c r="F16">
        <f t="shared" ca="1" si="5"/>
        <v>5</v>
      </c>
      <c r="G16">
        <f t="shared" ca="1" si="1"/>
        <v>4</v>
      </c>
      <c r="H16" t="str">
        <f t="shared" ca="1" si="2"/>
        <v>y</v>
      </c>
      <c r="I16" t="str">
        <f t="shared" ca="1" si="3"/>
        <v>z</v>
      </c>
      <c r="J16" t="str">
        <f ca="1">"("&amp;H16&amp;" - "&amp;D16&amp;I16&amp;")² ="</f>
        <v>(y - 5z)² =</v>
      </c>
      <c r="K16" t="str">
        <f ca="1">H16&amp;"² - "&amp;2*D16&amp;H16&amp;I16&amp;" + "&amp;D16^2&amp;I16&amp;"²"</f>
        <v>y² - 10yz + 25z²</v>
      </c>
    </row>
    <row r="17" spans="1:11" x14ac:dyDescent="0.25">
      <c r="A17">
        <f t="shared" ca="1" si="4"/>
        <v>24</v>
      </c>
      <c r="B17">
        <f t="shared" ca="1" si="0"/>
        <v>0.19470584365834109</v>
      </c>
      <c r="C17">
        <f t="shared" ca="1" si="5"/>
        <v>4</v>
      </c>
      <c r="D17">
        <f t="shared" ca="1" si="5"/>
        <v>2</v>
      </c>
      <c r="E17">
        <f t="shared" ca="1" si="5"/>
        <v>5</v>
      </c>
      <c r="F17">
        <f t="shared" ca="1" si="5"/>
        <v>3</v>
      </c>
      <c r="G17">
        <f t="shared" ca="1" si="1"/>
        <v>4</v>
      </c>
      <c r="H17" t="str">
        <f t="shared" ca="1" si="2"/>
        <v>y</v>
      </c>
      <c r="I17" t="str">
        <f t="shared" ca="1" si="3"/>
        <v>z</v>
      </c>
      <c r="J17" t="str">
        <f ca="1">"("&amp;H17&amp;" + "&amp;D17&amp;I17&amp;") · ("&amp;H17&amp;" - "&amp;D17&amp;I17&amp;") ="</f>
        <v>(y + 2z) · (y - 2z) =</v>
      </c>
      <c r="K17" t="str">
        <f ca="1">H17&amp;"² - "&amp;D17^2&amp;I17&amp;"²"</f>
        <v>y² - 4z²</v>
      </c>
    </row>
    <row r="18" spans="1:11" x14ac:dyDescent="0.25">
      <c r="A18">
        <f t="shared" ca="1" si="4"/>
        <v>13</v>
      </c>
      <c r="B18">
        <f t="shared" ca="1" si="0"/>
        <v>0.55362265243072961</v>
      </c>
      <c r="C18">
        <f t="shared" ca="1" si="5"/>
        <v>5</v>
      </c>
      <c r="D18">
        <f t="shared" ca="1" si="5"/>
        <v>5</v>
      </c>
      <c r="E18">
        <f t="shared" ca="1" si="5"/>
        <v>4</v>
      </c>
      <c r="F18">
        <f t="shared" ca="1" si="5"/>
        <v>3</v>
      </c>
      <c r="G18">
        <f t="shared" ca="1" si="1"/>
        <v>7</v>
      </c>
      <c r="H18" t="str">
        <f t="shared" ca="1" si="2"/>
        <v>x</v>
      </c>
      <c r="I18" t="str">
        <f t="shared" ca="1" si="3"/>
        <v>y</v>
      </c>
      <c r="J18" t="str">
        <f ca="1">"("&amp;C18&amp;H18&amp;" + "&amp;D18&amp;I18&amp;")² ="</f>
        <v>(5x + 5y)² =</v>
      </c>
      <c r="K18" t="str">
        <f ca="1">C18^2&amp;H18&amp;"² + "&amp;2*C18*D18&amp;H18&amp;I18&amp;" + "&amp;D18^2&amp;I18&amp;"²"</f>
        <v>25x² + 50xy + 25y²</v>
      </c>
    </row>
    <row r="19" spans="1:11" x14ac:dyDescent="0.25">
      <c r="A19">
        <f t="shared" ca="1" si="4"/>
        <v>12</v>
      </c>
      <c r="B19">
        <f t="shared" ca="1" si="0"/>
        <v>0.60823140601317649</v>
      </c>
      <c r="C19">
        <f t="shared" ca="1" si="5"/>
        <v>1</v>
      </c>
      <c r="D19">
        <f t="shared" ca="1" si="5"/>
        <v>5</v>
      </c>
      <c r="E19">
        <f t="shared" ca="1" si="5"/>
        <v>4</v>
      </c>
      <c r="F19">
        <f t="shared" ca="1" si="5"/>
        <v>4</v>
      </c>
      <c r="G19">
        <f t="shared" ca="1" si="1"/>
        <v>6</v>
      </c>
      <c r="H19" t="str">
        <f t="shared" ca="1" si="2"/>
        <v>a</v>
      </c>
      <c r="I19" t="str">
        <f t="shared" ca="1" si="3"/>
        <v>b</v>
      </c>
      <c r="J19" t="str">
        <f ca="1">"("&amp;C19&amp;H19&amp;" - "&amp;D19&amp;I19&amp;")² ="</f>
        <v>(1a - 5b)² =</v>
      </c>
      <c r="K19" t="str">
        <f ca="1">C19^2&amp;H19&amp;"² - "&amp;2*C19*D19&amp;H19&amp;I19&amp;" + "&amp;D19^2&amp;I19&amp;"²"</f>
        <v>1a² - 10ab + 25b²</v>
      </c>
    </row>
    <row r="20" spans="1:11" x14ac:dyDescent="0.25">
      <c r="A20">
        <f t="shared" ca="1" si="4"/>
        <v>18</v>
      </c>
      <c r="B20">
        <f t="shared" ca="1" si="0"/>
        <v>0.36686539055759115</v>
      </c>
      <c r="C20">
        <f t="shared" ca="1" si="5"/>
        <v>1</v>
      </c>
      <c r="D20">
        <f t="shared" ca="1" si="5"/>
        <v>2</v>
      </c>
      <c r="E20">
        <f t="shared" ca="1" si="5"/>
        <v>3</v>
      </c>
      <c r="F20">
        <f t="shared" ca="1" si="5"/>
        <v>4</v>
      </c>
      <c r="G20">
        <f t="shared" ca="1" si="1"/>
        <v>7</v>
      </c>
      <c r="H20" t="str">
        <f t="shared" ca="1" si="2"/>
        <v>x</v>
      </c>
      <c r="I20" t="str">
        <f t="shared" ca="1" si="3"/>
        <v>y</v>
      </c>
      <c r="J20" t="str">
        <f ca="1">"("&amp;C20&amp;H20&amp;" + "&amp;D20&amp;I20&amp;") · ("&amp;C20&amp;H20&amp;" - "&amp;D20&amp;I20&amp;") ="</f>
        <v>(1x + 2y) · (1x - 2y) =</v>
      </c>
      <c r="K20" t="str">
        <f ca="1">C20^2&amp;H20&amp;"² - "&amp;D20^2&amp;I20&amp;"²"</f>
        <v>1x² - 4y²</v>
      </c>
    </row>
    <row r="21" spans="1:11" x14ac:dyDescent="0.25">
      <c r="A21">
        <f t="shared" ca="1" si="4"/>
        <v>16</v>
      </c>
      <c r="B21">
        <f t="shared" ca="1" si="0"/>
        <v>0.44357216635681818</v>
      </c>
      <c r="C21">
        <f t="shared" ca="1" si="5"/>
        <v>2</v>
      </c>
      <c r="D21">
        <f t="shared" ca="1" si="5"/>
        <v>3</v>
      </c>
      <c r="E21">
        <f t="shared" ca="1" si="5"/>
        <v>5</v>
      </c>
      <c r="F21">
        <f t="shared" ca="1" si="5"/>
        <v>5</v>
      </c>
      <c r="G21">
        <f t="shared" ca="1" si="1"/>
        <v>6</v>
      </c>
      <c r="H21" t="str">
        <f t="shared" ca="1" si="2"/>
        <v>a</v>
      </c>
      <c r="I21" t="str">
        <f t="shared" ca="1" si="3"/>
        <v>b</v>
      </c>
      <c r="J21" t="str">
        <f ca="1">"("&amp;H21&amp;" + "&amp;D21&amp;")² ="</f>
        <v>(a + 3)² =</v>
      </c>
      <c r="K21" t="str">
        <f ca="1">H21&amp;"² + "&amp;2*D21&amp;H21&amp;" + "&amp;D21^2</f>
        <v>a² + 6a + 9</v>
      </c>
    </row>
    <row r="22" spans="1:11" x14ac:dyDescent="0.25">
      <c r="A22">
        <f t="shared" ca="1" si="4"/>
        <v>27</v>
      </c>
      <c r="B22">
        <f t="shared" ca="1" si="0"/>
        <v>1.8799112037449439E-2</v>
      </c>
      <c r="C22">
        <f t="shared" ca="1" si="5"/>
        <v>4</v>
      </c>
      <c r="D22">
        <f t="shared" ca="1" si="5"/>
        <v>2</v>
      </c>
      <c r="E22">
        <f t="shared" ca="1" si="5"/>
        <v>3</v>
      </c>
      <c r="F22">
        <f t="shared" ca="1" si="5"/>
        <v>3</v>
      </c>
      <c r="G22">
        <f t="shared" ca="1" si="1"/>
        <v>2</v>
      </c>
      <c r="H22" t="str">
        <f t="shared" ca="1" si="2"/>
        <v>x</v>
      </c>
      <c r="I22" t="str">
        <f t="shared" ca="1" si="3"/>
        <v>y</v>
      </c>
      <c r="J22" t="str">
        <f ca="1">"("&amp;H22&amp;" - "&amp;D22&amp;")² ="</f>
        <v>(x - 2)² =</v>
      </c>
      <c r="K22" t="str">
        <f ca="1">H22&amp;"² - "&amp;2*D22&amp;H22&amp;" + "&amp;D22^2</f>
        <v>x² - 4x + 4</v>
      </c>
    </row>
    <row r="23" spans="1:11" x14ac:dyDescent="0.25">
      <c r="A23">
        <f t="shared" ca="1" si="4"/>
        <v>22</v>
      </c>
      <c r="B23">
        <f t="shared" ca="1" si="0"/>
        <v>0.31047547611709458</v>
      </c>
      <c r="C23">
        <f t="shared" ca="1" si="5"/>
        <v>2</v>
      </c>
      <c r="D23">
        <f t="shared" ca="1" si="5"/>
        <v>3</v>
      </c>
      <c r="E23">
        <f t="shared" ca="1" si="5"/>
        <v>5</v>
      </c>
      <c r="F23">
        <f t="shared" ca="1" si="5"/>
        <v>4</v>
      </c>
      <c r="G23">
        <f t="shared" ca="1" si="1"/>
        <v>4</v>
      </c>
      <c r="H23" t="str">
        <f t="shared" ca="1" si="2"/>
        <v>y</v>
      </c>
      <c r="I23" t="str">
        <f t="shared" ca="1" si="3"/>
        <v>z</v>
      </c>
      <c r="J23" t="str">
        <f ca="1">"("&amp;H23&amp;" + "&amp;D23&amp;") · ("&amp;H23&amp;" - "&amp;D23&amp;") ="</f>
        <v>(y + 3) · (y - 3) =</v>
      </c>
      <c r="K23" t="str">
        <f ca="1">H23&amp;"² - "&amp;D23^2</f>
        <v>y² - 9</v>
      </c>
    </row>
    <row r="24" spans="1:11" x14ac:dyDescent="0.25">
      <c r="A24">
        <f t="shared" ca="1" si="4"/>
        <v>9</v>
      </c>
      <c r="B24">
        <f t="shared" ca="1" si="0"/>
        <v>0.73947697828260694</v>
      </c>
      <c r="C24">
        <f t="shared" ca="1" si="5"/>
        <v>2</v>
      </c>
      <c r="D24">
        <f t="shared" ca="1" si="5"/>
        <v>2</v>
      </c>
      <c r="E24">
        <f t="shared" ca="1" si="5"/>
        <v>4</v>
      </c>
      <c r="F24">
        <f t="shared" ca="1" si="5"/>
        <v>2</v>
      </c>
      <c r="G24">
        <f t="shared" ca="1" si="1"/>
        <v>10</v>
      </c>
      <c r="H24" t="str">
        <f t="shared" ca="1" si="2"/>
        <v>b</v>
      </c>
      <c r="I24" t="str">
        <f t="shared" ca="1" si="3"/>
        <v>c</v>
      </c>
      <c r="J24" t="str">
        <f ca="1">"("&amp;H24&amp;" + "&amp;D24&amp;I24&amp;")² ="</f>
        <v>(b + 2c)² =</v>
      </c>
      <c r="K24" t="str">
        <f ca="1">H24&amp;"² + "&amp;2*D24&amp;H24&amp;I24&amp;" + "&amp;D24^2&amp;I24&amp;"²"</f>
        <v>b² + 4bc + 4c²</v>
      </c>
    </row>
    <row r="25" spans="1:11" x14ac:dyDescent="0.25">
      <c r="A25">
        <f t="shared" ca="1" si="4"/>
        <v>5</v>
      </c>
      <c r="B25">
        <f t="shared" ca="1" si="0"/>
        <v>0.88184617392951492</v>
      </c>
      <c r="C25">
        <f t="shared" ca="1" si="5"/>
        <v>3</v>
      </c>
      <c r="D25">
        <f t="shared" ca="1" si="5"/>
        <v>4</v>
      </c>
      <c r="E25">
        <f t="shared" ca="1" si="5"/>
        <v>2</v>
      </c>
      <c r="F25">
        <f t="shared" ca="1" si="5"/>
        <v>4</v>
      </c>
      <c r="G25">
        <f t="shared" ca="1" si="1"/>
        <v>2</v>
      </c>
      <c r="H25" t="str">
        <f t="shared" ca="1" si="2"/>
        <v>x</v>
      </c>
      <c r="I25" t="str">
        <f t="shared" ca="1" si="3"/>
        <v>y</v>
      </c>
      <c r="J25" t="str">
        <f ca="1">"("&amp;H25&amp;" - "&amp;D25&amp;I25&amp;")² ="</f>
        <v>(x - 4y)² =</v>
      </c>
      <c r="K25" t="str">
        <f ca="1">H25&amp;"² - "&amp;2*D25&amp;H25&amp;I25&amp;" + "&amp;D25^2&amp;I25&amp;"²"</f>
        <v>x² - 8xy + 16y²</v>
      </c>
    </row>
    <row r="26" spans="1:11" x14ac:dyDescent="0.25">
      <c r="A26">
        <f t="shared" ca="1" si="4"/>
        <v>3</v>
      </c>
      <c r="B26">
        <f t="shared" ca="1" si="0"/>
        <v>0.95393567628683285</v>
      </c>
      <c r="C26">
        <f t="shared" ca="1" si="5"/>
        <v>5</v>
      </c>
      <c r="D26">
        <f t="shared" ca="1" si="5"/>
        <v>3</v>
      </c>
      <c r="E26">
        <f t="shared" ca="1" si="5"/>
        <v>4</v>
      </c>
      <c r="F26">
        <f t="shared" ca="1" si="5"/>
        <v>3</v>
      </c>
      <c r="G26">
        <f t="shared" ca="1" si="1"/>
        <v>2</v>
      </c>
      <c r="H26" t="str">
        <f t="shared" ca="1" si="2"/>
        <v>x</v>
      </c>
      <c r="I26" t="str">
        <f t="shared" ca="1" si="3"/>
        <v>y</v>
      </c>
      <c r="J26" t="str">
        <f ca="1">"("&amp;H26&amp;" + "&amp;D26&amp;I26&amp;") · ("&amp;H26&amp;" - "&amp;D26&amp;I26&amp;") ="</f>
        <v>(x + 3y) · (x - 3y) =</v>
      </c>
      <c r="K26" t="str">
        <f ca="1">H26&amp;"² - "&amp;D26^2&amp;I26&amp;"²"</f>
        <v>x² - 9y²</v>
      </c>
    </row>
    <row r="27" spans="1:11" x14ac:dyDescent="0.25">
      <c r="A27">
        <f ca="1">RANK(B27,$B$3:$B$29)</f>
        <v>14</v>
      </c>
      <c r="B27">
        <f t="shared" ca="1" si="0"/>
        <v>0.54914793922323191</v>
      </c>
      <c r="C27">
        <f t="shared" ca="1" si="5"/>
        <v>4</v>
      </c>
      <c r="D27">
        <f t="shared" ca="1" si="5"/>
        <v>2</v>
      </c>
      <c r="E27">
        <f t="shared" ca="1" si="5"/>
        <v>3</v>
      </c>
      <c r="F27">
        <f t="shared" ca="1" si="5"/>
        <v>4</v>
      </c>
      <c r="G27">
        <f t="shared" ca="1" si="1"/>
        <v>5</v>
      </c>
      <c r="H27" t="str">
        <f t="shared" ca="1" si="2"/>
        <v>b</v>
      </c>
      <c r="I27" t="str">
        <f t="shared" ca="1" si="3"/>
        <v>c</v>
      </c>
      <c r="J27" t="str">
        <f ca="1">"("&amp;C27&amp;H27&amp;" + "&amp;D27&amp;I27&amp;")² ="</f>
        <v>(4b + 2c)² =</v>
      </c>
      <c r="K27" t="str">
        <f ca="1">C27^2&amp;H27&amp;"² + "&amp;2*C27*D27&amp;H27&amp;I27&amp;" + "&amp;D27^2&amp;I27&amp;"²"</f>
        <v>16b² + 16bc + 4c²</v>
      </c>
    </row>
    <row r="28" spans="1:11" x14ac:dyDescent="0.25">
      <c r="A28">
        <f t="shared" ca="1" si="4"/>
        <v>26</v>
      </c>
      <c r="B28">
        <f t="shared" ca="1" si="0"/>
        <v>9.6648200564455222E-2</v>
      </c>
      <c r="C28">
        <f t="shared" ca="1" si="5"/>
        <v>3</v>
      </c>
      <c r="D28">
        <f t="shared" ca="1" si="5"/>
        <v>4</v>
      </c>
      <c r="E28">
        <f t="shared" ca="1" si="5"/>
        <v>3</v>
      </c>
      <c r="F28">
        <f t="shared" ca="1" si="5"/>
        <v>3</v>
      </c>
      <c r="G28">
        <f t="shared" ca="1" si="1"/>
        <v>10</v>
      </c>
      <c r="H28" t="str">
        <f t="shared" ca="1" si="2"/>
        <v>b</v>
      </c>
      <c r="I28" t="str">
        <f t="shared" ca="1" si="3"/>
        <v>c</v>
      </c>
      <c r="J28" t="str">
        <f ca="1">"("&amp;C28&amp;H28&amp;" - "&amp;D28&amp;I28&amp;")² ="</f>
        <v>(3b - 4c)² =</v>
      </c>
      <c r="K28" t="str">
        <f ca="1">C28^2&amp;H28&amp;"² - "&amp;2*C28*D28&amp;H28&amp;I28&amp;" + "&amp;D28^2&amp;I28&amp;"²"</f>
        <v>9b² - 24bc + 16c²</v>
      </c>
    </row>
    <row r="29" spans="1:11" x14ac:dyDescent="0.25">
      <c r="A29">
        <f t="shared" ca="1" si="4"/>
        <v>25</v>
      </c>
      <c r="B29">
        <f t="shared" ca="1" si="0"/>
        <v>0.17647918007701979</v>
      </c>
      <c r="C29">
        <f t="shared" ca="1" si="5"/>
        <v>1</v>
      </c>
      <c r="D29">
        <f t="shared" ca="1" si="5"/>
        <v>4</v>
      </c>
      <c r="E29">
        <f t="shared" ca="1" si="5"/>
        <v>2</v>
      </c>
      <c r="F29">
        <f t="shared" ca="1" si="5"/>
        <v>3</v>
      </c>
      <c r="G29">
        <f t="shared" ca="1" si="1"/>
        <v>8</v>
      </c>
      <c r="H29" t="str">
        <f t="shared" ca="1" si="2"/>
        <v>c</v>
      </c>
      <c r="I29" t="str">
        <f t="shared" ca="1" si="3"/>
        <v>d</v>
      </c>
      <c r="J29" t="str">
        <f ca="1">"("&amp;C29&amp;H29&amp;" + "&amp;D29&amp;I29&amp;") · ("&amp;C29&amp;H29&amp;" - "&amp;D29&amp;I29&amp;") ="</f>
        <v>(1c + 4d) · (1c - 4d) =</v>
      </c>
      <c r="K29" t="str">
        <f ca="1">C29^2&amp;H29&amp;"² - "&amp;D29^2&amp;I29&amp;"²"</f>
        <v>1c² - 16d²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F33"/>
  <sheetViews>
    <sheetView topLeftCell="A12" workbookViewId="0">
      <selection activeCell="D33" sqref="D33"/>
    </sheetView>
  </sheetViews>
  <sheetFormatPr baseColWidth="10" defaultRowHeight="12.5" x14ac:dyDescent="0.25"/>
  <cols>
    <col min="7" max="7" width="3" bestFit="1" customWidth="1"/>
    <col min="8" max="11" width="3" customWidth="1"/>
    <col min="12" max="14" width="2.54296875" bestFit="1" customWidth="1"/>
    <col min="15" max="15" width="2.54296875" customWidth="1"/>
    <col min="16" max="18" width="2.1796875" bestFit="1" customWidth="1"/>
    <col min="23" max="23" width="26.453125" bestFit="1" customWidth="1"/>
    <col min="24" max="24" width="26.54296875" style="10" customWidth="1"/>
    <col min="25" max="28" width="3.54296875" bestFit="1" customWidth="1"/>
    <col min="29" max="29" width="6.26953125" customWidth="1"/>
    <col min="30" max="31" width="5.1796875" customWidth="1"/>
    <col min="32" max="32" width="5.7265625" customWidth="1"/>
    <col min="33" max="33" width="5.54296875" customWidth="1"/>
    <col min="34" max="34" width="6.453125" customWidth="1"/>
    <col min="35" max="36" width="5.54296875" customWidth="1"/>
    <col min="37" max="37" width="5.54296875" bestFit="1" customWidth="1"/>
    <col min="38" max="38" width="6.1796875" bestFit="1" customWidth="1"/>
    <col min="39" max="39" width="7.26953125" bestFit="1" customWidth="1"/>
    <col min="40" max="40" width="6.7265625" bestFit="1" customWidth="1"/>
    <col min="41" max="41" width="27.6328125" bestFit="1" customWidth="1"/>
    <col min="43" max="44" width="5" customWidth="1"/>
    <col min="55" max="55" width="38.81640625" bestFit="1" customWidth="1"/>
    <col min="56" max="56" width="38.81640625" customWidth="1"/>
    <col min="58" max="58" width="4.7265625" bestFit="1" customWidth="1"/>
    <col min="59" max="59" width="5.7265625" bestFit="1" customWidth="1"/>
    <col min="60" max="60" width="6.1796875" bestFit="1" customWidth="1"/>
    <col min="61" max="61" width="4.7265625" bestFit="1" customWidth="1"/>
    <col min="62" max="62" width="6.26953125" bestFit="1" customWidth="1"/>
    <col min="63" max="63" width="7.26953125" bestFit="1" customWidth="1"/>
    <col min="64" max="64" width="6.7265625" bestFit="1" customWidth="1"/>
    <col min="65" max="70" width="6.7265625" customWidth="1"/>
    <col min="71" max="71" width="21.81640625" bestFit="1" customWidth="1"/>
    <col min="72" max="72" width="20.7265625" bestFit="1" customWidth="1"/>
  </cols>
  <sheetData>
    <row r="1" spans="1:84" x14ac:dyDescent="0.25">
      <c r="B1" s="3" t="s">
        <v>35</v>
      </c>
    </row>
    <row r="2" spans="1:84" x14ac:dyDescent="0.25">
      <c r="C2" t="s">
        <v>28</v>
      </c>
      <c r="D2" t="s">
        <v>29</v>
      </c>
      <c r="E2" t="s">
        <v>30</v>
      </c>
      <c r="F2" t="s">
        <v>31</v>
      </c>
      <c r="W2" t="s">
        <v>32</v>
      </c>
      <c r="X2" s="10" t="s">
        <v>1</v>
      </c>
      <c r="AP2" t="s">
        <v>18</v>
      </c>
      <c r="AQ2" s="3" t="s">
        <v>36</v>
      </c>
      <c r="AR2" s="3" t="s">
        <v>37</v>
      </c>
      <c r="AS2" s="3" t="s">
        <v>19</v>
      </c>
      <c r="AT2" s="3" t="s">
        <v>38</v>
      </c>
      <c r="AU2" s="3" t="s">
        <v>39</v>
      </c>
      <c r="AV2" s="3" t="s">
        <v>40</v>
      </c>
      <c r="AW2" s="3" t="s">
        <v>41</v>
      </c>
      <c r="AX2" s="3" t="s">
        <v>42</v>
      </c>
      <c r="AY2" s="3" t="s">
        <v>43</v>
      </c>
      <c r="AZ2" s="3" t="s">
        <v>60</v>
      </c>
      <c r="BA2" s="3" t="s">
        <v>44</v>
      </c>
      <c r="BB2" s="3" t="s">
        <v>45</v>
      </c>
      <c r="BC2" s="3"/>
      <c r="BD2" s="3"/>
      <c r="BE2" s="3"/>
      <c r="BF2" t="s">
        <v>18</v>
      </c>
      <c r="BG2" s="3" t="s">
        <v>36</v>
      </c>
      <c r="BH2" s="3" t="s">
        <v>37</v>
      </c>
      <c r="BI2" s="3" t="s">
        <v>19</v>
      </c>
      <c r="BJ2" s="3" t="s">
        <v>38</v>
      </c>
      <c r="BK2" s="3" t="s">
        <v>39</v>
      </c>
      <c r="BL2" s="3" t="s">
        <v>40</v>
      </c>
      <c r="BM2" s="3" t="s">
        <v>41</v>
      </c>
      <c r="BN2" s="3" t="s">
        <v>42</v>
      </c>
      <c r="BO2" s="3" t="s">
        <v>43</v>
      </c>
      <c r="BP2" s="3" t="s">
        <v>60</v>
      </c>
      <c r="BQ2" s="3" t="s">
        <v>44</v>
      </c>
      <c r="BR2" s="3" t="s">
        <v>45</v>
      </c>
      <c r="BS2" s="3"/>
      <c r="BT2" s="3"/>
    </row>
    <row r="3" spans="1:84" x14ac:dyDescent="0.25">
      <c r="A3">
        <f ca="1">RANK(B3,$B$3:$B$30)</f>
        <v>7</v>
      </c>
      <c r="B3">
        <f t="shared" ref="B3:B30" ca="1" si="0">RAND()</f>
        <v>0.6902388668723054</v>
      </c>
      <c r="C3">
        <f ca="1">ROUND(RAND()*7+2,0)</f>
        <v>5</v>
      </c>
      <c r="D3">
        <f ca="1">ROUND(RAND()*7+2,0)</f>
        <v>3</v>
      </c>
      <c r="E3">
        <f ca="1">ROUND(RAND()*7+2,0)</f>
        <v>7</v>
      </c>
      <c r="F3">
        <f ca="1">ROUND(RAND()*7+2,0)</f>
        <v>8</v>
      </c>
      <c r="G3">
        <f ca="1">ROUND(RAND()*3+1,0)</f>
        <v>4</v>
      </c>
      <c r="H3">
        <f ca="1">IF(CE3=G3,G3+1,CE3)</f>
        <v>1</v>
      </c>
      <c r="I3">
        <f ca="1">ROUND(RAND()*6+1,0)</f>
        <v>4</v>
      </c>
      <c r="J3">
        <f ca="1">IF(CF3=I3,I3+1,CF3)</f>
        <v>2</v>
      </c>
      <c r="K3">
        <f ca="1">-1^ROUND(RAND(),0)</f>
        <v>1</v>
      </c>
      <c r="L3">
        <f ca="1">-1^ROUND(RAND(),0)</f>
        <v>1</v>
      </c>
      <c r="M3">
        <f ca="1">-1^ROUND(RAND(),0)</f>
        <v>-1</v>
      </c>
      <c r="N3">
        <f ca="1">-1^ROUND(RAND(),0)</f>
        <v>1</v>
      </c>
      <c r="O3" t="str">
        <f t="shared" ref="O3:O30" ca="1" si="1">IF(K3=1,"","-")</f>
        <v/>
      </c>
      <c r="P3" t="str">
        <f t="shared" ref="P3:P30" ca="1" si="2">IF(L3=1,"+","-")</f>
        <v>+</v>
      </c>
      <c r="Q3" t="str">
        <f ca="1">IF(M3=1,"","-")</f>
        <v>-</v>
      </c>
      <c r="R3" t="str">
        <f t="shared" ref="R3:R30" ca="1" si="3">IF(N3=1,"+","-")</f>
        <v>+</v>
      </c>
      <c r="S3" t="str">
        <f ca="1">IF(VLOOKUP(G3,$BU$3:$BW$12,2)=0,"",VLOOKUP(G3,$BU$3:$BW$12,2))</f>
        <v>ba</v>
      </c>
      <c r="T3" t="str">
        <f ca="1">IF(VLOOKUP(H3,$BU$3:$BW$12,2)=0,"",VLOOKUP(H3,$BU$3:$BW$12,2))</f>
        <v>a</v>
      </c>
      <c r="U3" t="str">
        <f ca="1">IF(VLOOKUP(I3,$BU$3:$BW$12,3)=0,"",VLOOKUP(I3,$BU$3:$BW$12,3))</f>
        <v>b</v>
      </c>
      <c r="V3" t="str">
        <f ca="1">IF(VLOOKUP(J3,$BU$3:$BW$12,3)=0,"",VLOOKUP(J3,$BU$3:$BW$12,3))</f>
        <v>a²</v>
      </c>
      <c r="W3" t="str">
        <f ca="1">"("&amp;O3&amp;C3&amp;S3&amp;" "&amp;P3&amp;" "&amp;D3&amp;T3&amp;") · ("&amp;Q3&amp;E3&amp;U3&amp;" "&amp;R3&amp;" "&amp;F3&amp;V3&amp;") ="</f>
        <v>(5ba + 3a) · (-7b + 8a²) =</v>
      </c>
      <c r="X3" s="10" t="str">
        <f ca="1">IF(BS3&lt;&gt;"",BS3,0)</f>
        <v xml:space="preserve"> + 24a³ - 21ab + 40a³b - 35ab²</v>
      </c>
      <c r="Y3">
        <f ca="1">C3*K3*E3*M3</f>
        <v>-35</v>
      </c>
      <c r="Z3">
        <f ca="1">K3*C3*N3*F3</f>
        <v>40</v>
      </c>
      <c r="AA3">
        <f ca="1">L3*D3*M3*E3</f>
        <v>-21</v>
      </c>
      <c r="AB3">
        <f ca="1">L3*D3*N3*F3</f>
        <v>24</v>
      </c>
      <c r="AC3" t="str">
        <f ca="1">TRIM(S3&amp;U3)</f>
        <v>bab</v>
      </c>
      <c r="AD3" t="str">
        <f ca="1">TRIM(S3&amp;V3)</f>
        <v>baa²</v>
      </c>
      <c r="AE3" t="str">
        <f ca="1">TRIM(T3&amp;U3)</f>
        <v>ab</v>
      </c>
      <c r="AF3" t="str">
        <f ca="1">TRIM(T3&amp;V3)</f>
        <v>aa²</v>
      </c>
      <c r="AG3" t="str">
        <f ca="1">IF(AC3="","",VLOOKUP(AC3,$CA$3:$CB$27,2,FALSE))</f>
        <v>ab²</v>
      </c>
      <c r="AH3" t="str">
        <f ca="1">IF(AD3="","",VLOOKUP(AD3,$CA$3:$CB$27,2,FALSE))</f>
        <v>a³b</v>
      </c>
      <c r="AI3" t="str">
        <f ca="1">IF(AE3="","",VLOOKUP(AE3,$CA$3:$CB$27,2,FALSE))</f>
        <v>ab</v>
      </c>
      <c r="AJ3" t="str">
        <f ca="1">IF(AF3="","",VLOOKUP(AF3,$CA$3:$CB$27,2,FALSE))</f>
        <v>a³</v>
      </c>
      <c r="AK3" t="str">
        <f ca="1">Y3&amp;AG3</f>
        <v>-35ab²</v>
      </c>
      <c r="AL3" t="str">
        <f ca="1">IF(Z3&lt;0,"- "&amp;ABS(Z3)&amp;AH3,"+ "&amp;ABS(Z3)&amp;AH3)</f>
        <v>+ 40a³b</v>
      </c>
      <c r="AM3" t="str">
        <f ca="1">IF(AA3&lt;0,"- "&amp;ABS(AA3)&amp;AI3,"+ "&amp;ABS(AA3)&amp;AI3)</f>
        <v>- 21ab</v>
      </c>
      <c r="AN3" t="str">
        <f ca="1">IF(AB3&lt;0,"- "&amp;ABS(AB3)&amp;AJ3,"+ "&amp;ABS(AB3)&amp;AJ3)</f>
        <v>+ 24a³</v>
      </c>
      <c r="AO3" t="str">
        <f ca="1">AK3&amp;" "&amp;AL3&amp;" "&amp;AM3&amp;" "&amp;AN3</f>
        <v>-35ab² + 40a³b - 21ab + 24a³</v>
      </c>
      <c r="AP3" t="str">
        <f t="shared" ref="AP3:BB19" ca="1" si="4">IF(SUMIF($AG3:$AJ3,AP$2,$Y3:$AB3)&lt;&gt;0,SUMIF($AG3:$AJ3,AP$2,$Y3:$AB3),"")</f>
        <v/>
      </c>
      <c r="AQ3" t="str">
        <f t="shared" ca="1" si="4"/>
        <v/>
      </c>
      <c r="AR3">
        <f t="shared" ca="1" si="4"/>
        <v>24</v>
      </c>
      <c r="AS3" t="str">
        <f t="shared" ca="1" si="4"/>
        <v/>
      </c>
      <c r="AT3" t="str">
        <f t="shared" ca="1" si="4"/>
        <v/>
      </c>
      <c r="AU3" t="str">
        <f t="shared" ca="1" si="4"/>
        <v/>
      </c>
      <c r="AV3">
        <f t="shared" ca="1" si="4"/>
        <v>-21</v>
      </c>
      <c r="AW3" t="str">
        <f t="shared" ca="1" si="4"/>
        <v/>
      </c>
      <c r="AX3">
        <f t="shared" ca="1" si="4"/>
        <v>40</v>
      </c>
      <c r="AY3">
        <f t="shared" ca="1" si="4"/>
        <v>-35</v>
      </c>
      <c r="AZ3" t="str">
        <f t="shared" ca="1" si="4"/>
        <v/>
      </c>
      <c r="BA3" t="str">
        <f t="shared" ca="1" si="4"/>
        <v/>
      </c>
      <c r="BB3" t="str">
        <f t="shared" ca="1" si="4"/>
        <v/>
      </c>
      <c r="BC3" t="str">
        <f ca="1">AO3</f>
        <v>-35ab² + 40a³b - 21ab + 24a³</v>
      </c>
      <c r="BD3" t="str">
        <f ca="1">IF(BE3&lt;4,"= "&amp;BS3,"")</f>
        <v/>
      </c>
      <c r="BE3">
        <f ca="1">COUNT(AP3:BB3)</f>
        <v>4</v>
      </c>
      <c r="BF3" t="str">
        <f ca="1">IF(AP3&lt;&gt;"",IF(AP3&lt;0," - "&amp;ABS(AP3)&amp;AP$2,IF(AP3&gt;0," + "&amp;ABS(AP3)&amp;AP$2,"")),"")</f>
        <v/>
      </c>
      <c r="BG3" t="str">
        <f ca="1">IF(AQ3&lt;&gt;"",IF(AQ3&lt;0," - "&amp;ABS(AQ3)&amp;AQ$2,IF(AQ3&gt;0," + "&amp;ABS(AQ3)&amp;AQ$2,"")),"")</f>
        <v/>
      </c>
      <c r="BH3" t="str">
        <f ca="1">IF(AR3&lt;&gt;"",IF(AR3&lt;0," - "&amp;ABS(AR3)&amp;AR$2,IF(AR3&gt;0," + "&amp;ABS(AR3)&amp;AR$2,"")),"")</f>
        <v xml:space="preserve"> + 24a³</v>
      </c>
      <c r="BI3" t="str">
        <f ca="1">IF(AS3&lt;&gt;"",IF(AS3&lt;0," - "&amp;ABS(AS3)&amp;AS$2,IF(AS3&gt;0," + "&amp;ABS(AS3)&amp;AS$2,"")),"")</f>
        <v/>
      </c>
      <c r="BJ3" t="str">
        <f ca="1">IF(AT3&lt;&gt;"",IF(AT3&lt;0," - "&amp;ABS(AT3)&amp;AT$2,IF(AT3&gt;0," + "&amp;ABS(AT3)&amp;AT$2,"")),"")</f>
        <v/>
      </c>
      <c r="BK3" t="str">
        <f ca="1">IF(AU3&lt;&gt;"",IF(AU3&lt;0," - "&amp;ABS(AU3)&amp;AU$2,IF(AU3&gt;0," + "&amp;ABS(AU3)&amp;AU$2,"")),"")</f>
        <v/>
      </c>
      <c r="BL3" t="str">
        <f ca="1">IF(AV3&lt;&gt;"",IF(AV3&lt;0," - "&amp;ABS(AV3)&amp;AV$2,IF(AV3&gt;0," + "&amp;ABS(AV3)&amp;AV$2,"")),"")</f>
        <v xml:space="preserve"> - 21ab</v>
      </c>
      <c r="BM3" t="str">
        <f ca="1">IF(AW3&lt;&gt;"",IF(AW3&lt;0," - "&amp;ABS(AW3)&amp;AW$2,IF(AW3&gt;0," + "&amp;ABS(AW3)&amp;AW$2,"")),"")</f>
        <v/>
      </c>
      <c r="BN3" t="str">
        <f ca="1">IF(AX3&lt;&gt;"",IF(AX3&lt;0," - "&amp;ABS(AX3)&amp;AX$2,IF(AX3&gt;0," + "&amp;ABS(AX3)&amp;AX$2,"")),"")</f>
        <v xml:space="preserve"> + 40a³b</v>
      </c>
      <c r="BO3" t="str">
        <f ca="1">IF(AY3&lt;&gt;"",IF(AY3&lt;0," - "&amp;ABS(AY3)&amp;AY$2,IF(AY3&gt;0," + "&amp;ABS(AY3)&amp;AY$2,"")),"")</f>
        <v xml:space="preserve"> - 35ab²</v>
      </c>
      <c r="BP3" t="str">
        <f ca="1">IF(AZ3&lt;&gt;"",IF(AZ3&lt;0," - "&amp;ABS(AZ3)&amp;AZ$2,IF(AZ3&gt;0," + "&amp;ABS(AZ3)&amp;AZ$2,"")),"")</f>
        <v/>
      </c>
      <c r="BQ3" t="str">
        <f ca="1">IF(BA3&lt;&gt;"",IF(BA3&lt;0," - "&amp;ABS(BA3)&amp;BA$2,IF(BA3&gt;0," + "&amp;ABS(BA3)&amp;BA$2,"")),"")</f>
        <v/>
      </c>
      <c r="BR3" t="str">
        <f ca="1">IF(BB3&lt;&gt;"",IF(BB3&lt;0," - "&amp;ABS(BB3)&amp;BB$2,IF(BB3&gt;0," + "&amp;ABS(BB3)&amp;BB$2,"")),"")</f>
        <v/>
      </c>
      <c r="BS3" t="str">
        <f ca="1">BF3&amp;BG3&amp;BH3&amp;BI3&amp;BJ3&amp;BK3&amp;BL3&amp;BM3&amp;BN3&amp;BO3&amp;BP3&amp;BQ3&amp;BR3</f>
        <v xml:space="preserve"> + 24a³ - 21ab + 40a³b - 35ab²</v>
      </c>
      <c r="BU3">
        <v>1</v>
      </c>
      <c r="BV3" t="s">
        <v>18</v>
      </c>
      <c r="BW3" t="s">
        <v>18</v>
      </c>
      <c r="BX3" s="3" t="s">
        <v>18</v>
      </c>
      <c r="BY3" s="3" t="s">
        <v>19</v>
      </c>
      <c r="CA3" s="3" t="s">
        <v>46</v>
      </c>
      <c r="CB3" s="3" t="s">
        <v>36</v>
      </c>
      <c r="CE3">
        <f ca="1">ROUND(RAND()*3+1,0)</f>
        <v>1</v>
      </c>
      <c r="CF3">
        <f ca="1">ROUND(RAND()*6+1,0)</f>
        <v>2</v>
      </c>
    </row>
    <row r="4" spans="1:84" x14ac:dyDescent="0.25">
      <c r="A4">
        <f t="shared" ref="A4:A29" ca="1" si="5">RANK(B4,$B$3:$B$30)</f>
        <v>15</v>
      </c>
      <c r="B4">
        <f t="shared" ca="1" si="0"/>
        <v>0.44942819986455462</v>
      </c>
      <c r="C4">
        <f t="shared" ref="C4:F30" ca="1" si="6">ROUND(RAND()*7+2,0)</f>
        <v>8</v>
      </c>
      <c r="D4">
        <f t="shared" ca="1" si="6"/>
        <v>8</v>
      </c>
      <c r="E4">
        <f t="shared" ca="1" si="6"/>
        <v>3</v>
      </c>
      <c r="F4">
        <f t="shared" ca="1" si="6"/>
        <v>4</v>
      </c>
      <c r="G4">
        <f t="shared" ref="G4:G30" ca="1" si="7">ROUND(RAND()*3+1,0)</f>
        <v>2</v>
      </c>
      <c r="H4">
        <f ca="1">IF(CE4=G4,G4+1,CE4)</f>
        <v>3</v>
      </c>
      <c r="I4">
        <f t="shared" ref="I4:I30" ca="1" si="8">ROUND(RAND()*6+1,0)</f>
        <v>5</v>
      </c>
      <c r="J4">
        <f ca="1">IF(CF4=I4,I4+1,CF4)</f>
        <v>1</v>
      </c>
      <c r="K4">
        <f t="shared" ref="K4:N30" ca="1" si="9">-1^ROUND(RAND(),0)</f>
        <v>1</v>
      </c>
      <c r="L4">
        <f t="shared" ca="1" si="9"/>
        <v>1</v>
      </c>
      <c r="M4">
        <f t="shared" ca="1" si="9"/>
        <v>-1</v>
      </c>
      <c r="N4">
        <f t="shared" ca="1" si="9"/>
        <v>1</v>
      </c>
      <c r="O4" t="str">
        <f t="shared" ca="1" si="1"/>
        <v/>
      </c>
      <c r="P4" t="str">
        <f t="shared" ca="1" si="2"/>
        <v>+</v>
      </c>
      <c r="Q4" t="str">
        <f t="shared" ref="Q4:Q30" ca="1" si="10">IF(M4=1,"","-")</f>
        <v>-</v>
      </c>
      <c r="R4" t="str">
        <f t="shared" ca="1" si="3"/>
        <v>+</v>
      </c>
      <c r="S4" t="str">
        <f ca="1">IF(VLOOKUP(G4,$BU$3:$BW$12,2)=0,"",VLOOKUP(G4,$BU$3:$BW$12,2))</f>
        <v>b</v>
      </c>
      <c r="T4" t="str">
        <f ca="1">IF(VLOOKUP(H4,$BU$3:$BW$12,2)=0,"",VLOOKUP(H4,$BU$3:$BW$12,2))</f>
        <v>ab</v>
      </c>
      <c r="U4" t="str">
        <f ca="1">IF(VLOOKUP(I4,$BU$3:$BW$12,3)=0,"",VLOOKUP(I4,$BU$3:$BW$12,3))</f>
        <v>b²</v>
      </c>
      <c r="V4" t="str">
        <f ca="1">IF(VLOOKUP(J4,$BU$3:$BW$12,3)=0,"",VLOOKUP(J4,$BU$3:$BW$12,3))</f>
        <v>a</v>
      </c>
      <c r="W4" t="str">
        <f t="shared" ref="W4:W30" ca="1" si="11">"("&amp;O4&amp;C4&amp;S4&amp;" "&amp;P4&amp;" "&amp;D4&amp;T4&amp;") · ("&amp;Q4&amp;E4&amp;U4&amp;" "&amp;R4&amp;" "&amp;F4&amp;V4&amp;") ="</f>
        <v>(8b + 8ab) · (-3b² + 4a) =</v>
      </c>
      <c r="X4" s="10" t="str">
        <f t="shared" ref="X4:X30" ca="1" si="12">IF(BS4&lt;&gt;"",BS4,0)</f>
        <v xml:space="preserve"> - 24b³ + 32ab + 32a²b - 24ab³</v>
      </c>
      <c r="Y4">
        <f t="shared" ref="Y4:Y30" ca="1" si="13">C4*K4*E4*M4</f>
        <v>-24</v>
      </c>
      <c r="Z4">
        <f t="shared" ref="Z4:Z30" ca="1" si="14">K4*C4*N4*F4</f>
        <v>32</v>
      </c>
      <c r="AA4">
        <f t="shared" ref="AA4:AA30" ca="1" si="15">L4*D4*M4*E4</f>
        <v>-24</v>
      </c>
      <c r="AB4">
        <f t="shared" ref="AB4:AB30" ca="1" si="16">L4*D4*N4*F4</f>
        <v>32</v>
      </c>
      <c r="AC4" t="str">
        <f t="shared" ref="AC4:AC30" ca="1" si="17">TRIM(S4&amp;U4)</f>
        <v>bb²</v>
      </c>
      <c r="AD4" t="str">
        <f t="shared" ref="AD4:AD30" ca="1" si="18">TRIM(S4&amp;V4)</f>
        <v>ba</v>
      </c>
      <c r="AE4" t="str">
        <f t="shared" ref="AE4:AE30" ca="1" si="19">TRIM(T4&amp;U4)</f>
        <v>abb²</v>
      </c>
      <c r="AF4" t="str">
        <f t="shared" ref="AF4:AF30" ca="1" si="20">TRIM(T4&amp;V4)</f>
        <v>aba</v>
      </c>
      <c r="AG4" t="str">
        <f ca="1">IF(AC4="","",VLOOKUP(AC4,$CA$3:$CB$27,2,FALSE))</f>
        <v>b³</v>
      </c>
      <c r="AH4" t="str">
        <f ca="1">IF(AD4="","",VLOOKUP(AD4,$CA$3:$CB$27,2,FALSE))</f>
        <v>ab</v>
      </c>
      <c r="AI4" t="str">
        <f ca="1">IF(AE4="","",VLOOKUP(AE4,$CA$3:$CB$27,2,FALSE))</f>
        <v>ab³</v>
      </c>
      <c r="AJ4" t="str">
        <f ca="1">IF(AF4="","",VLOOKUP(AF4,$CA$3:$CB$27,2,FALSE))</f>
        <v>a²b</v>
      </c>
      <c r="AK4" t="str">
        <f t="shared" ref="AK4:AK30" ca="1" si="21">Y4&amp;AG4</f>
        <v>-24b³</v>
      </c>
      <c r="AL4" t="str">
        <f t="shared" ref="AL4:AN30" ca="1" si="22">IF(Z4&lt;0,"- "&amp;ABS(Z4)&amp;AH4,"+ "&amp;ABS(Z4)&amp;AH4)</f>
        <v>+ 32ab</v>
      </c>
      <c r="AM4" t="str">
        <f t="shared" ca="1" si="22"/>
        <v>- 24ab³</v>
      </c>
      <c r="AN4" t="str">
        <f t="shared" ca="1" si="22"/>
        <v>+ 32a²b</v>
      </c>
      <c r="AO4" t="str">
        <f t="shared" ref="AO4:AO30" ca="1" si="23">AK4&amp;" "&amp;AL4&amp;" "&amp;AM4&amp;" "&amp;AN4</f>
        <v>-24b³ + 32ab - 24ab³ + 32a²b</v>
      </c>
      <c r="AP4" t="str">
        <f t="shared" ca="1" si="4"/>
        <v/>
      </c>
      <c r="AQ4" t="str">
        <f t="shared" ca="1" si="4"/>
        <v/>
      </c>
      <c r="AR4" t="str">
        <f t="shared" ca="1" si="4"/>
        <v/>
      </c>
      <c r="AS4" t="str">
        <f t="shared" ca="1" si="4"/>
        <v/>
      </c>
      <c r="AT4" t="str">
        <f t="shared" ca="1" si="4"/>
        <v/>
      </c>
      <c r="AU4">
        <f t="shared" ca="1" si="4"/>
        <v>-24</v>
      </c>
      <c r="AV4">
        <f t="shared" ca="1" si="4"/>
        <v>32</v>
      </c>
      <c r="AW4">
        <f t="shared" ca="1" si="4"/>
        <v>32</v>
      </c>
      <c r="AX4" t="str">
        <f t="shared" ca="1" si="4"/>
        <v/>
      </c>
      <c r="AY4" t="str">
        <f t="shared" ca="1" si="4"/>
        <v/>
      </c>
      <c r="AZ4">
        <f t="shared" ca="1" si="4"/>
        <v>-24</v>
      </c>
      <c r="BA4" t="str">
        <f t="shared" ca="1" si="4"/>
        <v/>
      </c>
      <c r="BB4" t="str">
        <f t="shared" ca="1" si="4"/>
        <v/>
      </c>
      <c r="BC4" t="str">
        <f ca="1">AO4</f>
        <v>-24b³ + 32ab - 24ab³ + 32a²b</v>
      </c>
      <c r="BD4" t="str">
        <f ca="1">IF(BE4&lt;4,"= "&amp;BS4,"")</f>
        <v/>
      </c>
      <c r="BE4">
        <f ca="1">COUNT(AP4:BB4)</f>
        <v>4</v>
      </c>
      <c r="BF4" t="str">
        <f ca="1">IF(AP4&lt;&gt;"",IF(AP4&lt;0," - "&amp;ABS(AP4)&amp;AP$2,IF(AP4&gt;0," + "&amp;ABS(AP4)&amp;AP$2,"")),"")</f>
        <v/>
      </c>
      <c r="BG4" t="str">
        <f ca="1">IF(AQ4&lt;&gt;"",IF(AQ4&lt;0," - "&amp;ABS(AQ4)&amp;AQ$2,IF(AQ4&gt;0," + "&amp;ABS(AQ4)&amp;AQ$2,"")),"")</f>
        <v/>
      </c>
      <c r="BH4" t="str">
        <f ca="1">IF(AR4&lt;&gt;"",IF(AR4&lt;0," - "&amp;ABS(AR4)&amp;AR$2,IF(AR4&gt;0," + "&amp;ABS(AR4)&amp;AR$2,"")),"")</f>
        <v/>
      </c>
      <c r="BI4" t="str">
        <f ca="1">IF(AS4&lt;&gt;"",IF(AS4&lt;0," - "&amp;ABS(AS4)&amp;AS$2,IF(AS4&gt;0," + "&amp;ABS(AS4)&amp;AS$2,"")),"")</f>
        <v/>
      </c>
      <c r="BJ4" t="str">
        <f ca="1">IF(AT4&lt;&gt;"",IF(AT4&lt;0," - "&amp;ABS(AT4)&amp;AT$2,IF(AT4&gt;0," + "&amp;ABS(AT4)&amp;AT$2,"")),"")</f>
        <v/>
      </c>
      <c r="BK4" t="str">
        <f ca="1">IF(AU4&lt;&gt;"",IF(AU4&lt;0," - "&amp;ABS(AU4)&amp;AU$2,IF(AU4&gt;0," + "&amp;ABS(AU4)&amp;AU$2,"")),"")</f>
        <v xml:space="preserve"> - 24b³</v>
      </c>
      <c r="BL4" t="str">
        <f ca="1">IF(AV4&lt;&gt;"",IF(AV4&lt;0," - "&amp;ABS(AV4)&amp;AV$2,IF(AV4&gt;0," + "&amp;ABS(AV4)&amp;AV$2,"")),"")</f>
        <v xml:space="preserve"> + 32ab</v>
      </c>
      <c r="BM4" t="str">
        <f ca="1">IF(AW4&lt;&gt;"",IF(AW4&lt;0," - "&amp;ABS(AW4)&amp;AW$2,IF(AW4&gt;0," + "&amp;ABS(AW4)&amp;AW$2,"")),"")</f>
        <v xml:space="preserve"> + 32a²b</v>
      </c>
      <c r="BN4" t="str">
        <f ca="1">IF(AX4&lt;&gt;"",IF(AX4&lt;0," - "&amp;ABS(AX4)&amp;AX$2,IF(AX4&gt;0," + "&amp;ABS(AX4)&amp;AX$2,"")),"")</f>
        <v/>
      </c>
      <c r="BO4" t="str">
        <f ca="1">IF(AY4&lt;&gt;"",IF(AY4&lt;0," - "&amp;ABS(AY4)&amp;AY$2,IF(AY4&gt;0," + "&amp;ABS(AY4)&amp;AY$2,"")),"")</f>
        <v/>
      </c>
      <c r="BP4" t="str">
        <f t="shared" ref="BP4:BP30" ca="1" si="24">IF(AZ4&lt;&gt;"",IF(AZ4&lt;0," - "&amp;ABS(AZ4)&amp;AZ$2,IF(AZ4&gt;0," + "&amp;ABS(AZ4)&amp;AZ$2,"")),"")</f>
        <v xml:space="preserve"> - 24ab³</v>
      </c>
      <c r="BQ4" t="str">
        <f ca="1">IF(BA4&lt;&gt;"",IF(BA4&lt;0," - "&amp;ABS(BA4)&amp;BA$2,IF(BA4&gt;0," + "&amp;ABS(BA4)&amp;BA$2,"")),"")</f>
        <v/>
      </c>
      <c r="BR4" t="str">
        <f ca="1">IF(BB4&lt;&gt;"",IF(BB4&lt;0," - "&amp;ABS(BB4)&amp;BB$2,IF(BB4&gt;0," + "&amp;ABS(BB4)&amp;BB$2,"")),"")</f>
        <v/>
      </c>
      <c r="BS4" t="str">
        <f t="shared" ref="BS4:BS30" ca="1" si="25">BF4&amp;BG4&amp;BH4&amp;BI4&amp;BJ4&amp;BK4&amp;BL4&amp;BM4&amp;BN4&amp;BO4&amp;BP4&amp;BQ4&amp;BR4</f>
        <v xml:space="preserve"> - 24b³ + 32ab + 32a²b - 24ab³</v>
      </c>
      <c r="BU4">
        <v>2</v>
      </c>
      <c r="BV4" s="3" t="s">
        <v>19</v>
      </c>
      <c r="BW4" s="3" t="s">
        <v>36</v>
      </c>
      <c r="CA4" s="3" t="s">
        <v>47</v>
      </c>
      <c r="CB4" s="3" t="s">
        <v>37</v>
      </c>
      <c r="CE4">
        <f t="shared" ref="CE4:CE30" ca="1" si="26">ROUND(RAND()*3+1,0)</f>
        <v>2</v>
      </c>
      <c r="CF4">
        <f t="shared" ref="CF4:CF30" ca="1" si="27">ROUND(RAND()*6+1,0)</f>
        <v>1</v>
      </c>
    </row>
    <row r="5" spans="1:84" x14ac:dyDescent="0.25">
      <c r="A5">
        <f t="shared" ca="1" si="5"/>
        <v>9</v>
      </c>
      <c r="B5">
        <f t="shared" ca="1" si="0"/>
        <v>0.61741735832654765</v>
      </c>
      <c r="C5">
        <f t="shared" ca="1" si="6"/>
        <v>4</v>
      </c>
      <c r="D5">
        <f t="shared" ca="1" si="6"/>
        <v>8</v>
      </c>
      <c r="E5">
        <f t="shared" ca="1" si="6"/>
        <v>5</v>
      </c>
      <c r="F5">
        <f t="shared" ca="1" si="6"/>
        <v>3</v>
      </c>
      <c r="G5">
        <f t="shared" ca="1" si="7"/>
        <v>3</v>
      </c>
      <c r="H5">
        <f ca="1">IF(CE5=G5,G5+1,CE5)</f>
        <v>4</v>
      </c>
      <c r="I5">
        <f t="shared" ca="1" si="8"/>
        <v>6</v>
      </c>
      <c r="J5">
        <f ca="1">IF(CF5=I5,I5+1,CF5)</f>
        <v>4</v>
      </c>
      <c r="K5">
        <f t="shared" ca="1" si="9"/>
        <v>-1</v>
      </c>
      <c r="L5">
        <f t="shared" ca="1" si="9"/>
        <v>-1</v>
      </c>
      <c r="M5">
        <f t="shared" ca="1" si="9"/>
        <v>1</v>
      </c>
      <c r="N5">
        <f t="shared" ca="1" si="9"/>
        <v>-1</v>
      </c>
      <c r="O5" t="str">
        <f t="shared" ca="1" si="1"/>
        <v>-</v>
      </c>
      <c r="P5" t="str">
        <f t="shared" ca="1" si="2"/>
        <v>-</v>
      </c>
      <c r="Q5" t="str">
        <f t="shared" ca="1" si="10"/>
        <v/>
      </c>
      <c r="R5" t="str">
        <f t="shared" ca="1" si="3"/>
        <v>-</v>
      </c>
      <c r="S5" t="str">
        <f ca="1">IF(VLOOKUP(G5,$BU$3:$BW$12,2)=0,"",VLOOKUP(G5,$BU$3:$BW$12,2))</f>
        <v>ab</v>
      </c>
      <c r="T5" t="str">
        <f ca="1">IF(VLOOKUP(H5,$BU$3:$BW$12,2)=0,"",VLOOKUP(H5,$BU$3:$BW$12,2))</f>
        <v>ba</v>
      </c>
      <c r="U5" t="str">
        <f ca="1">IF(VLOOKUP(I5,$BU$3:$BW$12,3)=0,"",VLOOKUP(I5,$BU$3:$BW$12,3))</f>
        <v xml:space="preserve"> </v>
      </c>
      <c r="V5" t="str">
        <f ca="1">IF(VLOOKUP(J5,$BU$3:$BW$12,3)=0,"",VLOOKUP(J5,$BU$3:$BW$12,3))</f>
        <v>b</v>
      </c>
      <c r="W5" t="str">
        <f t="shared" ca="1" si="11"/>
        <v>(-4ab - 8ba) · (5  - 3b) =</v>
      </c>
      <c r="X5" s="10" t="str">
        <f t="shared" ca="1" si="12"/>
        <v xml:space="preserve"> - 60ab + 36ab²</v>
      </c>
      <c r="Y5">
        <f t="shared" ca="1" si="13"/>
        <v>-20</v>
      </c>
      <c r="Z5">
        <f t="shared" ca="1" si="14"/>
        <v>12</v>
      </c>
      <c r="AA5">
        <f t="shared" ca="1" si="15"/>
        <v>-40</v>
      </c>
      <c r="AB5">
        <f t="shared" ca="1" si="16"/>
        <v>24</v>
      </c>
      <c r="AC5" t="str">
        <f t="shared" ca="1" si="17"/>
        <v>ab</v>
      </c>
      <c r="AD5" t="str">
        <f t="shared" ca="1" si="18"/>
        <v>abb</v>
      </c>
      <c r="AE5" t="str">
        <f t="shared" ca="1" si="19"/>
        <v>ba</v>
      </c>
      <c r="AF5" t="str">
        <f t="shared" ca="1" si="20"/>
        <v>bab</v>
      </c>
      <c r="AG5" t="str">
        <f ca="1">IF(AC5="","",VLOOKUP(AC5,$CA$3:$CB$27,2,FALSE))</f>
        <v>ab</v>
      </c>
      <c r="AH5" t="str">
        <f ca="1">IF(AD5="","",VLOOKUP(AD5,$CA$3:$CB$27,2,FALSE))</f>
        <v>ab²</v>
      </c>
      <c r="AI5" t="str">
        <f ca="1">IF(AE5="","",VLOOKUP(AE5,$CA$3:$CB$27,2,FALSE))</f>
        <v>ab</v>
      </c>
      <c r="AJ5" t="str">
        <f ca="1">IF(AF5="","",VLOOKUP(AF5,$CA$3:$CB$27,2,FALSE))</f>
        <v>ab²</v>
      </c>
      <c r="AK5" t="str">
        <f t="shared" ca="1" si="21"/>
        <v>-20ab</v>
      </c>
      <c r="AL5" t="str">
        <f t="shared" ca="1" si="22"/>
        <v>+ 12ab²</v>
      </c>
      <c r="AM5" t="str">
        <f t="shared" ca="1" si="22"/>
        <v>- 40ab</v>
      </c>
      <c r="AN5" t="str">
        <f t="shared" ca="1" si="22"/>
        <v>+ 24ab²</v>
      </c>
      <c r="AO5" t="str">
        <f t="shared" ca="1" si="23"/>
        <v>-20ab + 12ab² - 40ab + 24ab²</v>
      </c>
      <c r="AP5" t="str">
        <f t="shared" ca="1" si="4"/>
        <v/>
      </c>
      <c r="AQ5" t="str">
        <f t="shared" ca="1" si="4"/>
        <v/>
      </c>
      <c r="AR5" t="str">
        <f t="shared" ca="1" si="4"/>
        <v/>
      </c>
      <c r="AS5" t="str">
        <f t="shared" ca="1" si="4"/>
        <v/>
      </c>
      <c r="AT5" t="str">
        <f t="shared" ca="1" si="4"/>
        <v/>
      </c>
      <c r="AU5" t="str">
        <f t="shared" ca="1" si="4"/>
        <v/>
      </c>
      <c r="AV5">
        <f t="shared" ca="1" si="4"/>
        <v>-60</v>
      </c>
      <c r="AW5" t="str">
        <f t="shared" ca="1" si="4"/>
        <v/>
      </c>
      <c r="AX5" t="str">
        <f t="shared" ca="1" si="4"/>
        <v/>
      </c>
      <c r="AY5">
        <f t="shared" ca="1" si="4"/>
        <v>36</v>
      </c>
      <c r="AZ5" t="str">
        <f t="shared" ca="1" si="4"/>
        <v/>
      </c>
      <c r="BA5" t="str">
        <f t="shared" ca="1" si="4"/>
        <v/>
      </c>
      <c r="BB5" t="str">
        <f t="shared" ca="1" si="4"/>
        <v/>
      </c>
      <c r="BC5" t="str">
        <f ca="1">AO5</f>
        <v>-20ab + 12ab² - 40ab + 24ab²</v>
      </c>
      <c r="BD5" t="str">
        <f ca="1">IF(BE5&lt;4,"= "&amp;BS5,"")</f>
        <v>=  - 60ab + 36ab²</v>
      </c>
      <c r="BE5">
        <f ca="1">COUNT(AP5:BB5)</f>
        <v>2</v>
      </c>
      <c r="BF5" t="str">
        <f ca="1">IF(AP5&lt;&gt;"",IF(AP5&lt;0," - "&amp;ABS(AP5)&amp;AP$2,IF(AP5&gt;0," + "&amp;ABS(AP5)&amp;AP$2,"")),"")</f>
        <v/>
      </c>
      <c r="BG5" t="str">
        <f ca="1">IF(AQ5&lt;&gt;"",IF(AQ5&lt;0," - "&amp;ABS(AQ5)&amp;AQ$2,IF(AQ5&gt;0," + "&amp;ABS(AQ5)&amp;AQ$2,"")),"")</f>
        <v/>
      </c>
      <c r="BH5" t="str">
        <f ca="1">IF(AR5&lt;&gt;"",IF(AR5&lt;0," - "&amp;ABS(AR5)&amp;AR$2,IF(AR5&gt;0," + "&amp;ABS(AR5)&amp;AR$2,"")),"")</f>
        <v/>
      </c>
      <c r="BI5" t="str">
        <f ca="1">IF(AS5&lt;&gt;"",IF(AS5&lt;0," - "&amp;ABS(AS5)&amp;AS$2,IF(AS5&gt;0," + "&amp;ABS(AS5)&amp;AS$2,"")),"")</f>
        <v/>
      </c>
      <c r="BJ5" t="str">
        <f ca="1">IF(AT5&lt;&gt;"",IF(AT5&lt;0," - "&amp;ABS(AT5)&amp;AT$2,IF(AT5&gt;0," + "&amp;ABS(AT5)&amp;AT$2,"")),"")</f>
        <v/>
      </c>
      <c r="BK5" t="str">
        <f ca="1">IF(AU5&lt;&gt;"",IF(AU5&lt;0," - "&amp;ABS(AU5)&amp;AU$2,IF(AU5&gt;0," + "&amp;ABS(AU5)&amp;AU$2,"")),"")</f>
        <v/>
      </c>
      <c r="BL5" t="str">
        <f ca="1">IF(AV5&lt;&gt;"",IF(AV5&lt;0," - "&amp;ABS(AV5)&amp;AV$2,IF(AV5&gt;0," + "&amp;ABS(AV5)&amp;AV$2,"")),"")</f>
        <v xml:space="preserve"> - 60ab</v>
      </c>
      <c r="BM5" t="str">
        <f ca="1">IF(AW5&lt;&gt;"",IF(AW5&lt;0," - "&amp;ABS(AW5)&amp;AW$2,IF(AW5&gt;0," + "&amp;ABS(AW5)&amp;AW$2,"")),"")</f>
        <v/>
      </c>
      <c r="BN5" t="str">
        <f ca="1">IF(AX5&lt;&gt;"",IF(AX5&lt;0," - "&amp;ABS(AX5)&amp;AX$2,IF(AX5&gt;0," + "&amp;ABS(AX5)&amp;AX$2,"")),"")</f>
        <v/>
      </c>
      <c r="BO5" t="str">
        <f ca="1">IF(AY5&lt;&gt;"",IF(AY5&lt;0," - "&amp;ABS(AY5)&amp;AY$2,IF(AY5&gt;0," + "&amp;ABS(AY5)&amp;AY$2,"")),"")</f>
        <v xml:space="preserve"> + 36ab²</v>
      </c>
      <c r="BP5" t="str">
        <f t="shared" ca="1" si="24"/>
        <v/>
      </c>
      <c r="BQ5" t="str">
        <f ca="1">IF(BA5&lt;&gt;"",IF(BA5&lt;0," - "&amp;ABS(BA5)&amp;BA$2,IF(BA5&gt;0," + "&amp;ABS(BA5)&amp;BA$2,"")),"")</f>
        <v/>
      </c>
      <c r="BR5" t="str">
        <f ca="1">IF(BB5&lt;&gt;"",IF(BB5&lt;0," - "&amp;ABS(BB5)&amp;BB$2,IF(BB5&gt;0," + "&amp;ABS(BB5)&amp;BB$2,"")),"")</f>
        <v/>
      </c>
      <c r="BS5" t="str">
        <f t="shared" ca="1" si="25"/>
        <v xml:space="preserve"> - 60ab + 36ab²</v>
      </c>
      <c r="BU5">
        <v>3</v>
      </c>
      <c r="BV5" s="3" t="s">
        <v>40</v>
      </c>
      <c r="BW5" s="3" t="s">
        <v>40</v>
      </c>
      <c r="CA5" s="3" t="s">
        <v>48</v>
      </c>
      <c r="CB5" s="3" t="s">
        <v>41</v>
      </c>
      <c r="CE5">
        <f t="shared" ca="1" si="26"/>
        <v>3</v>
      </c>
      <c r="CF5">
        <f t="shared" ca="1" si="27"/>
        <v>4</v>
      </c>
    </row>
    <row r="6" spans="1:84" x14ac:dyDescent="0.25">
      <c r="A6">
        <f t="shared" ca="1" si="5"/>
        <v>11</v>
      </c>
      <c r="B6">
        <f t="shared" ca="1" si="0"/>
        <v>0.55937238313620263</v>
      </c>
      <c r="C6">
        <f t="shared" ca="1" si="6"/>
        <v>4</v>
      </c>
      <c r="D6">
        <f t="shared" ca="1" si="6"/>
        <v>5</v>
      </c>
      <c r="E6">
        <f t="shared" ca="1" si="6"/>
        <v>3</v>
      </c>
      <c r="F6">
        <f t="shared" ca="1" si="6"/>
        <v>2</v>
      </c>
      <c r="G6">
        <f t="shared" ca="1" si="7"/>
        <v>1</v>
      </c>
      <c r="H6">
        <f ca="1">IF(CE6=G6,G6+1,CE6)</f>
        <v>2</v>
      </c>
      <c r="I6">
        <f t="shared" ca="1" si="8"/>
        <v>4</v>
      </c>
      <c r="J6">
        <f ca="1">IF(CF6=I6,I6+1,CF6)</f>
        <v>1</v>
      </c>
      <c r="K6">
        <f t="shared" ca="1" si="9"/>
        <v>-1</v>
      </c>
      <c r="L6">
        <f t="shared" ca="1" si="9"/>
        <v>-1</v>
      </c>
      <c r="M6">
        <f t="shared" ca="1" si="9"/>
        <v>-1</v>
      </c>
      <c r="N6">
        <f t="shared" ca="1" si="9"/>
        <v>-1</v>
      </c>
      <c r="O6" t="str">
        <f t="shared" ca="1" si="1"/>
        <v>-</v>
      </c>
      <c r="P6" t="str">
        <f t="shared" ca="1" si="2"/>
        <v>-</v>
      </c>
      <c r="Q6" t="str">
        <f t="shared" ca="1" si="10"/>
        <v>-</v>
      </c>
      <c r="R6" t="str">
        <f t="shared" ca="1" si="3"/>
        <v>-</v>
      </c>
      <c r="S6" t="str">
        <f ca="1">IF(VLOOKUP(G6,$BU$3:$BW$12,2)=0,"",VLOOKUP(G6,$BU$3:$BW$12,2))</f>
        <v>a</v>
      </c>
      <c r="T6" t="str">
        <f ca="1">IF(VLOOKUP(H6,$BU$3:$BW$12,2)=0,"",VLOOKUP(H6,$BU$3:$BW$12,2))</f>
        <v>b</v>
      </c>
      <c r="U6" t="str">
        <f ca="1">IF(VLOOKUP(I6,$BU$3:$BW$12,3)=0,"",VLOOKUP(I6,$BU$3:$BW$12,3))</f>
        <v>b</v>
      </c>
      <c r="V6" t="str">
        <f ca="1">IF(VLOOKUP(J6,$BU$3:$BW$12,3)=0,"",VLOOKUP(J6,$BU$3:$BW$12,3))</f>
        <v>a</v>
      </c>
      <c r="W6" t="str">
        <f t="shared" ca="1" si="11"/>
        <v>(-4a - 5b) · (-3b - 2a) =</v>
      </c>
      <c r="X6" s="10" t="str">
        <f t="shared" ca="1" si="12"/>
        <v xml:space="preserve"> + 8a² + 15b² + 22ab</v>
      </c>
      <c r="Y6">
        <f t="shared" ca="1" si="13"/>
        <v>12</v>
      </c>
      <c r="Z6">
        <f t="shared" ca="1" si="14"/>
        <v>8</v>
      </c>
      <c r="AA6">
        <f t="shared" ca="1" si="15"/>
        <v>15</v>
      </c>
      <c r="AB6">
        <f t="shared" ca="1" si="16"/>
        <v>10</v>
      </c>
      <c r="AC6" t="str">
        <f t="shared" ca="1" si="17"/>
        <v>ab</v>
      </c>
      <c r="AD6" t="str">
        <f t="shared" ca="1" si="18"/>
        <v>aa</v>
      </c>
      <c r="AE6" t="str">
        <f t="shared" ca="1" si="19"/>
        <v>bb</v>
      </c>
      <c r="AF6" t="str">
        <f t="shared" ca="1" si="20"/>
        <v>ba</v>
      </c>
      <c r="AG6" t="str">
        <f ca="1">IF(AC6="","",VLOOKUP(AC6,$CA$3:$CB$27,2,FALSE))</f>
        <v>ab</v>
      </c>
      <c r="AH6" t="str">
        <f ca="1">IF(AD6="","",VLOOKUP(AD6,$CA$3:$CB$27,2,FALSE))</f>
        <v>a²</v>
      </c>
      <c r="AI6" t="str">
        <f ca="1">IF(AE6="","",VLOOKUP(AE6,$CA$3:$CB$27,2,FALSE))</f>
        <v>b²</v>
      </c>
      <c r="AJ6" t="str">
        <f ca="1">IF(AF6="","",VLOOKUP(AF6,$CA$3:$CB$27,2,FALSE))</f>
        <v>ab</v>
      </c>
      <c r="AK6" t="str">
        <f t="shared" ca="1" si="21"/>
        <v>12ab</v>
      </c>
      <c r="AL6" t="str">
        <f t="shared" ca="1" si="22"/>
        <v>+ 8a²</v>
      </c>
      <c r="AM6" t="str">
        <f t="shared" ca="1" si="22"/>
        <v>+ 15b²</v>
      </c>
      <c r="AN6" t="str">
        <f t="shared" ca="1" si="22"/>
        <v>+ 10ab</v>
      </c>
      <c r="AO6" t="str">
        <f t="shared" ca="1" si="23"/>
        <v>12ab + 8a² + 15b² + 10ab</v>
      </c>
      <c r="AP6" t="str">
        <f t="shared" ca="1" si="4"/>
        <v/>
      </c>
      <c r="AQ6">
        <f t="shared" ca="1" si="4"/>
        <v>8</v>
      </c>
      <c r="AR6" t="str">
        <f t="shared" ca="1" si="4"/>
        <v/>
      </c>
      <c r="AS6" t="str">
        <f t="shared" ca="1" si="4"/>
        <v/>
      </c>
      <c r="AT6">
        <f t="shared" ca="1" si="4"/>
        <v>15</v>
      </c>
      <c r="AU6" t="str">
        <f t="shared" ca="1" si="4"/>
        <v/>
      </c>
      <c r="AV6">
        <f t="shared" ca="1" si="4"/>
        <v>22</v>
      </c>
      <c r="AW6" t="str">
        <f t="shared" ca="1" si="4"/>
        <v/>
      </c>
      <c r="AX6" t="str">
        <f t="shared" ca="1" si="4"/>
        <v/>
      </c>
      <c r="AY6" t="str">
        <f t="shared" ca="1" si="4"/>
        <v/>
      </c>
      <c r="AZ6" t="str">
        <f t="shared" ca="1" si="4"/>
        <v/>
      </c>
      <c r="BA6" t="str">
        <f t="shared" ca="1" si="4"/>
        <v/>
      </c>
      <c r="BB6" t="str">
        <f t="shared" ca="1" si="4"/>
        <v/>
      </c>
      <c r="BC6" t="str">
        <f ca="1">AO6</f>
        <v>12ab + 8a² + 15b² + 10ab</v>
      </c>
      <c r="BD6" t="str">
        <f ca="1">IF(BE6&lt;4,"= "&amp;BS6,"")</f>
        <v>=  + 8a² + 15b² + 22ab</v>
      </c>
      <c r="BE6">
        <f ca="1">COUNT(AP6:BB6)</f>
        <v>3</v>
      </c>
      <c r="BF6" t="str">
        <f ca="1">IF(AP6&lt;&gt;"",IF(AP6&lt;0," - "&amp;ABS(AP6)&amp;AP$2,IF(AP6&gt;0," + "&amp;ABS(AP6)&amp;AP$2,"")),"")</f>
        <v/>
      </c>
      <c r="BG6" t="str">
        <f ca="1">IF(AQ6&lt;&gt;"",IF(AQ6&lt;0," - "&amp;ABS(AQ6)&amp;AQ$2,IF(AQ6&gt;0," + "&amp;ABS(AQ6)&amp;AQ$2,"")),"")</f>
        <v xml:space="preserve"> + 8a²</v>
      </c>
      <c r="BH6" t="str">
        <f ca="1">IF(AR6&lt;&gt;"",IF(AR6&lt;0," - "&amp;ABS(AR6)&amp;AR$2,IF(AR6&gt;0," + "&amp;ABS(AR6)&amp;AR$2,"")),"")</f>
        <v/>
      </c>
      <c r="BI6" t="str">
        <f ca="1">IF(AS6&lt;&gt;"",IF(AS6&lt;0," - "&amp;ABS(AS6)&amp;AS$2,IF(AS6&gt;0," + "&amp;ABS(AS6)&amp;AS$2,"")),"")</f>
        <v/>
      </c>
      <c r="BJ6" t="str">
        <f ca="1">IF(AT6&lt;&gt;"",IF(AT6&lt;0," - "&amp;ABS(AT6)&amp;AT$2,IF(AT6&gt;0," + "&amp;ABS(AT6)&amp;AT$2,"")),"")</f>
        <v xml:space="preserve"> + 15b²</v>
      </c>
      <c r="BK6" t="str">
        <f ca="1">IF(AU6&lt;&gt;"",IF(AU6&lt;0," - "&amp;ABS(AU6)&amp;AU$2,IF(AU6&gt;0," + "&amp;ABS(AU6)&amp;AU$2,"")),"")</f>
        <v/>
      </c>
      <c r="BL6" t="str">
        <f ca="1">IF(AV6&lt;&gt;"",IF(AV6&lt;0," - "&amp;ABS(AV6)&amp;AV$2,IF(AV6&gt;0," + "&amp;ABS(AV6)&amp;AV$2,"")),"")</f>
        <v xml:space="preserve"> + 22ab</v>
      </c>
      <c r="BM6" t="str">
        <f ca="1">IF(AW6&lt;&gt;"",IF(AW6&lt;0," - "&amp;ABS(AW6)&amp;AW$2,IF(AW6&gt;0," + "&amp;ABS(AW6)&amp;AW$2,"")),"")</f>
        <v/>
      </c>
      <c r="BN6" t="str">
        <f ca="1">IF(AX6&lt;&gt;"",IF(AX6&lt;0," - "&amp;ABS(AX6)&amp;AX$2,IF(AX6&gt;0," + "&amp;ABS(AX6)&amp;AX$2,"")),"")</f>
        <v/>
      </c>
      <c r="BO6" t="str">
        <f ca="1">IF(AY6&lt;&gt;"",IF(AY6&lt;0," - "&amp;ABS(AY6)&amp;AY$2,IF(AY6&gt;0," + "&amp;ABS(AY6)&amp;AY$2,"")),"")</f>
        <v/>
      </c>
      <c r="BP6" t="str">
        <f t="shared" ca="1" si="24"/>
        <v/>
      </c>
      <c r="BQ6" t="str">
        <f ca="1">IF(BA6&lt;&gt;"",IF(BA6&lt;0," - "&amp;ABS(BA6)&amp;BA$2,IF(BA6&gt;0," + "&amp;ABS(BA6)&amp;BA$2,"")),"")</f>
        <v/>
      </c>
      <c r="BR6" t="str">
        <f ca="1">IF(BB6&lt;&gt;"",IF(BB6&lt;0," - "&amp;ABS(BB6)&amp;BB$2,IF(BB6&gt;0," + "&amp;ABS(BB6)&amp;BB$2,"")),"")</f>
        <v/>
      </c>
      <c r="BS6" t="str">
        <f t="shared" ca="1" si="25"/>
        <v xml:space="preserve"> + 8a² + 15b² + 22ab</v>
      </c>
      <c r="BU6">
        <v>4</v>
      </c>
      <c r="BV6" s="3" t="s">
        <v>49</v>
      </c>
      <c r="BW6" s="3" t="s">
        <v>19</v>
      </c>
      <c r="CA6" s="3" t="s">
        <v>40</v>
      </c>
      <c r="CB6" s="3" t="s">
        <v>40</v>
      </c>
      <c r="CE6">
        <f t="shared" ca="1" si="26"/>
        <v>2</v>
      </c>
      <c r="CF6">
        <f t="shared" ca="1" si="27"/>
        <v>1</v>
      </c>
    </row>
    <row r="7" spans="1:84" x14ac:dyDescent="0.25">
      <c r="A7">
        <f t="shared" ca="1" si="5"/>
        <v>24</v>
      </c>
      <c r="B7">
        <f t="shared" ca="1" si="0"/>
        <v>0.23868940639281544</v>
      </c>
      <c r="C7">
        <f t="shared" ca="1" si="6"/>
        <v>7</v>
      </c>
      <c r="D7">
        <f t="shared" ca="1" si="6"/>
        <v>8</v>
      </c>
      <c r="E7">
        <f t="shared" ca="1" si="6"/>
        <v>8</v>
      </c>
      <c r="F7">
        <f t="shared" ca="1" si="6"/>
        <v>2</v>
      </c>
      <c r="G7">
        <f t="shared" ca="1" si="7"/>
        <v>2</v>
      </c>
      <c r="H7">
        <f ca="1">IF(CE7=G7,G7+1,CE7)</f>
        <v>1</v>
      </c>
      <c r="I7">
        <f t="shared" ca="1" si="8"/>
        <v>5</v>
      </c>
      <c r="J7">
        <f ca="1">IF(CF7=I7,I7+1,CF7)</f>
        <v>4</v>
      </c>
      <c r="K7">
        <f t="shared" ca="1" si="9"/>
        <v>-1</v>
      </c>
      <c r="L7">
        <f t="shared" ca="1" si="9"/>
        <v>-1</v>
      </c>
      <c r="M7">
        <f t="shared" ca="1" si="9"/>
        <v>1</v>
      </c>
      <c r="N7">
        <f t="shared" ca="1" si="9"/>
        <v>1</v>
      </c>
      <c r="O7" t="str">
        <f t="shared" ca="1" si="1"/>
        <v>-</v>
      </c>
      <c r="P7" t="str">
        <f t="shared" ca="1" si="2"/>
        <v>-</v>
      </c>
      <c r="Q7" t="str">
        <f t="shared" ca="1" si="10"/>
        <v/>
      </c>
      <c r="R7" t="str">
        <f t="shared" ca="1" si="3"/>
        <v>+</v>
      </c>
      <c r="S7" t="str">
        <f ca="1">IF(VLOOKUP(G7,$BU$3:$BW$12,2)=0,"",VLOOKUP(G7,$BU$3:$BW$12,2))</f>
        <v>b</v>
      </c>
      <c r="T7" t="str">
        <f ca="1">IF(VLOOKUP(H7,$BU$3:$BW$12,2)=0,"",VLOOKUP(H7,$BU$3:$BW$12,2))</f>
        <v>a</v>
      </c>
      <c r="U7" t="str">
        <f ca="1">IF(VLOOKUP(I7,$BU$3:$BW$12,3)=0,"",VLOOKUP(I7,$BU$3:$BW$12,3))</f>
        <v>b²</v>
      </c>
      <c r="V7" t="str">
        <f ca="1">IF(VLOOKUP(J7,$BU$3:$BW$12,3)=0,"",VLOOKUP(J7,$BU$3:$BW$12,3))</f>
        <v>b</v>
      </c>
      <c r="W7" t="str">
        <f t="shared" ca="1" si="11"/>
        <v>(-7b - 8a) · (8b² + 2b) =</v>
      </c>
      <c r="X7" s="10" t="str">
        <f t="shared" ca="1" si="12"/>
        <v xml:space="preserve"> - 14b² - 56b³ - 16ab - 64ab²</v>
      </c>
      <c r="Y7">
        <f t="shared" ca="1" si="13"/>
        <v>-56</v>
      </c>
      <c r="Z7">
        <f t="shared" ca="1" si="14"/>
        <v>-14</v>
      </c>
      <c r="AA7">
        <f t="shared" ca="1" si="15"/>
        <v>-64</v>
      </c>
      <c r="AB7">
        <f t="shared" ca="1" si="16"/>
        <v>-16</v>
      </c>
      <c r="AC7" t="str">
        <f t="shared" ca="1" si="17"/>
        <v>bb²</v>
      </c>
      <c r="AD7" t="str">
        <f t="shared" ca="1" si="18"/>
        <v>bb</v>
      </c>
      <c r="AE7" t="str">
        <f t="shared" ca="1" si="19"/>
        <v>ab²</v>
      </c>
      <c r="AF7" t="str">
        <f t="shared" ca="1" si="20"/>
        <v>ab</v>
      </c>
      <c r="AG7" t="str">
        <f ca="1">IF(AC7="","",VLOOKUP(AC7,$CA$3:$CB$27,2,FALSE))</f>
        <v>b³</v>
      </c>
      <c r="AH7" t="str">
        <f ca="1">IF(AD7="","",VLOOKUP(AD7,$CA$3:$CB$27,2,FALSE))</f>
        <v>b²</v>
      </c>
      <c r="AI7" t="str">
        <f ca="1">IF(AE7="","",VLOOKUP(AE7,$CA$3:$CB$27,2,FALSE))</f>
        <v>ab²</v>
      </c>
      <c r="AJ7" t="str">
        <f ca="1">IF(AF7="","",VLOOKUP(AF7,$CA$3:$CB$27,2,FALSE))</f>
        <v>ab</v>
      </c>
      <c r="AK7" t="str">
        <f t="shared" ca="1" si="21"/>
        <v>-56b³</v>
      </c>
      <c r="AL7" t="str">
        <f t="shared" ca="1" si="22"/>
        <v>- 14b²</v>
      </c>
      <c r="AM7" t="str">
        <f t="shared" ca="1" si="22"/>
        <v>- 64ab²</v>
      </c>
      <c r="AN7" t="str">
        <f t="shared" ca="1" si="22"/>
        <v>- 16ab</v>
      </c>
      <c r="AO7" t="str">
        <f t="shared" ca="1" si="23"/>
        <v>-56b³ - 14b² - 64ab² - 16ab</v>
      </c>
      <c r="AP7" t="str">
        <f t="shared" ca="1" si="4"/>
        <v/>
      </c>
      <c r="AQ7" t="str">
        <f t="shared" ca="1" si="4"/>
        <v/>
      </c>
      <c r="AR7" t="str">
        <f t="shared" ca="1" si="4"/>
        <v/>
      </c>
      <c r="AS7" t="str">
        <f t="shared" ca="1" si="4"/>
        <v/>
      </c>
      <c r="AT7">
        <f t="shared" ca="1" si="4"/>
        <v>-14</v>
      </c>
      <c r="AU7">
        <f t="shared" ca="1" si="4"/>
        <v>-56</v>
      </c>
      <c r="AV7">
        <f t="shared" ca="1" si="4"/>
        <v>-16</v>
      </c>
      <c r="AW7" t="str">
        <f t="shared" ca="1" si="4"/>
        <v/>
      </c>
      <c r="AX7" t="str">
        <f t="shared" ca="1" si="4"/>
        <v/>
      </c>
      <c r="AY7">
        <f t="shared" ca="1" si="4"/>
        <v>-64</v>
      </c>
      <c r="AZ7" t="str">
        <f t="shared" ca="1" si="4"/>
        <v/>
      </c>
      <c r="BA7" t="str">
        <f t="shared" ca="1" si="4"/>
        <v/>
      </c>
      <c r="BB7" t="str">
        <f t="shared" ca="1" si="4"/>
        <v/>
      </c>
      <c r="BC7" t="str">
        <f ca="1">AO7</f>
        <v>-56b³ - 14b² - 64ab² - 16ab</v>
      </c>
      <c r="BD7" t="str">
        <f ca="1">IF(BE7&lt;4,"= "&amp;BS7,"")</f>
        <v/>
      </c>
      <c r="BE7">
        <f ca="1">COUNT(AP7:BB7)</f>
        <v>4</v>
      </c>
      <c r="BF7" t="str">
        <f ca="1">IF(AP7&lt;&gt;"",IF(AP7&lt;0," - "&amp;ABS(AP7)&amp;AP$2,IF(AP7&gt;0," + "&amp;ABS(AP7)&amp;AP$2,"")),"")</f>
        <v/>
      </c>
      <c r="BG7" t="str">
        <f ca="1">IF(AQ7&lt;&gt;"",IF(AQ7&lt;0," - "&amp;ABS(AQ7)&amp;AQ$2,IF(AQ7&gt;0," + "&amp;ABS(AQ7)&amp;AQ$2,"")),"")</f>
        <v/>
      </c>
      <c r="BH7" t="str">
        <f ca="1">IF(AR7&lt;&gt;"",IF(AR7&lt;0," - "&amp;ABS(AR7)&amp;AR$2,IF(AR7&gt;0," + "&amp;ABS(AR7)&amp;AR$2,"")),"")</f>
        <v/>
      </c>
      <c r="BI7" t="str">
        <f ca="1">IF(AS7&lt;&gt;"",IF(AS7&lt;0," - "&amp;ABS(AS7)&amp;AS$2,IF(AS7&gt;0," + "&amp;ABS(AS7)&amp;AS$2,"")),"")</f>
        <v/>
      </c>
      <c r="BJ7" t="str">
        <f ca="1">IF(AT7&lt;&gt;"",IF(AT7&lt;0," - "&amp;ABS(AT7)&amp;AT$2,IF(AT7&gt;0," + "&amp;ABS(AT7)&amp;AT$2,"")),"")</f>
        <v xml:space="preserve"> - 14b²</v>
      </c>
      <c r="BK7" t="str">
        <f ca="1">IF(AU7&lt;&gt;"",IF(AU7&lt;0," - "&amp;ABS(AU7)&amp;AU$2,IF(AU7&gt;0," + "&amp;ABS(AU7)&amp;AU$2,"")),"")</f>
        <v xml:space="preserve"> - 56b³</v>
      </c>
      <c r="BL7" t="str">
        <f ca="1">IF(AV7&lt;&gt;"",IF(AV7&lt;0," - "&amp;ABS(AV7)&amp;AV$2,IF(AV7&gt;0," + "&amp;ABS(AV7)&amp;AV$2,"")),"")</f>
        <v xml:space="preserve"> - 16ab</v>
      </c>
      <c r="BM7" t="str">
        <f ca="1">IF(AW7&lt;&gt;"",IF(AW7&lt;0," - "&amp;ABS(AW7)&amp;AW$2,IF(AW7&gt;0," + "&amp;ABS(AW7)&amp;AW$2,"")),"")</f>
        <v/>
      </c>
      <c r="BN7" t="str">
        <f ca="1">IF(AX7&lt;&gt;"",IF(AX7&lt;0," - "&amp;ABS(AX7)&amp;AX$2,IF(AX7&gt;0," + "&amp;ABS(AX7)&amp;AX$2,"")),"")</f>
        <v/>
      </c>
      <c r="BO7" t="str">
        <f ca="1">IF(AY7&lt;&gt;"",IF(AY7&lt;0," - "&amp;ABS(AY7)&amp;AY$2,IF(AY7&gt;0," + "&amp;ABS(AY7)&amp;AY$2,"")),"")</f>
        <v xml:space="preserve"> - 64ab²</v>
      </c>
      <c r="BP7" t="str">
        <f t="shared" ca="1" si="24"/>
        <v/>
      </c>
      <c r="BQ7" t="str">
        <f ca="1">IF(BA7&lt;&gt;"",IF(BA7&lt;0," - "&amp;ABS(BA7)&amp;BA$2,IF(BA7&gt;0," + "&amp;ABS(BA7)&amp;BA$2,"")),"")</f>
        <v/>
      </c>
      <c r="BR7" t="str">
        <f ca="1">IF(BB7&lt;&gt;"",IF(BB7&lt;0," - "&amp;ABS(BB7)&amp;BB$2,IF(BB7&gt;0," + "&amp;ABS(BB7)&amp;BB$2,"")),"")</f>
        <v/>
      </c>
      <c r="BS7" t="str">
        <f t="shared" ca="1" si="25"/>
        <v xml:space="preserve"> - 14b² - 56b³ - 16ab - 64ab²</v>
      </c>
      <c r="BU7">
        <v>5</v>
      </c>
      <c r="BV7" s="3" t="s">
        <v>18</v>
      </c>
      <c r="BW7" s="3" t="s">
        <v>38</v>
      </c>
      <c r="CA7" s="3" t="s">
        <v>43</v>
      </c>
      <c r="CB7" s="3" t="s">
        <v>43</v>
      </c>
      <c r="CE7">
        <f t="shared" ca="1" si="26"/>
        <v>1</v>
      </c>
      <c r="CF7">
        <f t="shared" ca="1" si="27"/>
        <v>4</v>
      </c>
    </row>
    <row r="8" spans="1:84" x14ac:dyDescent="0.25">
      <c r="A8">
        <f t="shared" ca="1" si="5"/>
        <v>6</v>
      </c>
      <c r="B8">
        <f t="shared" ca="1" si="0"/>
        <v>0.70341852578134367</v>
      </c>
      <c r="C8">
        <f t="shared" ca="1" si="6"/>
        <v>7</v>
      </c>
      <c r="D8">
        <f t="shared" ca="1" si="6"/>
        <v>6</v>
      </c>
      <c r="E8">
        <f t="shared" ca="1" si="6"/>
        <v>5</v>
      </c>
      <c r="F8">
        <f t="shared" ca="1" si="6"/>
        <v>5</v>
      </c>
      <c r="G8">
        <f t="shared" ca="1" si="7"/>
        <v>2</v>
      </c>
      <c r="H8">
        <f ca="1">IF(CE8=G8,G8+1,CE8)</f>
        <v>3</v>
      </c>
      <c r="I8">
        <f t="shared" ca="1" si="8"/>
        <v>5</v>
      </c>
      <c r="J8">
        <f ca="1">IF(CF8=I8,I8+1,CF8)</f>
        <v>3</v>
      </c>
      <c r="K8">
        <f t="shared" ca="1" si="9"/>
        <v>1</v>
      </c>
      <c r="L8">
        <f t="shared" ca="1" si="9"/>
        <v>-1</v>
      </c>
      <c r="M8">
        <f t="shared" ca="1" si="9"/>
        <v>-1</v>
      </c>
      <c r="N8">
        <f t="shared" ca="1" si="9"/>
        <v>1</v>
      </c>
      <c r="O8" t="str">
        <f t="shared" ca="1" si="1"/>
        <v/>
      </c>
      <c r="P8" t="str">
        <f t="shared" ca="1" si="2"/>
        <v>-</v>
      </c>
      <c r="Q8" t="str">
        <f t="shared" ca="1" si="10"/>
        <v>-</v>
      </c>
      <c r="R8" t="str">
        <f t="shared" ca="1" si="3"/>
        <v>+</v>
      </c>
      <c r="S8" t="str">
        <f ca="1">IF(VLOOKUP(G8,$BU$3:$BW$12,2)=0,"",VLOOKUP(G8,$BU$3:$BW$12,2))</f>
        <v>b</v>
      </c>
      <c r="T8" t="str">
        <f ca="1">IF(VLOOKUP(H8,$BU$3:$BW$12,2)=0,"",VLOOKUP(H8,$BU$3:$BW$12,2))</f>
        <v>ab</v>
      </c>
      <c r="U8" t="str">
        <f ca="1">IF(VLOOKUP(I8,$BU$3:$BW$12,3)=0,"",VLOOKUP(I8,$BU$3:$BW$12,3))</f>
        <v>b²</v>
      </c>
      <c r="V8" t="str">
        <f ca="1">IF(VLOOKUP(J8,$BU$3:$BW$12,3)=0,"",VLOOKUP(J8,$BU$3:$BW$12,3))</f>
        <v>ab</v>
      </c>
      <c r="W8" t="str">
        <f t="shared" ca="1" si="11"/>
        <v>(7b - 6ab) · (-5b² + 5ab) =</v>
      </c>
      <c r="X8" s="10" t="str">
        <f t="shared" ca="1" si="12"/>
        <v xml:space="preserve"> - 35b³ + 35ab² + 30ab³ - 30a²b²</v>
      </c>
      <c r="Y8">
        <f t="shared" ca="1" si="13"/>
        <v>-35</v>
      </c>
      <c r="Z8">
        <f t="shared" ca="1" si="14"/>
        <v>35</v>
      </c>
      <c r="AA8">
        <f t="shared" ca="1" si="15"/>
        <v>30</v>
      </c>
      <c r="AB8">
        <f t="shared" ca="1" si="16"/>
        <v>-30</v>
      </c>
      <c r="AC8" t="str">
        <f t="shared" ca="1" si="17"/>
        <v>bb²</v>
      </c>
      <c r="AD8" t="str">
        <f t="shared" ca="1" si="18"/>
        <v>bab</v>
      </c>
      <c r="AE8" t="str">
        <f t="shared" ca="1" si="19"/>
        <v>abb²</v>
      </c>
      <c r="AF8" t="str">
        <f t="shared" ca="1" si="20"/>
        <v>abab</v>
      </c>
      <c r="AG8" t="str">
        <f ca="1">IF(AC8="","",VLOOKUP(AC8,$CA$3:$CB$27,2,FALSE))</f>
        <v>b³</v>
      </c>
      <c r="AH8" t="str">
        <f ca="1">IF(AD8="","",VLOOKUP(AD8,$CA$3:$CB$27,2,FALSE))</f>
        <v>ab²</v>
      </c>
      <c r="AI8" t="str">
        <f ca="1">IF(AE8="","",VLOOKUP(AE8,$CA$3:$CB$27,2,FALSE))</f>
        <v>ab³</v>
      </c>
      <c r="AJ8" t="str">
        <f ca="1">IF(AF8="","",VLOOKUP(AF8,$CA$3:$CB$27,2,FALSE))</f>
        <v>a²b²</v>
      </c>
      <c r="AK8" t="str">
        <f t="shared" ca="1" si="21"/>
        <v>-35b³</v>
      </c>
      <c r="AL8" t="str">
        <f t="shared" ca="1" si="22"/>
        <v>+ 35ab²</v>
      </c>
      <c r="AM8" t="str">
        <f t="shared" ca="1" si="22"/>
        <v>+ 30ab³</v>
      </c>
      <c r="AN8" t="str">
        <f t="shared" ca="1" si="22"/>
        <v>- 30a²b²</v>
      </c>
      <c r="AO8" t="str">
        <f t="shared" ca="1" si="23"/>
        <v>-35b³ + 35ab² + 30ab³ - 30a²b²</v>
      </c>
      <c r="AP8" t="str">
        <f t="shared" ca="1" si="4"/>
        <v/>
      </c>
      <c r="AQ8" t="str">
        <f t="shared" ca="1" si="4"/>
        <v/>
      </c>
      <c r="AR8" t="str">
        <f t="shared" ca="1" si="4"/>
        <v/>
      </c>
      <c r="AS8" t="str">
        <f t="shared" ca="1" si="4"/>
        <v/>
      </c>
      <c r="AT8" t="str">
        <f t="shared" ca="1" si="4"/>
        <v/>
      </c>
      <c r="AU8">
        <f t="shared" ca="1" si="4"/>
        <v>-35</v>
      </c>
      <c r="AV8" t="str">
        <f t="shared" ca="1" si="4"/>
        <v/>
      </c>
      <c r="AW8" t="str">
        <f t="shared" ca="1" si="4"/>
        <v/>
      </c>
      <c r="AX8" t="str">
        <f t="shared" ca="1" si="4"/>
        <v/>
      </c>
      <c r="AY8">
        <f t="shared" ca="1" si="4"/>
        <v>35</v>
      </c>
      <c r="AZ8">
        <f t="shared" ca="1" si="4"/>
        <v>30</v>
      </c>
      <c r="BA8">
        <f t="shared" ca="1" si="4"/>
        <v>-30</v>
      </c>
      <c r="BB8" t="str">
        <f t="shared" ca="1" si="4"/>
        <v/>
      </c>
      <c r="BC8" t="str">
        <f ca="1">AO8</f>
        <v>-35b³ + 35ab² + 30ab³ - 30a²b²</v>
      </c>
      <c r="BD8" t="str">
        <f ca="1">IF(BE8&lt;4,"= "&amp;BS8,"")</f>
        <v/>
      </c>
      <c r="BE8">
        <f ca="1">COUNT(AP8:BB8)</f>
        <v>4</v>
      </c>
      <c r="BF8" t="str">
        <f ca="1">IF(AP8&lt;&gt;"",IF(AP8&lt;0," - "&amp;ABS(AP8)&amp;AP$2,IF(AP8&gt;0," + "&amp;ABS(AP8)&amp;AP$2,"")),"")</f>
        <v/>
      </c>
      <c r="BG8" t="str">
        <f ca="1">IF(AQ8&lt;&gt;"",IF(AQ8&lt;0," - "&amp;ABS(AQ8)&amp;AQ$2,IF(AQ8&gt;0," + "&amp;ABS(AQ8)&amp;AQ$2,"")),"")</f>
        <v/>
      </c>
      <c r="BH8" t="str">
        <f ca="1">IF(AR8&lt;&gt;"",IF(AR8&lt;0," - "&amp;ABS(AR8)&amp;AR$2,IF(AR8&gt;0," + "&amp;ABS(AR8)&amp;AR$2,"")),"")</f>
        <v/>
      </c>
      <c r="BI8" t="str">
        <f ca="1">IF(AS8&lt;&gt;"",IF(AS8&lt;0," - "&amp;ABS(AS8)&amp;AS$2,IF(AS8&gt;0," + "&amp;ABS(AS8)&amp;AS$2,"")),"")</f>
        <v/>
      </c>
      <c r="BJ8" t="str">
        <f ca="1">IF(AT8&lt;&gt;"",IF(AT8&lt;0," - "&amp;ABS(AT8)&amp;AT$2,IF(AT8&gt;0," + "&amp;ABS(AT8)&amp;AT$2,"")),"")</f>
        <v/>
      </c>
      <c r="BK8" t="str">
        <f ca="1">IF(AU8&lt;&gt;"",IF(AU8&lt;0," - "&amp;ABS(AU8)&amp;AU$2,IF(AU8&gt;0," + "&amp;ABS(AU8)&amp;AU$2,"")),"")</f>
        <v xml:space="preserve"> - 35b³</v>
      </c>
      <c r="BL8" t="str">
        <f ca="1">IF(AV8&lt;&gt;"",IF(AV8&lt;0," - "&amp;ABS(AV8)&amp;AV$2,IF(AV8&gt;0," + "&amp;ABS(AV8)&amp;AV$2,"")),"")</f>
        <v/>
      </c>
      <c r="BM8" t="str">
        <f ca="1">IF(AW8&lt;&gt;"",IF(AW8&lt;0," - "&amp;ABS(AW8)&amp;AW$2,IF(AW8&gt;0," + "&amp;ABS(AW8)&amp;AW$2,"")),"")</f>
        <v/>
      </c>
      <c r="BN8" t="str">
        <f ca="1">IF(AX8&lt;&gt;"",IF(AX8&lt;0," - "&amp;ABS(AX8)&amp;AX$2,IF(AX8&gt;0," + "&amp;ABS(AX8)&amp;AX$2,"")),"")</f>
        <v/>
      </c>
      <c r="BO8" t="str">
        <f ca="1">IF(AY8&lt;&gt;"",IF(AY8&lt;0," - "&amp;ABS(AY8)&amp;AY$2,IF(AY8&gt;0," + "&amp;ABS(AY8)&amp;AY$2,"")),"")</f>
        <v xml:space="preserve"> + 35ab²</v>
      </c>
      <c r="BP8" t="str">
        <f t="shared" ca="1" si="24"/>
        <v xml:space="preserve"> + 30ab³</v>
      </c>
      <c r="BQ8" t="str">
        <f ca="1">IF(BA8&lt;&gt;"",IF(BA8&lt;0," - "&amp;ABS(BA8)&amp;BA$2,IF(BA8&gt;0," + "&amp;ABS(BA8)&amp;BA$2,"")),"")</f>
        <v xml:space="preserve"> - 30a²b²</v>
      </c>
      <c r="BR8" t="str">
        <f ca="1">IF(BB8&lt;&gt;"",IF(BB8&lt;0," - "&amp;ABS(BB8)&amp;BB$2,IF(BB8&gt;0," + "&amp;ABS(BB8)&amp;BB$2,"")),"")</f>
        <v/>
      </c>
      <c r="BS8" t="str">
        <f t="shared" ca="1" si="25"/>
        <v xml:space="preserve"> - 35b³ + 35ab² + 30ab³ - 30a²b²</v>
      </c>
      <c r="BU8">
        <v>6</v>
      </c>
      <c r="BW8" s="3" t="s">
        <v>50</v>
      </c>
      <c r="CA8" s="3" t="s">
        <v>49</v>
      </c>
      <c r="CB8" s="3" t="s">
        <v>40</v>
      </c>
      <c r="CE8">
        <f t="shared" ca="1" si="26"/>
        <v>2</v>
      </c>
      <c r="CF8">
        <f t="shared" ca="1" si="27"/>
        <v>3</v>
      </c>
    </row>
    <row r="9" spans="1:84" x14ac:dyDescent="0.25">
      <c r="A9">
        <f t="shared" ca="1" si="5"/>
        <v>3</v>
      </c>
      <c r="B9">
        <f t="shared" ca="1" si="0"/>
        <v>0.84657341670484609</v>
      </c>
      <c r="C9">
        <f t="shared" ca="1" si="6"/>
        <v>5</v>
      </c>
      <c r="D9">
        <f t="shared" ca="1" si="6"/>
        <v>4</v>
      </c>
      <c r="E9">
        <f t="shared" ca="1" si="6"/>
        <v>7</v>
      </c>
      <c r="F9">
        <f t="shared" ca="1" si="6"/>
        <v>8</v>
      </c>
      <c r="G9">
        <f t="shared" ca="1" si="7"/>
        <v>1</v>
      </c>
      <c r="H9">
        <f ca="1">IF(CE9=G9,G9+1,CE9)</f>
        <v>3</v>
      </c>
      <c r="I9">
        <f t="shared" ca="1" si="8"/>
        <v>7</v>
      </c>
      <c r="J9">
        <f ca="1">IF(CF9=I9,I9+1,CF9)</f>
        <v>3</v>
      </c>
      <c r="K9">
        <f t="shared" ca="1" si="9"/>
        <v>-1</v>
      </c>
      <c r="L9">
        <f t="shared" ca="1" si="9"/>
        <v>1</v>
      </c>
      <c r="M9">
        <f t="shared" ca="1" si="9"/>
        <v>1</v>
      </c>
      <c r="N9">
        <f t="shared" ca="1" si="9"/>
        <v>1</v>
      </c>
      <c r="O9" t="str">
        <f t="shared" ca="1" si="1"/>
        <v>-</v>
      </c>
      <c r="P9" t="str">
        <f t="shared" ca="1" si="2"/>
        <v>+</v>
      </c>
      <c r="Q9" t="str">
        <f t="shared" ca="1" si="10"/>
        <v/>
      </c>
      <c r="R9" t="str">
        <f t="shared" ca="1" si="3"/>
        <v>+</v>
      </c>
      <c r="S9" t="str">
        <f ca="1">IF(VLOOKUP(G9,$BU$3:$BW$12,2)=0,"",VLOOKUP(G9,$BU$3:$BW$12,2))</f>
        <v>a</v>
      </c>
      <c r="T9" t="str">
        <f ca="1">IF(VLOOKUP(H9,$BU$3:$BW$12,2)=0,"",VLOOKUP(H9,$BU$3:$BW$12,2))</f>
        <v>ab</v>
      </c>
      <c r="U9" t="str">
        <f ca="1">IF(VLOOKUP(I9,$BU$3:$BW$12,3)=0,"",VLOOKUP(I9,$BU$3:$BW$12,3))</f>
        <v>ba</v>
      </c>
      <c r="V9" t="str">
        <f ca="1">IF(VLOOKUP(J9,$BU$3:$BW$12,3)=0,"",VLOOKUP(J9,$BU$3:$BW$12,3))</f>
        <v>ab</v>
      </c>
      <c r="W9" t="str">
        <f t="shared" ca="1" si="11"/>
        <v>(-5a + 4ab) · (7ba + 8ab) =</v>
      </c>
      <c r="X9" s="10" t="str">
        <f t="shared" ca="1" si="12"/>
        <v xml:space="preserve"> - 75a²b + 60a²b²</v>
      </c>
      <c r="Y9">
        <f t="shared" ca="1" si="13"/>
        <v>-35</v>
      </c>
      <c r="Z9">
        <f t="shared" ca="1" si="14"/>
        <v>-40</v>
      </c>
      <c r="AA9">
        <f t="shared" ca="1" si="15"/>
        <v>28</v>
      </c>
      <c r="AB9">
        <f t="shared" ca="1" si="16"/>
        <v>32</v>
      </c>
      <c r="AC9" t="str">
        <f t="shared" ca="1" si="17"/>
        <v>aba</v>
      </c>
      <c r="AD9" t="str">
        <f t="shared" ca="1" si="18"/>
        <v>aab</v>
      </c>
      <c r="AE9" t="str">
        <f t="shared" ca="1" si="19"/>
        <v>abba</v>
      </c>
      <c r="AF9" t="str">
        <f t="shared" ca="1" si="20"/>
        <v>abab</v>
      </c>
      <c r="AG9" t="str">
        <f ca="1">IF(AC9="","",VLOOKUP(AC9,$CA$3:$CB$27,2,FALSE))</f>
        <v>a²b</v>
      </c>
      <c r="AH9" t="str">
        <f ca="1">IF(AD9="","",VLOOKUP(AD9,$CA$3:$CB$27,2,FALSE))</f>
        <v>a²b</v>
      </c>
      <c r="AI9" t="str">
        <f ca="1">IF(AE9="","",VLOOKUP(AE9,$CA$3:$CB$27,2,FALSE))</f>
        <v>a²b²</v>
      </c>
      <c r="AJ9" t="str">
        <f ca="1">IF(AF9="","",VLOOKUP(AF9,$CA$3:$CB$27,2,FALSE))</f>
        <v>a²b²</v>
      </c>
      <c r="AK9" t="str">
        <f t="shared" ca="1" si="21"/>
        <v>-35a²b</v>
      </c>
      <c r="AL9" t="str">
        <f t="shared" ca="1" si="22"/>
        <v>- 40a²b</v>
      </c>
      <c r="AM9" t="str">
        <f t="shared" ca="1" si="22"/>
        <v>+ 28a²b²</v>
      </c>
      <c r="AN9" t="str">
        <f t="shared" ca="1" si="22"/>
        <v>+ 32a²b²</v>
      </c>
      <c r="AO9" t="str">
        <f t="shared" ca="1" si="23"/>
        <v>-35a²b - 40a²b + 28a²b² + 32a²b²</v>
      </c>
      <c r="AP9" t="str">
        <f t="shared" ca="1" si="4"/>
        <v/>
      </c>
      <c r="AQ9" t="str">
        <f t="shared" ca="1" si="4"/>
        <v/>
      </c>
      <c r="AR9" t="str">
        <f t="shared" ca="1" si="4"/>
        <v/>
      </c>
      <c r="AS9" t="str">
        <f t="shared" ca="1" si="4"/>
        <v/>
      </c>
      <c r="AT9" t="str">
        <f t="shared" ca="1" si="4"/>
        <v/>
      </c>
      <c r="AU9" t="str">
        <f t="shared" ca="1" si="4"/>
        <v/>
      </c>
      <c r="AV9" t="str">
        <f t="shared" ca="1" si="4"/>
        <v/>
      </c>
      <c r="AW9">
        <f t="shared" ca="1" si="4"/>
        <v>-75</v>
      </c>
      <c r="AX9" t="str">
        <f t="shared" ca="1" si="4"/>
        <v/>
      </c>
      <c r="AY9" t="str">
        <f t="shared" ca="1" si="4"/>
        <v/>
      </c>
      <c r="AZ9" t="str">
        <f t="shared" ca="1" si="4"/>
        <v/>
      </c>
      <c r="BA9">
        <f t="shared" ca="1" si="4"/>
        <v>60</v>
      </c>
      <c r="BB9" t="str">
        <f t="shared" ca="1" si="4"/>
        <v/>
      </c>
      <c r="BC9" t="str">
        <f ca="1">AO9</f>
        <v>-35a²b - 40a²b + 28a²b² + 32a²b²</v>
      </c>
      <c r="BD9" t="str">
        <f ca="1">IF(BE9&lt;4,"= "&amp;BS9,"")</f>
        <v>=  - 75a²b + 60a²b²</v>
      </c>
      <c r="BE9">
        <f ca="1">COUNT(AP9:BB9)</f>
        <v>2</v>
      </c>
      <c r="BF9" t="str">
        <f ca="1">IF(AP9&lt;&gt;"",IF(AP9&lt;0," - "&amp;ABS(AP9)&amp;AP$2,IF(AP9&gt;0," + "&amp;ABS(AP9)&amp;AP$2,"")),"")</f>
        <v/>
      </c>
      <c r="BG9" t="str">
        <f ca="1">IF(AQ9&lt;&gt;"",IF(AQ9&lt;0," - "&amp;ABS(AQ9)&amp;AQ$2,IF(AQ9&gt;0," + "&amp;ABS(AQ9)&amp;AQ$2,"")),"")</f>
        <v/>
      </c>
      <c r="BH9" t="str">
        <f ca="1">IF(AR9&lt;&gt;"",IF(AR9&lt;0," - "&amp;ABS(AR9)&amp;AR$2,IF(AR9&gt;0," + "&amp;ABS(AR9)&amp;AR$2,"")),"")</f>
        <v/>
      </c>
      <c r="BI9" t="str">
        <f ca="1">IF(AS9&lt;&gt;"",IF(AS9&lt;0," - "&amp;ABS(AS9)&amp;AS$2,IF(AS9&gt;0," + "&amp;ABS(AS9)&amp;AS$2,"")),"")</f>
        <v/>
      </c>
      <c r="BJ9" t="str">
        <f ca="1">IF(AT9&lt;&gt;"",IF(AT9&lt;0," - "&amp;ABS(AT9)&amp;AT$2,IF(AT9&gt;0," + "&amp;ABS(AT9)&amp;AT$2,"")),"")</f>
        <v/>
      </c>
      <c r="BK9" t="str">
        <f ca="1">IF(AU9&lt;&gt;"",IF(AU9&lt;0," - "&amp;ABS(AU9)&amp;AU$2,IF(AU9&gt;0," + "&amp;ABS(AU9)&amp;AU$2,"")),"")</f>
        <v/>
      </c>
      <c r="BL9" t="str">
        <f ca="1">IF(AV9&lt;&gt;"",IF(AV9&lt;0," - "&amp;ABS(AV9)&amp;AV$2,IF(AV9&gt;0," + "&amp;ABS(AV9)&amp;AV$2,"")),"")</f>
        <v/>
      </c>
      <c r="BM9" t="str">
        <f ca="1">IF(AW9&lt;&gt;"",IF(AW9&lt;0," - "&amp;ABS(AW9)&amp;AW$2,IF(AW9&gt;0," + "&amp;ABS(AW9)&amp;AW$2,"")),"")</f>
        <v xml:space="preserve"> - 75a²b</v>
      </c>
      <c r="BN9" t="str">
        <f ca="1">IF(AX9&lt;&gt;"",IF(AX9&lt;0," - "&amp;ABS(AX9)&amp;AX$2,IF(AX9&gt;0," + "&amp;ABS(AX9)&amp;AX$2,"")),"")</f>
        <v/>
      </c>
      <c r="BO9" t="str">
        <f ca="1">IF(AY9&lt;&gt;"",IF(AY9&lt;0," - "&amp;ABS(AY9)&amp;AY$2,IF(AY9&gt;0," + "&amp;ABS(AY9)&amp;AY$2,"")),"")</f>
        <v/>
      </c>
      <c r="BP9" t="str">
        <f t="shared" ca="1" si="24"/>
        <v/>
      </c>
      <c r="BQ9" t="str">
        <f ca="1">IF(BA9&lt;&gt;"",IF(BA9&lt;0," - "&amp;ABS(BA9)&amp;BA$2,IF(BA9&gt;0," + "&amp;ABS(BA9)&amp;BA$2,"")),"")</f>
        <v xml:space="preserve"> + 60a²b²</v>
      </c>
      <c r="BR9" t="str">
        <f ca="1">IF(BB9&lt;&gt;"",IF(BB9&lt;0," - "&amp;ABS(BB9)&amp;BB$2,IF(BB9&gt;0," + "&amp;ABS(BB9)&amp;BB$2,"")),"")</f>
        <v/>
      </c>
      <c r="BS9" t="str">
        <f t="shared" ca="1" si="25"/>
        <v xml:space="preserve"> - 75a²b + 60a²b²</v>
      </c>
      <c r="BU9">
        <v>7</v>
      </c>
      <c r="BV9" s="3"/>
      <c r="BW9" s="3" t="s">
        <v>49</v>
      </c>
      <c r="CA9" s="3" t="s">
        <v>51</v>
      </c>
      <c r="CB9" s="3" t="s">
        <v>41</v>
      </c>
      <c r="CE9">
        <f t="shared" ca="1" si="26"/>
        <v>3</v>
      </c>
      <c r="CF9">
        <f t="shared" ca="1" si="27"/>
        <v>3</v>
      </c>
    </row>
    <row r="10" spans="1:84" x14ac:dyDescent="0.25">
      <c r="A10">
        <f t="shared" ca="1" si="5"/>
        <v>26</v>
      </c>
      <c r="B10">
        <f t="shared" ca="1" si="0"/>
        <v>0.16809108934900951</v>
      </c>
      <c r="C10">
        <f t="shared" ca="1" si="6"/>
        <v>8</v>
      </c>
      <c r="D10">
        <f t="shared" ca="1" si="6"/>
        <v>2</v>
      </c>
      <c r="E10">
        <f t="shared" ca="1" si="6"/>
        <v>6</v>
      </c>
      <c r="F10">
        <f t="shared" ca="1" si="6"/>
        <v>4</v>
      </c>
      <c r="G10">
        <f t="shared" ca="1" si="7"/>
        <v>2</v>
      </c>
      <c r="H10">
        <f ca="1">IF(CE10=G10,G10+1,CE10)</f>
        <v>3</v>
      </c>
      <c r="I10">
        <f t="shared" ca="1" si="8"/>
        <v>3</v>
      </c>
      <c r="J10">
        <f ca="1">IF(CF10=I10,I10+1,CF10)</f>
        <v>5</v>
      </c>
      <c r="K10">
        <f t="shared" ca="1" si="9"/>
        <v>1</v>
      </c>
      <c r="L10">
        <f t="shared" ca="1" si="9"/>
        <v>-1</v>
      </c>
      <c r="M10">
        <f t="shared" ca="1" si="9"/>
        <v>1</v>
      </c>
      <c r="N10">
        <f t="shared" ca="1" si="9"/>
        <v>-1</v>
      </c>
      <c r="O10" t="str">
        <f t="shared" ca="1" si="1"/>
        <v/>
      </c>
      <c r="P10" t="str">
        <f t="shared" ca="1" si="2"/>
        <v>-</v>
      </c>
      <c r="Q10" t="str">
        <f t="shared" ca="1" si="10"/>
        <v/>
      </c>
      <c r="R10" t="str">
        <f t="shared" ca="1" si="3"/>
        <v>-</v>
      </c>
      <c r="S10" t="str">
        <f ca="1">IF(VLOOKUP(G10,$BU$3:$BW$12,2)=0,"",VLOOKUP(G10,$BU$3:$BW$12,2))</f>
        <v>b</v>
      </c>
      <c r="T10" t="str">
        <f ca="1">IF(VLOOKUP(H10,$BU$3:$BW$12,2)=0,"",VLOOKUP(H10,$BU$3:$BW$12,2))</f>
        <v>ab</v>
      </c>
      <c r="U10" t="str">
        <f ca="1">IF(VLOOKUP(I10,$BU$3:$BW$12,3)=0,"",VLOOKUP(I10,$BU$3:$BW$12,3))</f>
        <v>ab</v>
      </c>
      <c r="V10" t="str">
        <f ca="1">IF(VLOOKUP(J10,$BU$3:$BW$12,3)=0,"",VLOOKUP(J10,$BU$3:$BW$12,3))</f>
        <v>b²</v>
      </c>
      <c r="W10" t="str">
        <f t="shared" ca="1" si="11"/>
        <v>(8b - 2ab) · (6ab - 4b²) =</v>
      </c>
      <c r="X10" s="10" t="str">
        <f t="shared" ca="1" si="12"/>
        <v xml:space="preserve"> - 32b³ + 48ab² + 8ab³ - 12a²b²</v>
      </c>
      <c r="Y10">
        <f t="shared" ca="1" si="13"/>
        <v>48</v>
      </c>
      <c r="Z10">
        <f t="shared" ca="1" si="14"/>
        <v>-32</v>
      </c>
      <c r="AA10">
        <f t="shared" ca="1" si="15"/>
        <v>-12</v>
      </c>
      <c r="AB10">
        <f t="shared" ca="1" si="16"/>
        <v>8</v>
      </c>
      <c r="AC10" t="str">
        <f t="shared" ca="1" si="17"/>
        <v>bab</v>
      </c>
      <c r="AD10" t="str">
        <f t="shared" ca="1" si="18"/>
        <v>bb²</v>
      </c>
      <c r="AE10" t="str">
        <f t="shared" ca="1" si="19"/>
        <v>abab</v>
      </c>
      <c r="AF10" t="str">
        <f t="shared" ca="1" si="20"/>
        <v>abb²</v>
      </c>
      <c r="AG10" t="str">
        <f ca="1">IF(AC10="","",VLOOKUP(AC10,$CA$3:$CB$27,2,FALSE))</f>
        <v>ab²</v>
      </c>
      <c r="AH10" t="str">
        <f ca="1">IF(AD10="","",VLOOKUP(AD10,$CA$3:$CB$27,2,FALSE))</f>
        <v>b³</v>
      </c>
      <c r="AI10" t="str">
        <f ca="1">IF(AE10="","",VLOOKUP(AE10,$CA$3:$CB$27,2,FALSE))</f>
        <v>a²b²</v>
      </c>
      <c r="AJ10" t="str">
        <f ca="1">IF(AF10="","",VLOOKUP(AF10,$CA$3:$CB$27,2,FALSE))</f>
        <v>ab³</v>
      </c>
      <c r="AK10" t="str">
        <f t="shared" ca="1" si="21"/>
        <v>48ab²</v>
      </c>
      <c r="AL10" t="str">
        <f t="shared" ca="1" si="22"/>
        <v>- 32b³</v>
      </c>
      <c r="AM10" t="str">
        <f t="shared" ca="1" si="22"/>
        <v>- 12a²b²</v>
      </c>
      <c r="AN10" t="str">
        <f t="shared" ca="1" si="22"/>
        <v>+ 8ab³</v>
      </c>
      <c r="AO10" t="str">
        <f t="shared" ca="1" si="23"/>
        <v>48ab² - 32b³ - 12a²b² + 8ab³</v>
      </c>
      <c r="AP10" t="str">
        <f t="shared" ca="1" si="4"/>
        <v/>
      </c>
      <c r="AQ10" t="str">
        <f t="shared" ca="1" si="4"/>
        <v/>
      </c>
      <c r="AR10" t="str">
        <f t="shared" ca="1" si="4"/>
        <v/>
      </c>
      <c r="AS10" t="str">
        <f t="shared" ca="1" si="4"/>
        <v/>
      </c>
      <c r="AT10" t="str">
        <f t="shared" ca="1" si="4"/>
        <v/>
      </c>
      <c r="AU10">
        <f t="shared" ca="1" si="4"/>
        <v>-32</v>
      </c>
      <c r="AV10" t="str">
        <f t="shared" ca="1" si="4"/>
        <v/>
      </c>
      <c r="AW10" t="str">
        <f t="shared" ca="1" si="4"/>
        <v/>
      </c>
      <c r="AX10" t="str">
        <f t="shared" ca="1" si="4"/>
        <v/>
      </c>
      <c r="AY10">
        <f t="shared" ca="1" si="4"/>
        <v>48</v>
      </c>
      <c r="AZ10">
        <f t="shared" ca="1" si="4"/>
        <v>8</v>
      </c>
      <c r="BA10">
        <f t="shared" ca="1" si="4"/>
        <v>-12</v>
      </c>
      <c r="BB10" t="str">
        <f t="shared" ca="1" si="4"/>
        <v/>
      </c>
      <c r="BC10" t="str">
        <f ca="1">AO10</f>
        <v>48ab² - 32b³ - 12a²b² + 8ab³</v>
      </c>
      <c r="BD10" t="str">
        <f ca="1">IF(BE10&lt;4,"= "&amp;BS10,"")</f>
        <v/>
      </c>
      <c r="BE10">
        <f ca="1">COUNT(AP10:BB10)</f>
        <v>4</v>
      </c>
      <c r="BF10" t="str">
        <f ca="1">IF(AP10&lt;&gt;"",IF(AP10&lt;0," - "&amp;ABS(AP10)&amp;AP$2,IF(AP10&gt;0," + "&amp;ABS(AP10)&amp;AP$2,"")),"")</f>
        <v/>
      </c>
      <c r="BG10" t="str">
        <f ca="1">IF(AQ10&lt;&gt;"",IF(AQ10&lt;0," - "&amp;ABS(AQ10)&amp;AQ$2,IF(AQ10&gt;0," + "&amp;ABS(AQ10)&amp;AQ$2,"")),"")</f>
        <v/>
      </c>
      <c r="BH10" t="str">
        <f ca="1">IF(AR10&lt;&gt;"",IF(AR10&lt;0," - "&amp;ABS(AR10)&amp;AR$2,IF(AR10&gt;0," + "&amp;ABS(AR10)&amp;AR$2,"")),"")</f>
        <v/>
      </c>
      <c r="BI10" t="str">
        <f ca="1">IF(AS10&lt;&gt;"",IF(AS10&lt;0," - "&amp;ABS(AS10)&amp;AS$2,IF(AS10&gt;0," + "&amp;ABS(AS10)&amp;AS$2,"")),"")</f>
        <v/>
      </c>
      <c r="BJ10" t="str">
        <f ca="1">IF(AT10&lt;&gt;"",IF(AT10&lt;0," - "&amp;ABS(AT10)&amp;AT$2,IF(AT10&gt;0," + "&amp;ABS(AT10)&amp;AT$2,"")),"")</f>
        <v/>
      </c>
      <c r="BK10" t="str">
        <f ca="1">IF(AU10&lt;&gt;"",IF(AU10&lt;0," - "&amp;ABS(AU10)&amp;AU$2,IF(AU10&gt;0," + "&amp;ABS(AU10)&amp;AU$2,"")),"")</f>
        <v xml:space="preserve"> - 32b³</v>
      </c>
      <c r="BL10" t="str">
        <f ca="1">IF(AV10&lt;&gt;"",IF(AV10&lt;0," - "&amp;ABS(AV10)&amp;AV$2,IF(AV10&gt;0," + "&amp;ABS(AV10)&amp;AV$2,"")),"")</f>
        <v/>
      </c>
      <c r="BM10" t="str">
        <f ca="1">IF(AW10&lt;&gt;"",IF(AW10&lt;0," - "&amp;ABS(AW10)&amp;AW$2,IF(AW10&gt;0," + "&amp;ABS(AW10)&amp;AW$2,"")),"")</f>
        <v/>
      </c>
      <c r="BN10" t="str">
        <f ca="1">IF(AX10&lt;&gt;"",IF(AX10&lt;0," - "&amp;ABS(AX10)&amp;AX$2,IF(AX10&gt;0," + "&amp;ABS(AX10)&amp;AX$2,"")),"")</f>
        <v/>
      </c>
      <c r="BO10" t="str">
        <f ca="1">IF(AY10&lt;&gt;"",IF(AY10&lt;0," - "&amp;ABS(AY10)&amp;AY$2,IF(AY10&gt;0," + "&amp;ABS(AY10)&amp;AY$2,"")),"")</f>
        <v xml:space="preserve"> + 48ab²</v>
      </c>
      <c r="BP10" t="str">
        <f t="shared" ca="1" si="24"/>
        <v xml:space="preserve"> + 8ab³</v>
      </c>
      <c r="BQ10" t="str">
        <f ca="1">IF(BA10&lt;&gt;"",IF(BA10&lt;0," - "&amp;ABS(BA10)&amp;BA$2,IF(BA10&gt;0," + "&amp;ABS(BA10)&amp;BA$2,"")),"")</f>
        <v xml:space="preserve"> - 12a²b²</v>
      </c>
      <c r="BR10" t="str">
        <f ca="1">IF(BB10&lt;&gt;"",IF(BB10&lt;0," - "&amp;ABS(BB10)&amp;BB$2,IF(BB10&gt;0," + "&amp;ABS(BB10)&amp;BB$2,"")),"")</f>
        <v/>
      </c>
      <c r="BS10" t="str">
        <f t="shared" ca="1" si="25"/>
        <v xml:space="preserve"> - 32b³ + 48ab² + 8ab³ - 12a²b²</v>
      </c>
      <c r="BU10">
        <v>8</v>
      </c>
      <c r="BV10" s="3"/>
      <c r="BW10" s="3" t="s">
        <v>18</v>
      </c>
      <c r="CA10" s="3" t="s">
        <v>52</v>
      </c>
      <c r="CB10" s="3" t="s">
        <v>43</v>
      </c>
      <c r="CE10">
        <f t="shared" ca="1" si="26"/>
        <v>2</v>
      </c>
      <c r="CF10">
        <f t="shared" ca="1" si="27"/>
        <v>5</v>
      </c>
    </row>
    <row r="11" spans="1:84" x14ac:dyDescent="0.25">
      <c r="A11">
        <f t="shared" ca="1" si="5"/>
        <v>22</v>
      </c>
      <c r="B11">
        <f t="shared" ca="1" si="0"/>
        <v>0.26618267561741293</v>
      </c>
      <c r="C11">
        <f t="shared" ca="1" si="6"/>
        <v>3</v>
      </c>
      <c r="D11">
        <f t="shared" ca="1" si="6"/>
        <v>6</v>
      </c>
      <c r="E11">
        <f t="shared" ca="1" si="6"/>
        <v>4</v>
      </c>
      <c r="F11">
        <f t="shared" ca="1" si="6"/>
        <v>6</v>
      </c>
      <c r="G11">
        <f t="shared" ca="1" si="7"/>
        <v>2</v>
      </c>
      <c r="H11">
        <f ca="1">IF(CE11=G11,G11+1,CE11)</f>
        <v>4</v>
      </c>
      <c r="I11">
        <f t="shared" ca="1" si="8"/>
        <v>2</v>
      </c>
      <c r="J11">
        <f ca="1">IF(CF11=I11,I11+1,CF11)</f>
        <v>6</v>
      </c>
      <c r="K11">
        <f t="shared" ca="1" si="9"/>
        <v>-1</v>
      </c>
      <c r="L11">
        <f t="shared" ca="1" si="9"/>
        <v>1</v>
      </c>
      <c r="M11">
        <f t="shared" ca="1" si="9"/>
        <v>1</v>
      </c>
      <c r="N11">
        <f t="shared" ca="1" si="9"/>
        <v>1</v>
      </c>
      <c r="O11" t="str">
        <f t="shared" ca="1" si="1"/>
        <v>-</v>
      </c>
      <c r="P11" t="str">
        <f t="shared" ca="1" si="2"/>
        <v>+</v>
      </c>
      <c r="Q11" t="str">
        <f t="shared" ca="1" si="10"/>
        <v/>
      </c>
      <c r="R11" t="str">
        <f t="shared" ca="1" si="3"/>
        <v>+</v>
      </c>
      <c r="S11" t="str">
        <f ca="1">IF(VLOOKUP(G11,$BU$3:$BW$12,2)=0,"",VLOOKUP(G11,$BU$3:$BW$12,2))</f>
        <v>b</v>
      </c>
      <c r="T11" t="str">
        <f ca="1">IF(VLOOKUP(H11,$BU$3:$BW$12,2)=0,"",VLOOKUP(H11,$BU$3:$BW$12,2))</f>
        <v>ba</v>
      </c>
      <c r="U11" t="str">
        <f ca="1">IF(VLOOKUP(I11,$BU$3:$BW$12,3)=0,"",VLOOKUP(I11,$BU$3:$BW$12,3))</f>
        <v>a²</v>
      </c>
      <c r="V11" t="str">
        <f ca="1">IF(VLOOKUP(J11,$BU$3:$BW$12,3)=0,"",VLOOKUP(J11,$BU$3:$BW$12,3))</f>
        <v xml:space="preserve"> </v>
      </c>
      <c r="W11" t="str">
        <f t="shared" ca="1" si="11"/>
        <v>(-3b + 6ba) · (4a² + 6 ) =</v>
      </c>
      <c r="X11" s="10" t="str">
        <f t="shared" ca="1" si="12"/>
        <v xml:space="preserve"> - 18b + 36ab - 12a²b + 24a³b</v>
      </c>
      <c r="Y11">
        <f t="shared" ca="1" si="13"/>
        <v>-12</v>
      </c>
      <c r="Z11">
        <f t="shared" ca="1" si="14"/>
        <v>-18</v>
      </c>
      <c r="AA11">
        <f t="shared" ca="1" si="15"/>
        <v>24</v>
      </c>
      <c r="AB11">
        <f t="shared" ca="1" si="16"/>
        <v>36</v>
      </c>
      <c r="AC11" t="str">
        <f t="shared" ca="1" si="17"/>
        <v>ba²</v>
      </c>
      <c r="AD11" t="str">
        <f t="shared" ca="1" si="18"/>
        <v>b</v>
      </c>
      <c r="AE11" t="str">
        <f t="shared" ca="1" si="19"/>
        <v>baa²</v>
      </c>
      <c r="AF11" t="str">
        <f t="shared" ca="1" si="20"/>
        <v>ba</v>
      </c>
      <c r="AG11" t="str">
        <f ca="1">IF(AC11="","",VLOOKUP(AC11,$CA$3:$CB$27,2,FALSE))</f>
        <v>a²b</v>
      </c>
      <c r="AH11" t="str">
        <f ca="1">IF(AD11="","",VLOOKUP(AD11,$CA$3:$CB$27,2,FALSE))</f>
        <v>b</v>
      </c>
      <c r="AI11" t="str">
        <f ca="1">IF(AE11="","",VLOOKUP(AE11,$CA$3:$CB$27,2,FALSE))</f>
        <v>a³b</v>
      </c>
      <c r="AJ11" t="str">
        <f ca="1">IF(AF11="","",VLOOKUP(AF11,$CA$3:$CB$27,2,FALSE))</f>
        <v>ab</v>
      </c>
      <c r="AK11" t="str">
        <f t="shared" ca="1" si="21"/>
        <v>-12a²b</v>
      </c>
      <c r="AL11" t="str">
        <f t="shared" ca="1" si="22"/>
        <v>- 18b</v>
      </c>
      <c r="AM11" t="str">
        <f t="shared" ca="1" si="22"/>
        <v>+ 24a³b</v>
      </c>
      <c r="AN11" t="str">
        <f t="shared" ca="1" si="22"/>
        <v>+ 36ab</v>
      </c>
      <c r="AO11" t="str">
        <f t="shared" ca="1" si="23"/>
        <v>-12a²b - 18b + 24a³b + 36ab</v>
      </c>
      <c r="AP11" t="str">
        <f t="shared" ca="1" si="4"/>
        <v/>
      </c>
      <c r="AQ11" t="str">
        <f t="shared" ca="1" si="4"/>
        <v/>
      </c>
      <c r="AR11" t="str">
        <f t="shared" ca="1" si="4"/>
        <v/>
      </c>
      <c r="AS11">
        <f t="shared" ca="1" si="4"/>
        <v>-18</v>
      </c>
      <c r="AT11" t="str">
        <f t="shared" ca="1" si="4"/>
        <v/>
      </c>
      <c r="AU11" t="str">
        <f t="shared" ca="1" si="4"/>
        <v/>
      </c>
      <c r="AV11">
        <f t="shared" ca="1" si="4"/>
        <v>36</v>
      </c>
      <c r="AW11">
        <f t="shared" ca="1" si="4"/>
        <v>-12</v>
      </c>
      <c r="AX11">
        <f t="shared" ca="1" si="4"/>
        <v>24</v>
      </c>
      <c r="AY11" t="str">
        <f t="shared" ca="1" si="4"/>
        <v/>
      </c>
      <c r="AZ11" t="str">
        <f t="shared" ca="1" si="4"/>
        <v/>
      </c>
      <c r="BA11" t="str">
        <f t="shared" ca="1" si="4"/>
        <v/>
      </c>
      <c r="BB11" t="str">
        <f t="shared" ca="1" si="4"/>
        <v/>
      </c>
      <c r="BC11" t="str">
        <f ca="1">AO11</f>
        <v>-12a²b - 18b + 24a³b + 36ab</v>
      </c>
      <c r="BD11" t="str">
        <f ca="1">IF(BE11&lt;4,"= "&amp;BS11,"")</f>
        <v/>
      </c>
      <c r="BE11">
        <f ca="1">COUNT(AP11:BB11)</f>
        <v>4</v>
      </c>
      <c r="BF11" t="str">
        <f ca="1">IF(AP11&lt;&gt;"",IF(AP11&lt;0," - "&amp;ABS(AP11)&amp;AP$2,IF(AP11&gt;0," + "&amp;ABS(AP11)&amp;AP$2,"")),"")</f>
        <v/>
      </c>
      <c r="BG11" t="str">
        <f ca="1">IF(AQ11&lt;&gt;"",IF(AQ11&lt;0," - "&amp;ABS(AQ11)&amp;AQ$2,IF(AQ11&gt;0," + "&amp;ABS(AQ11)&amp;AQ$2,"")),"")</f>
        <v/>
      </c>
      <c r="BH11" t="str">
        <f ca="1">IF(AR11&lt;&gt;"",IF(AR11&lt;0," - "&amp;ABS(AR11)&amp;AR$2,IF(AR11&gt;0," + "&amp;ABS(AR11)&amp;AR$2,"")),"")</f>
        <v/>
      </c>
      <c r="BI11" t="str">
        <f ca="1">IF(AS11&lt;&gt;"",IF(AS11&lt;0," - "&amp;ABS(AS11)&amp;AS$2,IF(AS11&gt;0," + "&amp;ABS(AS11)&amp;AS$2,"")),"")</f>
        <v xml:space="preserve"> - 18b</v>
      </c>
      <c r="BJ11" t="str">
        <f ca="1">IF(AT11&lt;&gt;"",IF(AT11&lt;0," - "&amp;ABS(AT11)&amp;AT$2,IF(AT11&gt;0," + "&amp;ABS(AT11)&amp;AT$2,"")),"")</f>
        <v/>
      </c>
      <c r="BK11" t="str">
        <f ca="1">IF(AU11&lt;&gt;"",IF(AU11&lt;0," - "&amp;ABS(AU11)&amp;AU$2,IF(AU11&gt;0," + "&amp;ABS(AU11)&amp;AU$2,"")),"")</f>
        <v/>
      </c>
      <c r="BL11" t="str">
        <f ca="1">IF(AV11&lt;&gt;"",IF(AV11&lt;0," - "&amp;ABS(AV11)&amp;AV$2,IF(AV11&gt;0," + "&amp;ABS(AV11)&amp;AV$2,"")),"")</f>
        <v xml:space="preserve"> + 36ab</v>
      </c>
      <c r="BM11" t="str">
        <f ca="1">IF(AW11&lt;&gt;"",IF(AW11&lt;0," - "&amp;ABS(AW11)&amp;AW$2,IF(AW11&gt;0," + "&amp;ABS(AW11)&amp;AW$2,"")),"")</f>
        <v xml:space="preserve"> - 12a²b</v>
      </c>
      <c r="BN11" t="str">
        <f ca="1">IF(AX11&lt;&gt;"",IF(AX11&lt;0," - "&amp;ABS(AX11)&amp;AX$2,IF(AX11&gt;0," + "&amp;ABS(AX11)&amp;AX$2,"")),"")</f>
        <v xml:space="preserve"> + 24a³b</v>
      </c>
      <c r="BO11" t="str">
        <f ca="1">IF(AY11&lt;&gt;"",IF(AY11&lt;0," - "&amp;ABS(AY11)&amp;AY$2,IF(AY11&gt;0," + "&amp;ABS(AY11)&amp;AY$2,"")),"")</f>
        <v/>
      </c>
      <c r="BP11" t="str">
        <f t="shared" ca="1" si="24"/>
        <v/>
      </c>
      <c r="BQ11" t="str">
        <f ca="1">IF(BA11&lt;&gt;"",IF(BA11&lt;0," - "&amp;ABS(BA11)&amp;BA$2,IF(BA11&gt;0," + "&amp;ABS(BA11)&amp;BA$2,"")),"")</f>
        <v/>
      </c>
      <c r="BR11" t="str">
        <f ca="1">IF(BB11&lt;&gt;"",IF(BB11&lt;0," - "&amp;ABS(BB11)&amp;BB$2,IF(BB11&gt;0," + "&amp;ABS(BB11)&amp;BB$2,"")),"")</f>
        <v/>
      </c>
      <c r="BS11" t="str">
        <f t="shared" ca="1" si="25"/>
        <v xml:space="preserve"> - 18b + 36ab - 12a²b + 24a³b</v>
      </c>
      <c r="BU11">
        <v>9</v>
      </c>
      <c r="BV11" s="3"/>
      <c r="BW11" s="3"/>
      <c r="CA11" s="3" t="s">
        <v>53</v>
      </c>
      <c r="CB11" s="3" t="s">
        <v>38</v>
      </c>
      <c r="CE11">
        <f t="shared" ca="1" si="26"/>
        <v>4</v>
      </c>
      <c r="CF11">
        <f t="shared" ca="1" si="27"/>
        <v>6</v>
      </c>
    </row>
    <row r="12" spans="1:84" x14ac:dyDescent="0.25">
      <c r="A12">
        <f t="shared" ca="1" si="5"/>
        <v>14</v>
      </c>
      <c r="B12">
        <f t="shared" ca="1" si="0"/>
        <v>0.51391755585813792</v>
      </c>
      <c r="C12">
        <f t="shared" ca="1" si="6"/>
        <v>3</v>
      </c>
      <c r="D12">
        <f t="shared" ca="1" si="6"/>
        <v>8</v>
      </c>
      <c r="E12">
        <f t="shared" ca="1" si="6"/>
        <v>3</v>
      </c>
      <c r="F12">
        <f t="shared" ca="1" si="6"/>
        <v>4</v>
      </c>
      <c r="G12">
        <f t="shared" ca="1" si="7"/>
        <v>3</v>
      </c>
      <c r="H12">
        <f ca="1">IF(CE12=G12,G12+1,CE12)</f>
        <v>1</v>
      </c>
      <c r="I12">
        <f t="shared" ca="1" si="8"/>
        <v>3</v>
      </c>
      <c r="J12">
        <f ca="1">IF(CF12=I12,I12+1,CF12)</f>
        <v>4</v>
      </c>
      <c r="K12">
        <f t="shared" ca="1" si="9"/>
        <v>-1</v>
      </c>
      <c r="L12">
        <f t="shared" ca="1" si="9"/>
        <v>-1</v>
      </c>
      <c r="M12">
        <f t="shared" ca="1" si="9"/>
        <v>-1</v>
      </c>
      <c r="N12">
        <f t="shared" ca="1" si="9"/>
        <v>-1</v>
      </c>
      <c r="O12" t="str">
        <f t="shared" ca="1" si="1"/>
        <v>-</v>
      </c>
      <c r="P12" t="str">
        <f t="shared" ca="1" si="2"/>
        <v>-</v>
      </c>
      <c r="Q12" t="str">
        <f t="shared" ca="1" si="10"/>
        <v>-</v>
      </c>
      <c r="R12" t="str">
        <f t="shared" ca="1" si="3"/>
        <v>-</v>
      </c>
      <c r="S12" t="str">
        <f ca="1">IF(VLOOKUP(G12,$BU$3:$BW$12,2)=0,"",VLOOKUP(G12,$BU$3:$BW$12,2))</f>
        <v>ab</v>
      </c>
      <c r="T12" t="str">
        <f ca="1">IF(VLOOKUP(H12,$BU$3:$BW$12,2)=0,"",VLOOKUP(H12,$BU$3:$BW$12,2))</f>
        <v>a</v>
      </c>
      <c r="U12" t="str">
        <f ca="1">IF(VLOOKUP(I12,$BU$3:$BW$12,3)=0,"",VLOOKUP(I12,$BU$3:$BW$12,3))</f>
        <v>ab</v>
      </c>
      <c r="V12" t="str">
        <f ca="1">IF(VLOOKUP(J12,$BU$3:$BW$12,3)=0,"",VLOOKUP(J12,$BU$3:$BW$12,3))</f>
        <v>b</v>
      </c>
      <c r="W12" t="str">
        <f t="shared" ca="1" si="11"/>
        <v>(-3ab - 8a) · (-3ab - 4b) =</v>
      </c>
      <c r="X12" s="10" t="str">
        <f t="shared" ca="1" si="12"/>
        <v xml:space="preserve"> + 32ab + 24a²b + 12ab² + 9a²b²</v>
      </c>
      <c r="Y12">
        <f t="shared" ca="1" si="13"/>
        <v>9</v>
      </c>
      <c r="Z12">
        <f t="shared" ca="1" si="14"/>
        <v>12</v>
      </c>
      <c r="AA12">
        <f t="shared" ca="1" si="15"/>
        <v>24</v>
      </c>
      <c r="AB12">
        <f t="shared" ca="1" si="16"/>
        <v>32</v>
      </c>
      <c r="AC12" t="str">
        <f t="shared" ca="1" si="17"/>
        <v>abab</v>
      </c>
      <c r="AD12" t="str">
        <f t="shared" ca="1" si="18"/>
        <v>abb</v>
      </c>
      <c r="AE12" t="str">
        <f t="shared" ca="1" si="19"/>
        <v>aab</v>
      </c>
      <c r="AF12" t="str">
        <f t="shared" ca="1" si="20"/>
        <v>ab</v>
      </c>
      <c r="AG12" t="str">
        <f ca="1">IF(AC12="","",VLOOKUP(AC12,$CA$3:$CB$27,2,FALSE))</f>
        <v>a²b²</v>
      </c>
      <c r="AH12" t="str">
        <f ca="1">IF(AD12="","",VLOOKUP(AD12,$CA$3:$CB$27,2,FALSE))</f>
        <v>ab²</v>
      </c>
      <c r="AI12" t="str">
        <f ca="1">IF(AE12="","",VLOOKUP(AE12,$CA$3:$CB$27,2,FALSE))</f>
        <v>a²b</v>
      </c>
      <c r="AJ12" t="str">
        <f ca="1">IF(AF12="","",VLOOKUP(AF12,$CA$3:$CB$27,2,FALSE))</f>
        <v>ab</v>
      </c>
      <c r="AK12" t="str">
        <f t="shared" ca="1" si="21"/>
        <v>9a²b²</v>
      </c>
      <c r="AL12" t="str">
        <f t="shared" ca="1" si="22"/>
        <v>+ 12ab²</v>
      </c>
      <c r="AM12" t="str">
        <f t="shared" ca="1" si="22"/>
        <v>+ 24a²b</v>
      </c>
      <c r="AN12" t="str">
        <f t="shared" ca="1" si="22"/>
        <v>+ 32ab</v>
      </c>
      <c r="AO12" t="str">
        <f t="shared" ca="1" si="23"/>
        <v>9a²b² + 12ab² + 24a²b + 32ab</v>
      </c>
      <c r="AP12" t="str">
        <f t="shared" ca="1" si="4"/>
        <v/>
      </c>
      <c r="AQ12" t="str">
        <f t="shared" ca="1" si="4"/>
        <v/>
      </c>
      <c r="AR12" t="str">
        <f t="shared" ca="1" si="4"/>
        <v/>
      </c>
      <c r="AS12" t="str">
        <f t="shared" ca="1" si="4"/>
        <v/>
      </c>
      <c r="AT12" t="str">
        <f t="shared" ca="1" si="4"/>
        <v/>
      </c>
      <c r="AU12" t="str">
        <f t="shared" ca="1" si="4"/>
        <v/>
      </c>
      <c r="AV12">
        <f t="shared" ca="1" si="4"/>
        <v>32</v>
      </c>
      <c r="AW12">
        <f t="shared" ca="1" si="4"/>
        <v>24</v>
      </c>
      <c r="AX12" t="str">
        <f t="shared" ca="1" si="4"/>
        <v/>
      </c>
      <c r="AY12">
        <f t="shared" ca="1" si="4"/>
        <v>12</v>
      </c>
      <c r="AZ12" t="str">
        <f t="shared" ca="1" si="4"/>
        <v/>
      </c>
      <c r="BA12">
        <f t="shared" ca="1" si="4"/>
        <v>9</v>
      </c>
      <c r="BB12" t="str">
        <f t="shared" ca="1" si="4"/>
        <v/>
      </c>
      <c r="BC12" t="str">
        <f ca="1">AO12</f>
        <v>9a²b² + 12ab² + 24a²b + 32ab</v>
      </c>
      <c r="BD12" t="str">
        <f ca="1">IF(BE12&lt;4,"= "&amp;BS12,"")</f>
        <v/>
      </c>
      <c r="BE12">
        <f ca="1">COUNT(AP12:BB12)</f>
        <v>4</v>
      </c>
      <c r="BF12" t="str">
        <f ca="1">IF(AP12&lt;&gt;"",IF(AP12&lt;0," - "&amp;ABS(AP12)&amp;AP$2,IF(AP12&gt;0," + "&amp;ABS(AP12)&amp;AP$2,"")),"")</f>
        <v/>
      </c>
      <c r="BG12" t="str">
        <f ca="1">IF(AQ12&lt;&gt;"",IF(AQ12&lt;0," - "&amp;ABS(AQ12)&amp;AQ$2,IF(AQ12&gt;0," + "&amp;ABS(AQ12)&amp;AQ$2,"")),"")</f>
        <v/>
      </c>
      <c r="BH12" t="str">
        <f ca="1">IF(AR12&lt;&gt;"",IF(AR12&lt;0," - "&amp;ABS(AR12)&amp;AR$2,IF(AR12&gt;0," + "&amp;ABS(AR12)&amp;AR$2,"")),"")</f>
        <v/>
      </c>
      <c r="BI12" t="str">
        <f ca="1">IF(AS12&lt;&gt;"",IF(AS12&lt;0," - "&amp;ABS(AS12)&amp;AS$2,IF(AS12&gt;0," + "&amp;ABS(AS12)&amp;AS$2,"")),"")</f>
        <v/>
      </c>
      <c r="BJ12" t="str">
        <f ca="1">IF(AT12&lt;&gt;"",IF(AT12&lt;0," - "&amp;ABS(AT12)&amp;AT$2,IF(AT12&gt;0," + "&amp;ABS(AT12)&amp;AT$2,"")),"")</f>
        <v/>
      </c>
      <c r="BK12" t="str">
        <f ca="1">IF(AU12&lt;&gt;"",IF(AU12&lt;0," - "&amp;ABS(AU12)&amp;AU$2,IF(AU12&gt;0," + "&amp;ABS(AU12)&amp;AU$2,"")),"")</f>
        <v/>
      </c>
      <c r="BL12" t="str">
        <f ca="1">IF(AV12&lt;&gt;"",IF(AV12&lt;0," - "&amp;ABS(AV12)&amp;AV$2,IF(AV12&gt;0," + "&amp;ABS(AV12)&amp;AV$2,"")),"")</f>
        <v xml:space="preserve"> + 32ab</v>
      </c>
      <c r="BM12" t="str">
        <f ca="1">IF(AW12&lt;&gt;"",IF(AW12&lt;0," - "&amp;ABS(AW12)&amp;AW$2,IF(AW12&gt;0," + "&amp;ABS(AW12)&amp;AW$2,"")),"")</f>
        <v xml:space="preserve"> + 24a²b</v>
      </c>
      <c r="BN12" t="str">
        <f ca="1">IF(AX12&lt;&gt;"",IF(AX12&lt;0," - "&amp;ABS(AX12)&amp;AX$2,IF(AX12&gt;0," + "&amp;ABS(AX12)&amp;AX$2,"")),"")</f>
        <v/>
      </c>
      <c r="BO12" t="str">
        <f ca="1">IF(AY12&lt;&gt;"",IF(AY12&lt;0," - "&amp;ABS(AY12)&amp;AY$2,IF(AY12&gt;0," + "&amp;ABS(AY12)&amp;AY$2,"")),"")</f>
        <v xml:space="preserve"> + 12ab²</v>
      </c>
      <c r="BP12" t="str">
        <f t="shared" ca="1" si="24"/>
        <v/>
      </c>
      <c r="BQ12" t="str">
        <f ca="1">IF(BA12&lt;&gt;"",IF(BA12&lt;0," - "&amp;ABS(BA12)&amp;BA$2,IF(BA12&gt;0," + "&amp;ABS(BA12)&amp;BA$2,"")),"")</f>
        <v xml:space="preserve"> + 9a²b²</v>
      </c>
      <c r="BR12" t="str">
        <f ca="1">IF(BB12&lt;&gt;"",IF(BB12&lt;0," - "&amp;ABS(BB12)&amp;BB$2,IF(BB12&gt;0," + "&amp;ABS(BB12)&amp;BB$2,"")),"")</f>
        <v/>
      </c>
      <c r="BS12" t="str">
        <f t="shared" ca="1" si="25"/>
        <v xml:space="preserve"> + 32ab + 24a²b + 12ab² + 9a²b²</v>
      </c>
      <c r="BU12">
        <v>10</v>
      </c>
      <c r="BV12" s="3"/>
      <c r="BW12" s="3"/>
      <c r="CA12" s="3" t="s">
        <v>54</v>
      </c>
      <c r="CB12" s="3" t="s">
        <v>39</v>
      </c>
      <c r="CE12">
        <f t="shared" ca="1" si="26"/>
        <v>1</v>
      </c>
      <c r="CF12">
        <f t="shared" ca="1" si="27"/>
        <v>3</v>
      </c>
    </row>
    <row r="13" spans="1:84" x14ac:dyDescent="0.25">
      <c r="A13">
        <f t="shared" ca="1" si="5"/>
        <v>27</v>
      </c>
      <c r="B13">
        <f t="shared" ca="1" si="0"/>
        <v>0.16508888768897523</v>
      </c>
      <c r="C13">
        <f t="shared" ca="1" si="6"/>
        <v>7</v>
      </c>
      <c r="D13">
        <f t="shared" ca="1" si="6"/>
        <v>8</v>
      </c>
      <c r="E13">
        <f t="shared" ca="1" si="6"/>
        <v>6</v>
      </c>
      <c r="F13">
        <f t="shared" ca="1" si="6"/>
        <v>6</v>
      </c>
      <c r="G13">
        <f t="shared" ca="1" si="7"/>
        <v>3</v>
      </c>
      <c r="H13">
        <f ca="1">IF(CE13=G13,G13+1,CE13)</f>
        <v>4</v>
      </c>
      <c r="I13">
        <f t="shared" ca="1" si="8"/>
        <v>4</v>
      </c>
      <c r="J13">
        <f ca="1">IF(CF13=I13,I13+1,CF13)</f>
        <v>5</v>
      </c>
      <c r="K13">
        <f t="shared" ca="1" si="9"/>
        <v>1</v>
      </c>
      <c r="L13">
        <f t="shared" ca="1" si="9"/>
        <v>1</v>
      </c>
      <c r="M13">
        <f t="shared" ca="1" si="9"/>
        <v>-1</v>
      </c>
      <c r="N13">
        <f t="shared" ca="1" si="9"/>
        <v>1</v>
      </c>
      <c r="O13" t="str">
        <f t="shared" ca="1" si="1"/>
        <v/>
      </c>
      <c r="P13" t="str">
        <f t="shared" ca="1" si="2"/>
        <v>+</v>
      </c>
      <c r="Q13" t="str">
        <f t="shared" ca="1" si="10"/>
        <v>-</v>
      </c>
      <c r="R13" t="str">
        <f t="shared" ca="1" si="3"/>
        <v>+</v>
      </c>
      <c r="S13" t="str">
        <f ca="1">IF(VLOOKUP(G13,$BU$3:$BW$12,2)=0,"",VLOOKUP(G13,$BU$3:$BW$12,2))</f>
        <v>ab</v>
      </c>
      <c r="T13" t="str">
        <f ca="1">IF(VLOOKUP(H13,$BU$3:$BW$12,2)=0,"",VLOOKUP(H13,$BU$3:$BW$12,2))</f>
        <v>ba</v>
      </c>
      <c r="U13" t="str">
        <f ca="1">IF(VLOOKUP(I13,$BU$3:$BW$12,3)=0,"",VLOOKUP(I13,$BU$3:$BW$12,3))</f>
        <v>b</v>
      </c>
      <c r="V13" t="str">
        <f ca="1">IF(VLOOKUP(J13,$BU$3:$BW$12,3)=0,"",VLOOKUP(J13,$BU$3:$BW$12,3))</f>
        <v>b²</v>
      </c>
      <c r="W13" t="str">
        <f t="shared" ca="1" si="11"/>
        <v>(7ab + 8ba) · (-6b + 6b²) =</v>
      </c>
      <c r="X13" s="10" t="str">
        <f t="shared" ca="1" si="12"/>
        <v xml:space="preserve"> - 90ab² + 90ab³</v>
      </c>
      <c r="Y13">
        <f t="shared" ca="1" si="13"/>
        <v>-42</v>
      </c>
      <c r="Z13">
        <f t="shared" ca="1" si="14"/>
        <v>42</v>
      </c>
      <c r="AA13">
        <f t="shared" ca="1" si="15"/>
        <v>-48</v>
      </c>
      <c r="AB13">
        <f t="shared" ca="1" si="16"/>
        <v>48</v>
      </c>
      <c r="AC13" t="str">
        <f t="shared" ca="1" si="17"/>
        <v>abb</v>
      </c>
      <c r="AD13" t="str">
        <f t="shared" ca="1" si="18"/>
        <v>abb²</v>
      </c>
      <c r="AE13" t="str">
        <f t="shared" ca="1" si="19"/>
        <v>bab</v>
      </c>
      <c r="AF13" t="str">
        <f t="shared" ca="1" si="20"/>
        <v>bab²</v>
      </c>
      <c r="AG13" t="str">
        <f ca="1">IF(AC13="","",VLOOKUP(AC13,$CA$3:$CB$27,2,FALSE))</f>
        <v>ab²</v>
      </c>
      <c r="AH13" t="str">
        <f ca="1">IF(AD13="","",VLOOKUP(AD13,$CA$3:$CB$27,2,FALSE))</f>
        <v>ab³</v>
      </c>
      <c r="AI13" t="str">
        <f ca="1">IF(AE13="","",VLOOKUP(AE13,$CA$3:$CB$27,2,FALSE))</f>
        <v>ab²</v>
      </c>
      <c r="AJ13" t="str">
        <f ca="1">IF(AF13="","",VLOOKUP(AF13,$CA$3:$CB$27,2,FALSE))</f>
        <v>ab³</v>
      </c>
      <c r="AK13" t="str">
        <f t="shared" ca="1" si="21"/>
        <v>-42ab²</v>
      </c>
      <c r="AL13" t="str">
        <f t="shared" ca="1" si="22"/>
        <v>+ 42ab³</v>
      </c>
      <c r="AM13" t="str">
        <f t="shared" ca="1" si="22"/>
        <v>- 48ab²</v>
      </c>
      <c r="AN13" t="str">
        <f t="shared" ca="1" si="22"/>
        <v>+ 48ab³</v>
      </c>
      <c r="AO13" t="str">
        <f t="shared" ca="1" si="23"/>
        <v>-42ab² + 42ab³ - 48ab² + 48ab³</v>
      </c>
      <c r="AP13" t="str">
        <f t="shared" ca="1" si="4"/>
        <v/>
      </c>
      <c r="AQ13" t="str">
        <f t="shared" ca="1" si="4"/>
        <v/>
      </c>
      <c r="AR13" t="str">
        <f t="shared" ca="1" si="4"/>
        <v/>
      </c>
      <c r="AS13" t="str">
        <f t="shared" ca="1" si="4"/>
        <v/>
      </c>
      <c r="AT13" t="str">
        <f t="shared" ca="1" si="4"/>
        <v/>
      </c>
      <c r="AU13" t="str">
        <f t="shared" ca="1" si="4"/>
        <v/>
      </c>
      <c r="AV13" t="str">
        <f t="shared" ca="1" si="4"/>
        <v/>
      </c>
      <c r="AW13" t="str">
        <f t="shared" ca="1" si="4"/>
        <v/>
      </c>
      <c r="AX13" t="str">
        <f t="shared" ca="1" si="4"/>
        <v/>
      </c>
      <c r="AY13">
        <f t="shared" ca="1" si="4"/>
        <v>-90</v>
      </c>
      <c r="AZ13">
        <f t="shared" ca="1" si="4"/>
        <v>90</v>
      </c>
      <c r="BA13" t="str">
        <f t="shared" ca="1" si="4"/>
        <v/>
      </c>
      <c r="BB13" t="str">
        <f t="shared" ca="1" si="4"/>
        <v/>
      </c>
      <c r="BC13" t="str">
        <f ca="1">AO13</f>
        <v>-42ab² + 42ab³ - 48ab² + 48ab³</v>
      </c>
      <c r="BD13" t="str">
        <f ca="1">IF(BE13&lt;4,"= "&amp;BS13,"")</f>
        <v>=  - 90ab² + 90ab³</v>
      </c>
      <c r="BE13">
        <f ca="1">COUNT(AP13:BB13)</f>
        <v>2</v>
      </c>
      <c r="BF13" t="str">
        <f ca="1">IF(AP13&lt;&gt;"",IF(AP13&lt;0," - "&amp;ABS(AP13)&amp;AP$2,IF(AP13&gt;0," + "&amp;ABS(AP13)&amp;AP$2,"")),"")</f>
        <v/>
      </c>
      <c r="BG13" t="str">
        <f ca="1">IF(AQ13&lt;&gt;"",IF(AQ13&lt;0," - "&amp;ABS(AQ13)&amp;AQ$2,IF(AQ13&gt;0," + "&amp;ABS(AQ13)&amp;AQ$2,"")),"")</f>
        <v/>
      </c>
      <c r="BH13" t="str">
        <f ca="1">IF(AR13&lt;&gt;"",IF(AR13&lt;0," - "&amp;ABS(AR13)&amp;AR$2,IF(AR13&gt;0," + "&amp;ABS(AR13)&amp;AR$2,"")),"")</f>
        <v/>
      </c>
      <c r="BI13" t="str">
        <f ca="1">IF(AS13&lt;&gt;"",IF(AS13&lt;0," - "&amp;ABS(AS13)&amp;AS$2,IF(AS13&gt;0," + "&amp;ABS(AS13)&amp;AS$2,"")),"")</f>
        <v/>
      </c>
      <c r="BJ13" t="str">
        <f ca="1">IF(AT13&lt;&gt;"",IF(AT13&lt;0," - "&amp;ABS(AT13)&amp;AT$2,IF(AT13&gt;0," + "&amp;ABS(AT13)&amp;AT$2,"")),"")</f>
        <v/>
      </c>
      <c r="BK13" t="str">
        <f ca="1">IF(AU13&lt;&gt;"",IF(AU13&lt;0," - "&amp;ABS(AU13)&amp;AU$2,IF(AU13&gt;0," + "&amp;ABS(AU13)&amp;AU$2,"")),"")</f>
        <v/>
      </c>
      <c r="BL13" t="str">
        <f ca="1">IF(AV13&lt;&gt;"",IF(AV13&lt;0," - "&amp;ABS(AV13)&amp;AV$2,IF(AV13&gt;0," + "&amp;ABS(AV13)&amp;AV$2,"")),"")</f>
        <v/>
      </c>
      <c r="BM13" t="str">
        <f ca="1">IF(AW13&lt;&gt;"",IF(AW13&lt;0," - "&amp;ABS(AW13)&amp;AW$2,IF(AW13&gt;0," + "&amp;ABS(AW13)&amp;AW$2,"")),"")</f>
        <v/>
      </c>
      <c r="BN13" t="str">
        <f ca="1">IF(AX13&lt;&gt;"",IF(AX13&lt;0," - "&amp;ABS(AX13)&amp;AX$2,IF(AX13&gt;0," + "&amp;ABS(AX13)&amp;AX$2,"")),"")</f>
        <v/>
      </c>
      <c r="BO13" t="str">
        <f ca="1">IF(AY13&lt;&gt;"",IF(AY13&lt;0," - "&amp;ABS(AY13)&amp;AY$2,IF(AY13&gt;0," + "&amp;ABS(AY13)&amp;AY$2,"")),"")</f>
        <v xml:space="preserve"> - 90ab²</v>
      </c>
      <c r="BP13" t="str">
        <f t="shared" ca="1" si="24"/>
        <v xml:space="preserve"> + 90ab³</v>
      </c>
      <c r="BQ13" t="str">
        <f ca="1">IF(BA13&lt;&gt;"",IF(BA13&lt;0," - "&amp;ABS(BA13)&amp;BA$2,IF(BA13&gt;0," + "&amp;ABS(BA13)&amp;BA$2,"")),"")</f>
        <v/>
      </c>
      <c r="BR13" t="str">
        <f ca="1">IF(BB13&lt;&gt;"",IF(BB13&lt;0," - "&amp;ABS(BB13)&amp;BB$2,IF(BB13&gt;0," + "&amp;ABS(BB13)&amp;BB$2,"")),"")</f>
        <v/>
      </c>
      <c r="BS13" t="str">
        <f t="shared" ca="1" si="25"/>
        <v xml:space="preserve"> - 90ab² + 90ab³</v>
      </c>
      <c r="CA13" s="3" t="s">
        <v>18</v>
      </c>
      <c r="CB13" s="3" t="s">
        <v>18</v>
      </c>
      <c r="CE13">
        <f t="shared" ca="1" si="26"/>
        <v>3</v>
      </c>
      <c r="CF13">
        <f t="shared" ca="1" si="27"/>
        <v>5</v>
      </c>
    </row>
    <row r="14" spans="1:84" x14ac:dyDescent="0.25">
      <c r="A14">
        <f t="shared" ca="1" si="5"/>
        <v>19</v>
      </c>
      <c r="B14">
        <f t="shared" ca="1" si="0"/>
        <v>0.3726465235155294</v>
      </c>
      <c r="C14">
        <f t="shared" ca="1" si="6"/>
        <v>7</v>
      </c>
      <c r="D14">
        <f t="shared" ca="1" si="6"/>
        <v>3</v>
      </c>
      <c r="E14">
        <f t="shared" ca="1" si="6"/>
        <v>7</v>
      </c>
      <c r="F14">
        <f t="shared" ca="1" si="6"/>
        <v>7</v>
      </c>
      <c r="G14">
        <f t="shared" ca="1" si="7"/>
        <v>3</v>
      </c>
      <c r="H14">
        <f ca="1">IF(CE14=G14,G14+1,CE14)</f>
        <v>4</v>
      </c>
      <c r="I14">
        <f t="shared" ca="1" si="8"/>
        <v>4</v>
      </c>
      <c r="J14">
        <f ca="1">IF(CF14=I14,I14+1,CF14)</f>
        <v>5</v>
      </c>
      <c r="K14">
        <f t="shared" ca="1" si="9"/>
        <v>1</v>
      </c>
      <c r="L14">
        <f t="shared" ca="1" si="9"/>
        <v>1</v>
      </c>
      <c r="M14">
        <f t="shared" ca="1" si="9"/>
        <v>-1</v>
      </c>
      <c r="N14">
        <f t="shared" ca="1" si="9"/>
        <v>1</v>
      </c>
      <c r="O14" t="str">
        <f t="shared" ca="1" si="1"/>
        <v/>
      </c>
      <c r="P14" t="str">
        <f t="shared" ca="1" si="2"/>
        <v>+</v>
      </c>
      <c r="Q14" t="str">
        <f t="shared" ca="1" si="10"/>
        <v>-</v>
      </c>
      <c r="R14" t="str">
        <f t="shared" ca="1" si="3"/>
        <v>+</v>
      </c>
      <c r="S14" t="str">
        <f ca="1">IF(VLOOKUP(G14,$BU$3:$BW$12,2)=0,"",VLOOKUP(G14,$BU$3:$BW$12,2))</f>
        <v>ab</v>
      </c>
      <c r="T14" t="str">
        <f ca="1">IF(VLOOKUP(H14,$BU$3:$BW$12,2)=0,"",VLOOKUP(H14,$BU$3:$BW$12,2))</f>
        <v>ba</v>
      </c>
      <c r="U14" t="str">
        <f ca="1">IF(VLOOKUP(I14,$BU$3:$BW$12,3)=0,"",VLOOKUP(I14,$BU$3:$BW$12,3))</f>
        <v>b</v>
      </c>
      <c r="V14" t="str">
        <f ca="1">IF(VLOOKUP(J14,$BU$3:$BW$12,3)=0,"",VLOOKUP(J14,$BU$3:$BW$12,3))</f>
        <v>b²</v>
      </c>
      <c r="W14" t="str">
        <f t="shared" ca="1" si="11"/>
        <v>(7ab + 3ba) · (-7b + 7b²) =</v>
      </c>
      <c r="X14" s="10" t="str">
        <f t="shared" ca="1" si="12"/>
        <v xml:space="preserve"> - 70ab² + 70ab³</v>
      </c>
      <c r="Y14">
        <f t="shared" ca="1" si="13"/>
        <v>-49</v>
      </c>
      <c r="Z14">
        <f t="shared" ca="1" si="14"/>
        <v>49</v>
      </c>
      <c r="AA14">
        <f t="shared" ca="1" si="15"/>
        <v>-21</v>
      </c>
      <c r="AB14">
        <f t="shared" ca="1" si="16"/>
        <v>21</v>
      </c>
      <c r="AC14" t="str">
        <f t="shared" ca="1" si="17"/>
        <v>abb</v>
      </c>
      <c r="AD14" t="str">
        <f t="shared" ca="1" si="18"/>
        <v>abb²</v>
      </c>
      <c r="AE14" t="str">
        <f t="shared" ca="1" si="19"/>
        <v>bab</v>
      </c>
      <c r="AF14" t="str">
        <f t="shared" ca="1" si="20"/>
        <v>bab²</v>
      </c>
      <c r="AG14" t="str">
        <f ca="1">IF(AC14="","",VLOOKUP(AC14,$CA$3:$CB$27,2,FALSE))</f>
        <v>ab²</v>
      </c>
      <c r="AH14" t="str">
        <f ca="1">IF(AD14="","",VLOOKUP(AD14,$CA$3:$CB$27,2,FALSE))</f>
        <v>ab³</v>
      </c>
      <c r="AI14" t="str">
        <f ca="1">IF(AE14="","",VLOOKUP(AE14,$CA$3:$CB$27,2,FALSE))</f>
        <v>ab²</v>
      </c>
      <c r="AJ14" t="str">
        <f ca="1">IF(AF14="","",VLOOKUP(AF14,$CA$3:$CB$27,2,FALSE))</f>
        <v>ab³</v>
      </c>
      <c r="AK14" t="str">
        <f t="shared" ca="1" si="21"/>
        <v>-49ab²</v>
      </c>
      <c r="AL14" t="str">
        <f t="shared" ca="1" si="22"/>
        <v>+ 49ab³</v>
      </c>
      <c r="AM14" t="str">
        <f t="shared" ca="1" si="22"/>
        <v>- 21ab²</v>
      </c>
      <c r="AN14" t="str">
        <f t="shared" ca="1" si="22"/>
        <v>+ 21ab³</v>
      </c>
      <c r="AO14" t="str">
        <f t="shared" ca="1" si="23"/>
        <v>-49ab² + 49ab³ - 21ab² + 21ab³</v>
      </c>
      <c r="AP14" t="str">
        <f t="shared" ca="1" si="4"/>
        <v/>
      </c>
      <c r="AQ14" t="str">
        <f t="shared" ca="1" si="4"/>
        <v/>
      </c>
      <c r="AR14" t="str">
        <f t="shared" ca="1" si="4"/>
        <v/>
      </c>
      <c r="AS14" t="str">
        <f t="shared" ca="1" si="4"/>
        <v/>
      </c>
      <c r="AT14" t="str">
        <f t="shared" ca="1" si="4"/>
        <v/>
      </c>
      <c r="AU14" t="str">
        <f t="shared" ca="1" si="4"/>
        <v/>
      </c>
      <c r="AV14" t="str">
        <f t="shared" ca="1" si="4"/>
        <v/>
      </c>
      <c r="AW14" t="str">
        <f t="shared" ca="1" si="4"/>
        <v/>
      </c>
      <c r="AX14" t="str">
        <f t="shared" ca="1" si="4"/>
        <v/>
      </c>
      <c r="AY14">
        <f t="shared" ca="1" si="4"/>
        <v>-70</v>
      </c>
      <c r="AZ14">
        <f t="shared" ca="1" si="4"/>
        <v>70</v>
      </c>
      <c r="BA14" t="str">
        <f t="shared" ca="1" si="4"/>
        <v/>
      </c>
      <c r="BB14" t="str">
        <f t="shared" ca="1" si="4"/>
        <v/>
      </c>
      <c r="BC14" t="str">
        <f ca="1">AO14</f>
        <v>-49ab² + 49ab³ - 21ab² + 21ab³</v>
      </c>
      <c r="BD14" t="str">
        <f ca="1">IF(BE14&lt;4,"= "&amp;BS14,"")</f>
        <v>=  - 70ab² + 70ab³</v>
      </c>
      <c r="BE14">
        <f ca="1">COUNT(AP14:BB14)</f>
        <v>2</v>
      </c>
      <c r="BF14" t="str">
        <f ca="1">IF(AP14&lt;&gt;"",IF(AP14&lt;0," - "&amp;ABS(AP14)&amp;AP$2,IF(AP14&gt;0," + "&amp;ABS(AP14)&amp;AP$2,"")),"")</f>
        <v/>
      </c>
      <c r="BG14" t="str">
        <f ca="1">IF(AQ14&lt;&gt;"",IF(AQ14&lt;0," - "&amp;ABS(AQ14)&amp;AQ$2,IF(AQ14&gt;0," + "&amp;ABS(AQ14)&amp;AQ$2,"")),"")</f>
        <v/>
      </c>
      <c r="BH14" t="str">
        <f ca="1">IF(AR14&lt;&gt;"",IF(AR14&lt;0," - "&amp;ABS(AR14)&amp;AR$2,IF(AR14&gt;0," + "&amp;ABS(AR14)&amp;AR$2,"")),"")</f>
        <v/>
      </c>
      <c r="BI14" t="str">
        <f ca="1">IF(AS14&lt;&gt;"",IF(AS14&lt;0," - "&amp;ABS(AS14)&amp;AS$2,IF(AS14&gt;0," + "&amp;ABS(AS14)&amp;AS$2,"")),"")</f>
        <v/>
      </c>
      <c r="BJ14" t="str">
        <f ca="1">IF(AT14&lt;&gt;"",IF(AT14&lt;0," - "&amp;ABS(AT14)&amp;AT$2,IF(AT14&gt;0," + "&amp;ABS(AT14)&amp;AT$2,"")),"")</f>
        <v/>
      </c>
      <c r="BK14" t="str">
        <f ca="1">IF(AU14&lt;&gt;"",IF(AU14&lt;0," - "&amp;ABS(AU14)&amp;AU$2,IF(AU14&gt;0," + "&amp;ABS(AU14)&amp;AU$2,"")),"")</f>
        <v/>
      </c>
      <c r="BL14" t="str">
        <f ca="1">IF(AV14&lt;&gt;"",IF(AV14&lt;0," - "&amp;ABS(AV14)&amp;AV$2,IF(AV14&gt;0," + "&amp;ABS(AV14)&amp;AV$2,"")),"")</f>
        <v/>
      </c>
      <c r="BM14" t="str">
        <f ca="1">IF(AW14&lt;&gt;"",IF(AW14&lt;0," - "&amp;ABS(AW14)&amp;AW$2,IF(AW14&gt;0," + "&amp;ABS(AW14)&amp;AW$2,"")),"")</f>
        <v/>
      </c>
      <c r="BN14" t="str">
        <f ca="1">IF(AX14&lt;&gt;"",IF(AX14&lt;0," - "&amp;ABS(AX14)&amp;AX$2,IF(AX14&gt;0," + "&amp;ABS(AX14)&amp;AX$2,"")),"")</f>
        <v/>
      </c>
      <c r="BO14" t="str">
        <f ca="1">IF(AY14&lt;&gt;"",IF(AY14&lt;0," - "&amp;ABS(AY14)&amp;AY$2,IF(AY14&gt;0," + "&amp;ABS(AY14)&amp;AY$2,"")),"")</f>
        <v xml:space="preserve"> - 70ab²</v>
      </c>
      <c r="BP14" t="str">
        <f t="shared" ca="1" si="24"/>
        <v xml:space="preserve"> + 70ab³</v>
      </c>
      <c r="BQ14" t="str">
        <f ca="1">IF(BA14&lt;&gt;"",IF(BA14&lt;0," - "&amp;ABS(BA14)&amp;BA$2,IF(BA14&gt;0," + "&amp;ABS(BA14)&amp;BA$2,"")),"")</f>
        <v/>
      </c>
      <c r="BR14" t="str">
        <f ca="1">IF(BB14&lt;&gt;"",IF(BB14&lt;0," - "&amp;ABS(BB14)&amp;BB$2,IF(BB14&gt;0," + "&amp;ABS(BB14)&amp;BB$2,"")),"")</f>
        <v/>
      </c>
      <c r="BS14" t="str">
        <f t="shared" ca="1" si="25"/>
        <v xml:space="preserve"> - 70ab² + 70ab³</v>
      </c>
      <c r="CA14" s="3" t="s">
        <v>19</v>
      </c>
      <c r="CB14" s="3" t="s">
        <v>19</v>
      </c>
      <c r="CE14">
        <f t="shared" ca="1" si="26"/>
        <v>3</v>
      </c>
      <c r="CF14">
        <f t="shared" ca="1" si="27"/>
        <v>4</v>
      </c>
    </row>
    <row r="15" spans="1:84" x14ac:dyDescent="0.25">
      <c r="A15">
        <f t="shared" ca="1" si="5"/>
        <v>20</v>
      </c>
      <c r="B15">
        <f t="shared" ca="1" si="0"/>
        <v>0.31850844397526024</v>
      </c>
      <c r="C15">
        <f t="shared" ca="1" si="6"/>
        <v>3</v>
      </c>
      <c r="D15">
        <f t="shared" ca="1" si="6"/>
        <v>6</v>
      </c>
      <c r="E15">
        <f t="shared" ca="1" si="6"/>
        <v>8</v>
      </c>
      <c r="F15">
        <f t="shared" ca="1" si="6"/>
        <v>9</v>
      </c>
      <c r="G15">
        <f t="shared" ca="1" si="7"/>
        <v>4</v>
      </c>
      <c r="H15">
        <f ca="1">IF(CE15=G15,G15+1,CE15)</f>
        <v>2</v>
      </c>
      <c r="I15">
        <f t="shared" ca="1" si="8"/>
        <v>3</v>
      </c>
      <c r="J15">
        <f ca="1">IF(CF15=I15,I15+1,CF15)</f>
        <v>6</v>
      </c>
      <c r="K15">
        <f t="shared" ca="1" si="9"/>
        <v>-1</v>
      </c>
      <c r="L15">
        <f t="shared" ca="1" si="9"/>
        <v>1</v>
      </c>
      <c r="M15">
        <f t="shared" ca="1" si="9"/>
        <v>-1</v>
      </c>
      <c r="N15">
        <f t="shared" ca="1" si="9"/>
        <v>1</v>
      </c>
      <c r="O15" t="str">
        <f t="shared" ca="1" si="1"/>
        <v>-</v>
      </c>
      <c r="P15" t="str">
        <f t="shared" ca="1" si="2"/>
        <v>+</v>
      </c>
      <c r="Q15" t="str">
        <f t="shared" ca="1" si="10"/>
        <v>-</v>
      </c>
      <c r="R15" t="str">
        <f t="shared" ca="1" si="3"/>
        <v>+</v>
      </c>
      <c r="S15" t="str">
        <f ca="1">IF(VLOOKUP(G15,$BU$3:$BW$12,2)=0,"",VLOOKUP(G15,$BU$3:$BW$12,2))</f>
        <v>ba</v>
      </c>
      <c r="T15" t="str">
        <f ca="1">IF(VLOOKUP(H15,$BU$3:$BW$12,2)=0,"",VLOOKUP(H15,$BU$3:$BW$12,2))</f>
        <v>b</v>
      </c>
      <c r="U15" t="str">
        <f ca="1">IF(VLOOKUP(I15,$BU$3:$BW$12,3)=0,"",VLOOKUP(I15,$BU$3:$BW$12,3))</f>
        <v>ab</v>
      </c>
      <c r="V15" t="str">
        <f ca="1">IF(VLOOKUP(J15,$BU$3:$BW$12,3)=0,"",VLOOKUP(J15,$BU$3:$BW$12,3))</f>
        <v xml:space="preserve"> </v>
      </c>
      <c r="W15" t="str">
        <f t="shared" ca="1" si="11"/>
        <v>(-3ba + 6b) · (-8ab + 9 ) =</v>
      </c>
      <c r="X15" s="10" t="str">
        <f t="shared" ca="1" si="12"/>
        <v xml:space="preserve"> + 54b - 27ab - 48ab² + 24a²b²</v>
      </c>
      <c r="Y15">
        <f t="shared" ca="1" si="13"/>
        <v>24</v>
      </c>
      <c r="Z15">
        <f t="shared" ca="1" si="14"/>
        <v>-27</v>
      </c>
      <c r="AA15">
        <f t="shared" ca="1" si="15"/>
        <v>-48</v>
      </c>
      <c r="AB15">
        <f t="shared" ca="1" si="16"/>
        <v>54</v>
      </c>
      <c r="AC15" t="str">
        <f t="shared" ca="1" si="17"/>
        <v>baab</v>
      </c>
      <c r="AD15" t="str">
        <f t="shared" ca="1" si="18"/>
        <v>ba</v>
      </c>
      <c r="AE15" t="str">
        <f t="shared" ca="1" si="19"/>
        <v>bab</v>
      </c>
      <c r="AF15" t="str">
        <f t="shared" ca="1" si="20"/>
        <v>b</v>
      </c>
      <c r="AG15" t="str">
        <f ca="1">IF(AC15="","",VLOOKUP(AC15,$CA$3:$CB$27,2,FALSE))</f>
        <v>a²b²</v>
      </c>
      <c r="AH15" t="str">
        <f ca="1">IF(AD15="","",VLOOKUP(AD15,$CA$3:$CB$27,2,FALSE))</f>
        <v>ab</v>
      </c>
      <c r="AI15" t="str">
        <f ca="1">IF(AE15="","",VLOOKUP(AE15,$CA$3:$CB$27,2,FALSE))</f>
        <v>ab²</v>
      </c>
      <c r="AJ15" t="str">
        <f ca="1">IF(AF15="","",VLOOKUP(AF15,$CA$3:$CB$27,2,FALSE))</f>
        <v>b</v>
      </c>
      <c r="AK15" t="str">
        <f t="shared" ca="1" si="21"/>
        <v>24a²b²</v>
      </c>
      <c r="AL15" t="str">
        <f t="shared" ca="1" si="22"/>
        <v>- 27ab</v>
      </c>
      <c r="AM15" t="str">
        <f t="shared" ca="1" si="22"/>
        <v>- 48ab²</v>
      </c>
      <c r="AN15" t="str">
        <f t="shared" ca="1" si="22"/>
        <v>+ 54b</v>
      </c>
      <c r="AO15" t="str">
        <f t="shared" ca="1" si="23"/>
        <v>24a²b² - 27ab - 48ab² + 54b</v>
      </c>
      <c r="AP15" t="str">
        <f t="shared" ca="1" si="4"/>
        <v/>
      </c>
      <c r="AQ15" t="str">
        <f t="shared" ca="1" si="4"/>
        <v/>
      </c>
      <c r="AR15" t="str">
        <f t="shared" ca="1" si="4"/>
        <v/>
      </c>
      <c r="AS15">
        <f t="shared" ca="1" si="4"/>
        <v>54</v>
      </c>
      <c r="AT15" t="str">
        <f t="shared" ca="1" si="4"/>
        <v/>
      </c>
      <c r="AU15" t="str">
        <f t="shared" ca="1" si="4"/>
        <v/>
      </c>
      <c r="AV15">
        <f t="shared" ca="1" si="4"/>
        <v>-27</v>
      </c>
      <c r="AW15" t="str">
        <f t="shared" ca="1" si="4"/>
        <v/>
      </c>
      <c r="AX15" t="str">
        <f t="shared" ca="1" si="4"/>
        <v/>
      </c>
      <c r="AY15">
        <f t="shared" ca="1" si="4"/>
        <v>-48</v>
      </c>
      <c r="AZ15" t="str">
        <f t="shared" ca="1" si="4"/>
        <v/>
      </c>
      <c r="BA15">
        <f t="shared" ca="1" si="4"/>
        <v>24</v>
      </c>
      <c r="BB15" t="str">
        <f t="shared" ca="1" si="4"/>
        <v/>
      </c>
      <c r="BC15" t="str">
        <f ca="1">AO15</f>
        <v>24a²b² - 27ab - 48ab² + 54b</v>
      </c>
      <c r="BD15" t="str">
        <f ca="1">IF(BE15&lt;4,"= "&amp;BS15,"")</f>
        <v/>
      </c>
      <c r="BE15">
        <f ca="1">COUNT(AP15:BB15)</f>
        <v>4</v>
      </c>
      <c r="BF15" t="str">
        <f ca="1">IF(AP15&lt;&gt;"",IF(AP15&lt;0," - "&amp;ABS(AP15)&amp;AP$2,IF(AP15&gt;0," + "&amp;ABS(AP15)&amp;AP$2,"")),"")</f>
        <v/>
      </c>
      <c r="BG15" t="str">
        <f ca="1">IF(AQ15&lt;&gt;"",IF(AQ15&lt;0," - "&amp;ABS(AQ15)&amp;AQ$2,IF(AQ15&gt;0," + "&amp;ABS(AQ15)&amp;AQ$2,"")),"")</f>
        <v/>
      </c>
      <c r="BH15" t="str">
        <f ca="1">IF(AR15&lt;&gt;"",IF(AR15&lt;0," - "&amp;ABS(AR15)&amp;AR$2,IF(AR15&gt;0," + "&amp;ABS(AR15)&amp;AR$2,"")),"")</f>
        <v/>
      </c>
      <c r="BI15" t="str">
        <f ca="1">IF(AS15&lt;&gt;"",IF(AS15&lt;0," - "&amp;ABS(AS15)&amp;AS$2,IF(AS15&gt;0," + "&amp;ABS(AS15)&amp;AS$2,"")),"")</f>
        <v xml:space="preserve"> + 54b</v>
      </c>
      <c r="BJ15" t="str">
        <f ca="1">IF(AT15&lt;&gt;"",IF(AT15&lt;0," - "&amp;ABS(AT15)&amp;AT$2,IF(AT15&gt;0," + "&amp;ABS(AT15)&amp;AT$2,"")),"")</f>
        <v/>
      </c>
      <c r="BK15" t="str">
        <f ca="1">IF(AU15&lt;&gt;"",IF(AU15&lt;0," - "&amp;ABS(AU15)&amp;AU$2,IF(AU15&gt;0," + "&amp;ABS(AU15)&amp;AU$2,"")),"")</f>
        <v/>
      </c>
      <c r="BL15" t="str">
        <f ca="1">IF(AV15&lt;&gt;"",IF(AV15&lt;0," - "&amp;ABS(AV15)&amp;AV$2,IF(AV15&gt;0," + "&amp;ABS(AV15)&amp;AV$2,"")),"")</f>
        <v xml:space="preserve"> - 27ab</v>
      </c>
      <c r="BM15" t="str">
        <f ca="1">IF(AW15&lt;&gt;"",IF(AW15&lt;0," - "&amp;ABS(AW15)&amp;AW$2,IF(AW15&gt;0," + "&amp;ABS(AW15)&amp;AW$2,"")),"")</f>
        <v/>
      </c>
      <c r="BN15" t="str">
        <f ca="1">IF(AX15&lt;&gt;"",IF(AX15&lt;0," - "&amp;ABS(AX15)&amp;AX$2,IF(AX15&gt;0," + "&amp;ABS(AX15)&amp;AX$2,"")),"")</f>
        <v/>
      </c>
      <c r="BO15" t="str">
        <f ca="1">IF(AY15&lt;&gt;"",IF(AY15&lt;0," - "&amp;ABS(AY15)&amp;AY$2,IF(AY15&gt;0," + "&amp;ABS(AY15)&amp;AY$2,"")),"")</f>
        <v xml:space="preserve"> - 48ab²</v>
      </c>
      <c r="BP15" t="str">
        <f t="shared" ca="1" si="24"/>
        <v/>
      </c>
      <c r="BQ15" t="str">
        <f ca="1">IF(BA15&lt;&gt;"",IF(BA15&lt;0," - "&amp;ABS(BA15)&amp;BA$2,IF(BA15&gt;0," + "&amp;ABS(BA15)&amp;BA$2,"")),"")</f>
        <v xml:space="preserve"> + 24a²b²</v>
      </c>
      <c r="BR15" t="str">
        <f ca="1">IF(BB15&lt;&gt;"",IF(BB15&lt;0," - "&amp;ABS(BB15)&amp;BB$2,IF(BB15&gt;0," + "&amp;ABS(BB15)&amp;BB$2,"")),"")</f>
        <v/>
      </c>
      <c r="BS15" t="str">
        <f t="shared" ca="1" si="25"/>
        <v xml:space="preserve"> + 54b - 27ab - 48ab² + 24a²b²</v>
      </c>
      <c r="CA15" s="3" t="s">
        <v>40</v>
      </c>
      <c r="CB15" s="3" t="s">
        <v>40</v>
      </c>
      <c r="CE15">
        <f t="shared" ca="1" si="26"/>
        <v>2</v>
      </c>
      <c r="CF15">
        <f t="shared" ca="1" si="27"/>
        <v>6</v>
      </c>
    </row>
    <row r="16" spans="1:84" x14ac:dyDescent="0.25">
      <c r="A16">
        <f t="shared" ca="1" si="5"/>
        <v>18</v>
      </c>
      <c r="B16">
        <f t="shared" ca="1" si="0"/>
        <v>0.39489499673965023</v>
      </c>
      <c r="C16">
        <f t="shared" ca="1" si="6"/>
        <v>5</v>
      </c>
      <c r="D16">
        <f t="shared" ca="1" si="6"/>
        <v>8</v>
      </c>
      <c r="E16">
        <f t="shared" ca="1" si="6"/>
        <v>7</v>
      </c>
      <c r="F16">
        <f t="shared" ca="1" si="6"/>
        <v>6</v>
      </c>
      <c r="G16">
        <f t="shared" ca="1" si="7"/>
        <v>2</v>
      </c>
      <c r="H16">
        <f ca="1">IF(CE16=G16,G16+1,CE16)</f>
        <v>1</v>
      </c>
      <c r="I16">
        <f t="shared" ca="1" si="8"/>
        <v>4</v>
      </c>
      <c r="J16">
        <f ca="1">IF(CF16=I16,I16+1,CF16)</f>
        <v>3</v>
      </c>
      <c r="K16">
        <f t="shared" ca="1" si="9"/>
        <v>1</v>
      </c>
      <c r="L16">
        <f t="shared" ca="1" si="9"/>
        <v>1</v>
      </c>
      <c r="M16">
        <f t="shared" ca="1" si="9"/>
        <v>1</v>
      </c>
      <c r="N16">
        <f t="shared" ca="1" si="9"/>
        <v>1</v>
      </c>
      <c r="O16" t="str">
        <f t="shared" ca="1" si="1"/>
        <v/>
      </c>
      <c r="P16" t="str">
        <f t="shared" ca="1" si="2"/>
        <v>+</v>
      </c>
      <c r="Q16" t="str">
        <f t="shared" ca="1" si="10"/>
        <v/>
      </c>
      <c r="R16" t="str">
        <f t="shared" ca="1" si="3"/>
        <v>+</v>
      </c>
      <c r="S16" t="str">
        <f ca="1">IF(VLOOKUP(G16,$BU$3:$BW$12,2)=0,"",VLOOKUP(G16,$BU$3:$BW$12,2))</f>
        <v>b</v>
      </c>
      <c r="T16" t="str">
        <f ca="1">IF(VLOOKUP(H16,$BU$3:$BW$12,2)=0,"",VLOOKUP(H16,$BU$3:$BW$12,2))</f>
        <v>a</v>
      </c>
      <c r="U16" t="str">
        <f ca="1">IF(VLOOKUP(I16,$BU$3:$BW$12,3)=0,"",VLOOKUP(I16,$BU$3:$BW$12,3))</f>
        <v>b</v>
      </c>
      <c r="V16" t="str">
        <f ca="1">IF(VLOOKUP(J16,$BU$3:$BW$12,3)=0,"",VLOOKUP(J16,$BU$3:$BW$12,3))</f>
        <v>ab</v>
      </c>
      <c r="W16" t="str">
        <f t="shared" ca="1" si="11"/>
        <v>(5b + 8a) · (7b + 6ab) =</v>
      </c>
      <c r="X16" s="10" t="str">
        <f t="shared" ca="1" si="12"/>
        <v xml:space="preserve"> + 35b² + 56ab + 48a²b + 30ab²</v>
      </c>
      <c r="Y16">
        <f t="shared" ca="1" si="13"/>
        <v>35</v>
      </c>
      <c r="Z16">
        <f t="shared" ca="1" si="14"/>
        <v>30</v>
      </c>
      <c r="AA16">
        <f t="shared" ca="1" si="15"/>
        <v>56</v>
      </c>
      <c r="AB16">
        <f t="shared" ca="1" si="16"/>
        <v>48</v>
      </c>
      <c r="AC16" t="str">
        <f t="shared" ca="1" si="17"/>
        <v>bb</v>
      </c>
      <c r="AD16" t="str">
        <f t="shared" ca="1" si="18"/>
        <v>bab</v>
      </c>
      <c r="AE16" t="str">
        <f t="shared" ca="1" si="19"/>
        <v>ab</v>
      </c>
      <c r="AF16" t="str">
        <f t="shared" ca="1" si="20"/>
        <v>aab</v>
      </c>
      <c r="AG16" t="str">
        <f ca="1">IF(AC16="","",VLOOKUP(AC16,$CA$3:$CB$27,2,FALSE))</f>
        <v>b²</v>
      </c>
      <c r="AH16" t="str">
        <f ca="1">IF(AD16="","",VLOOKUP(AD16,$CA$3:$CB$27,2,FALSE))</f>
        <v>ab²</v>
      </c>
      <c r="AI16" t="str">
        <f ca="1">IF(AE16="","",VLOOKUP(AE16,$CA$3:$CB$27,2,FALSE))</f>
        <v>ab</v>
      </c>
      <c r="AJ16" t="str">
        <f ca="1">IF(AF16="","",VLOOKUP(AF16,$CA$3:$CB$27,2,FALSE))</f>
        <v>a²b</v>
      </c>
      <c r="AK16" t="str">
        <f t="shared" ca="1" si="21"/>
        <v>35b²</v>
      </c>
      <c r="AL16" t="str">
        <f t="shared" ca="1" si="22"/>
        <v>+ 30ab²</v>
      </c>
      <c r="AM16" t="str">
        <f t="shared" ca="1" si="22"/>
        <v>+ 56ab</v>
      </c>
      <c r="AN16" t="str">
        <f t="shared" ca="1" si="22"/>
        <v>+ 48a²b</v>
      </c>
      <c r="AO16" t="str">
        <f t="shared" ca="1" si="23"/>
        <v>35b² + 30ab² + 56ab + 48a²b</v>
      </c>
      <c r="AP16" t="str">
        <f t="shared" ca="1" si="4"/>
        <v/>
      </c>
      <c r="AQ16" t="str">
        <f t="shared" ca="1" si="4"/>
        <v/>
      </c>
      <c r="AR16" t="str">
        <f t="shared" ca="1" si="4"/>
        <v/>
      </c>
      <c r="AS16" t="str">
        <f t="shared" ca="1" si="4"/>
        <v/>
      </c>
      <c r="AT16">
        <f t="shared" ca="1" si="4"/>
        <v>35</v>
      </c>
      <c r="AU16" t="str">
        <f t="shared" ca="1" si="4"/>
        <v/>
      </c>
      <c r="AV16">
        <f t="shared" ca="1" si="4"/>
        <v>56</v>
      </c>
      <c r="AW16">
        <f t="shared" ca="1" si="4"/>
        <v>48</v>
      </c>
      <c r="AX16" t="str">
        <f t="shared" ca="1" si="4"/>
        <v/>
      </c>
      <c r="AY16">
        <f t="shared" ca="1" si="4"/>
        <v>30</v>
      </c>
      <c r="AZ16" t="str">
        <f t="shared" ca="1" si="4"/>
        <v/>
      </c>
      <c r="BA16" t="str">
        <f t="shared" ca="1" si="4"/>
        <v/>
      </c>
      <c r="BB16" t="str">
        <f t="shared" ca="1" si="4"/>
        <v/>
      </c>
      <c r="BC16" t="str">
        <f ca="1">AO16</f>
        <v>35b² + 30ab² + 56ab + 48a²b</v>
      </c>
      <c r="BD16" t="str">
        <f ca="1">IF(BE16&lt;4,"= "&amp;BS16,"")</f>
        <v/>
      </c>
      <c r="BE16">
        <f ca="1">COUNT(AP16:BB16)</f>
        <v>4</v>
      </c>
      <c r="BF16" t="str">
        <f ca="1">IF(AP16&lt;&gt;"",IF(AP16&lt;0," - "&amp;ABS(AP16)&amp;AP$2,IF(AP16&gt;0," + "&amp;ABS(AP16)&amp;AP$2,"")),"")</f>
        <v/>
      </c>
      <c r="BG16" t="str">
        <f ca="1">IF(AQ16&lt;&gt;"",IF(AQ16&lt;0," - "&amp;ABS(AQ16)&amp;AQ$2,IF(AQ16&gt;0," + "&amp;ABS(AQ16)&amp;AQ$2,"")),"")</f>
        <v/>
      </c>
      <c r="BH16" t="str">
        <f ca="1">IF(AR16&lt;&gt;"",IF(AR16&lt;0," - "&amp;ABS(AR16)&amp;AR$2,IF(AR16&gt;0," + "&amp;ABS(AR16)&amp;AR$2,"")),"")</f>
        <v/>
      </c>
      <c r="BI16" t="str">
        <f ca="1">IF(AS16&lt;&gt;"",IF(AS16&lt;0," - "&amp;ABS(AS16)&amp;AS$2,IF(AS16&gt;0," + "&amp;ABS(AS16)&amp;AS$2,"")),"")</f>
        <v/>
      </c>
      <c r="BJ16" t="str">
        <f ca="1">IF(AT16&lt;&gt;"",IF(AT16&lt;0," - "&amp;ABS(AT16)&amp;AT$2,IF(AT16&gt;0," + "&amp;ABS(AT16)&amp;AT$2,"")),"")</f>
        <v xml:space="preserve"> + 35b²</v>
      </c>
      <c r="BK16" t="str">
        <f ca="1">IF(AU16&lt;&gt;"",IF(AU16&lt;0," - "&amp;ABS(AU16)&amp;AU$2,IF(AU16&gt;0," + "&amp;ABS(AU16)&amp;AU$2,"")),"")</f>
        <v/>
      </c>
      <c r="BL16" t="str">
        <f ca="1">IF(AV16&lt;&gt;"",IF(AV16&lt;0," - "&amp;ABS(AV16)&amp;AV$2,IF(AV16&gt;0," + "&amp;ABS(AV16)&amp;AV$2,"")),"")</f>
        <v xml:space="preserve"> + 56ab</v>
      </c>
      <c r="BM16" t="str">
        <f ca="1">IF(AW16&lt;&gt;"",IF(AW16&lt;0," - "&amp;ABS(AW16)&amp;AW$2,IF(AW16&gt;0," + "&amp;ABS(AW16)&amp;AW$2,"")),"")</f>
        <v xml:space="preserve"> + 48a²b</v>
      </c>
      <c r="BN16" t="str">
        <f ca="1">IF(AX16&lt;&gt;"",IF(AX16&lt;0," - "&amp;ABS(AX16)&amp;AX$2,IF(AX16&gt;0," + "&amp;ABS(AX16)&amp;AX$2,"")),"")</f>
        <v/>
      </c>
      <c r="BO16" t="str">
        <f ca="1">IF(AY16&lt;&gt;"",IF(AY16&lt;0," - "&amp;ABS(AY16)&amp;AY$2,IF(AY16&gt;0," + "&amp;ABS(AY16)&amp;AY$2,"")),"")</f>
        <v xml:space="preserve"> + 30ab²</v>
      </c>
      <c r="BP16" t="str">
        <f t="shared" ca="1" si="24"/>
        <v/>
      </c>
      <c r="BQ16" t="str">
        <f ca="1">IF(BA16&lt;&gt;"",IF(BA16&lt;0," - "&amp;ABS(BA16)&amp;BA$2,IF(BA16&gt;0," + "&amp;ABS(BA16)&amp;BA$2,"")),"")</f>
        <v/>
      </c>
      <c r="BR16" t="str">
        <f ca="1">IF(BB16&lt;&gt;"",IF(BB16&lt;0," - "&amp;ABS(BB16)&amp;BB$2,IF(BB16&gt;0," + "&amp;ABS(BB16)&amp;BB$2,"")),"")</f>
        <v/>
      </c>
      <c r="BS16" t="str">
        <f t="shared" ca="1" si="25"/>
        <v xml:space="preserve"> + 35b² + 56ab + 48a²b + 30ab²</v>
      </c>
      <c r="CA16" s="3" t="s">
        <v>55</v>
      </c>
      <c r="CB16" s="3" t="s">
        <v>41</v>
      </c>
      <c r="CE16">
        <f t="shared" ca="1" si="26"/>
        <v>1</v>
      </c>
      <c r="CF16">
        <f t="shared" ca="1" si="27"/>
        <v>3</v>
      </c>
    </row>
    <row r="17" spans="1:84" x14ac:dyDescent="0.25">
      <c r="A17">
        <f t="shared" ca="1" si="5"/>
        <v>12</v>
      </c>
      <c r="B17">
        <f t="shared" ca="1" si="0"/>
        <v>0.54182445493851938</v>
      </c>
      <c r="C17">
        <f t="shared" ca="1" si="6"/>
        <v>6</v>
      </c>
      <c r="D17">
        <f t="shared" ca="1" si="6"/>
        <v>3</v>
      </c>
      <c r="E17">
        <f t="shared" ca="1" si="6"/>
        <v>3</v>
      </c>
      <c r="F17">
        <f t="shared" ca="1" si="6"/>
        <v>3</v>
      </c>
      <c r="G17">
        <f t="shared" ca="1" si="7"/>
        <v>4</v>
      </c>
      <c r="H17">
        <f ca="1">IF(CE17=G17,G17+1,CE17)</f>
        <v>2</v>
      </c>
      <c r="I17">
        <f t="shared" ca="1" si="8"/>
        <v>3</v>
      </c>
      <c r="J17">
        <f ca="1">IF(CF17=I17,I17+1,CF17)</f>
        <v>7</v>
      </c>
      <c r="K17">
        <f t="shared" ca="1" si="9"/>
        <v>-1</v>
      </c>
      <c r="L17">
        <f t="shared" ca="1" si="9"/>
        <v>-1</v>
      </c>
      <c r="M17">
        <f t="shared" ca="1" si="9"/>
        <v>-1</v>
      </c>
      <c r="N17">
        <f t="shared" ca="1" si="9"/>
        <v>1</v>
      </c>
      <c r="O17" t="str">
        <f t="shared" ca="1" si="1"/>
        <v>-</v>
      </c>
      <c r="P17" t="str">
        <f t="shared" ca="1" si="2"/>
        <v>-</v>
      </c>
      <c r="Q17" t="str">
        <f t="shared" ca="1" si="10"/>
        <v>-</v>
      </c>
      <c r="R17" t="str">
        <f t="shared" ca="1" si="3"/>
        <v>+</v>
      </c>
      <c r="S17" t="str">
        <f ca="1">IF(VLOOKUP(G17,$BU$3:$BW$12,2)=0,"",VLOOKUP(G17,$BU$3:$BW$12,2))</f>
        <v>ba</v>
      </c>
      <c r="T17" t="str">
        <f ca="1">IF(VLOOKUP(H17,$BU$3:$BW$12,2)=0,"",VLOOKUP(H17,$BU$3:$BW$12,2))</f>
        <v>b</v>
      </c>
      <c r="U17" t="str">
        <f ca="1">IF(VLOOKUP(I17,$BU$3:$BW$12,3)=0,"",VLOOKUP(I17,$BU$3:$BW$12,3))</f>
        <v>ab</v>
      </c>
      <c r="V17" t="str">
        <f ca="1">IF(VLOOKUP(J17,$BU$3:$BW$12,3)=0,"",VLOOKUP(J17,$BU$3:$BW$12,3))</f>
        <v>ba</v>
      </c>
      <c r="W17" t="str">
        <f t="shared" ca="1" si="11"/>
        <v>(-6ba - 3b) · (-3ab + 3ba) =</v>
      </c>
      <c r="X17" s="10">
        <f t="shared" ca="1" si="12"/>
        <v>0</v>
      </c>
      <c r="Y17">
        <f t="shared" ca="1" si="13"/>
        <v>18</v>
      </c>
      <c r="Z17">
        <f t="shared" ca="1" si="14"/>
        <v>-18</v>
      </c>
      <c r="AA17">
        <f t="shared" ca="1" si="15"/>
        <v>9</v>
      </c>
      <c r="AB17">
        <f t="shared" ca="1" si="16"/>
        <v>-9</v>
      </c>
      <c r="AC17" t="str">
        <f t="shared" ca="1" si="17"/>
        <v>baab</v>
      </c>
      <c r="AD17" t="str">
        <f t="shared" ca="1" si="18"/>
        <v>baba</v>
      </c>
      <c r="AE17" t="str">
        <f t="shared" ca="1" si="19"/>
        <v>bab</v>
      </c>
      <c r="AF17" t="str">
        <f t="shared" ca="1" si="20"/>
        <v>bba</v>
      </c>
      <c r="AG17" t="str">
        <f ca="1">IF(AC17="","",VLOOKUP(AC17,$CA$3:$CB$27,2,FALSE))</f>
        <v>a²b²</v>
      </c>
      <c r="AH17" t="str">
        <f ca="1">IF(AD17="","",VLOOKUP(AD17,$CA$3:$CB$27,2,FALSE))</f>
        <v>a²b²</v>
      </c>
      <c r="AI17" t="str">
        <f ca="1">IF(AE17="","",VLOOKUP(AE17,$CA$3:$CB$27,2,FALSE))</f>
        <v>ab²</v>
      </c>
      <c r="AJ17" t="str">
        <f ca="1">IF(AF17="","",VLOOKUP(AF17,$CA$3:$CB$27,2,FALSE))</f>
        <v>ab²</v>
      </c>
      <c r="AK17" t="str">
        <f t="shared" ca="1" si="21"/>
        <v>18a²b²</v>
      </c>
      <c r="AL17" t="str">
        <f t="shared" ca="1" si="22"/>
        <v>- 18a²b²</v>
      </c>
      <c r="AM17" t="str">
        <f t="shared" ca="1" si="22"/>
        <v>+ 9ab²</v>
      </c>
      <c r="AN17" t="str">
        <f t="shared" ca="1" si="22"/>
        <v>- 9ab²</v>
      </c>
      <c r="AO17" t="str">
        <f t="shared" ca="1" si="23"/>
        <v>18a²b² - 18a²b² + 9ab² - 9ab²</v>
      </c>
      <c r="AP17" t="str">
        <f t="shared" ca="1" si="4"/>
        <v/>
      </c>
      <c r="AQ17" t="str">
        <f t="shared" ca="1" si="4"/>
        <v/>
      </c>
      <c r="AR17" t="str">
        <f t="shared" ca="1" si="4"/>
        <v/>
      </c>
      <c r="AS17" t="str">
        <f t="shared" ca="1" si="4"/>
        <v/>
      </c>
      <c r="AT17" t="str">
        <f t="shared" ca="1" si="4"/>
        <v/>
      </c>
      <c r="AU17" t="str">
        <f t="shared" ca="1" si="4"/>
        <v/>
      </c>
      <c r="AV17" t="str">
        <f t="shared" ca="1" si="4"/>
        <v/>
      </c>
      <c r="AW17" t="str">
        <f t="shared" ca="1" si="4"/>
        <v/>
      </c>
      <c r="AX17" t="str">
        <f t="shared" ca="1" si="4"/>
        <v/>
      </c>
      <c r="AY17" t="str">
        <f t="shared" ca="1" si="4"/>
        <v/>
      </c>
      <c r="AZ17" t="str">
        <f t="shared" ca="1" si="4"/>
        <v/>
      </c>
      <c r="BA17" t="str">
        <f t="shared" ca="1" si="4"/>
        <v/>
      </c>
      <c r="BB17" t="str">
        <f t="shared" ca="1" si="4"/>
        <v/>
      </c>
      <c r="BC17" t="str">
        <f ca="1">AO17</f>
        <v>18a²b² - 18a²b² + 9ab² - 9ab²</v>
      </c>
      <c r="BD17" t="str">
        <f ca="1">IF(BE17&lt;4,"= "&amp;BS17,"")</f>
        <v xml:space="preserve">= </v>
      </c>
      <c r="BE17">
        <f ca="1">COUNT(AP17:BB17)</f>
        <v>0</v>
      </c>
      <c r="BF17" t="str">
        <f ca="1">IF(AP17&lt;&gt;"",IF(AP17&lt;0," - "&amp;ABS(AP17)&amp;AP$2,IF(AP17&gt;0," + "&amp;ABS(AP17)&amp;AP$2,"")),"")</f>
        <v/>
      </c>
      <c r="BG17" t="str">
        <f ca="1">IF(AQ17&lt;&gt;"",IF(AQ17&lt;0," - "&amp;ABS(AQ17)&amp;AQ$2,IF(AQ17&gt;0," + "&amp;ABS(AQ17)&amp;AQ$2,"")),"")</f>
        <v/>
      </c>
      <c r="BH17" t="str">
        <f ca="1">IF(AR17&lt;&gt;"",IF(AR17&lt;0," - "&amp;ABS(AR17)&amp;AR$2,IF(AR17&gt;0," + "&amp;ABS(AR17)&amp;AR$2,"")),"")</f>
        <v/>
      </c>
      <c r="BI17" t="str">
        <f ca="1">IF(AS17&lt;&gt;"",IF(AS17&lt;0," - "&amp;ABS(AS17)&amp;AS$2,IF(AS17&gt;0," + "&amp;ABS(AS17)&amp;AS$2,"")),"")</f>
        <v/>
      </c>
      <c r="BJ17" t="str">
        <f ca="1">IF(AT17&lt;&gt;"",IF(AT17&lt;0," - "&amp;ABS(AT17)&amp;AT$2,IF(AT17&gt;0," + "&amp;ABS(AT17)&amp;AT$2,"")),"")</f>
        <v/>
      </c>
      <c r="BK17" t="str">
        <f ca="1">IF(AU17&lt;&gt;"",IF(AU17&lt;0," - "&amp;ABS(AU17)&amp;AU$2,IF(AU17&gt;0," + "&amp;ABS(AU17)&amp;AU$2,"")),"")</f>
        <v/>
      </c>
      <c r="BL17" t="str">
        <f ca="1">IF(AV17&lt;&gt;"",IF(AV17&lt;0," - "&amp;ABS(AV17)&amp;AV$2,IF(AV17&gt;0," + "&amp;ABS(AV17)&amp;AV$2,"")),"")</f>
        <v/>
      </c>
      <c r="BM17" t="str">
        <f ca="1">IF(AW17&lt;&gt;"",IF(AW17&lt;0," - "&amp;ABS(AW17)&amp;AW$2,IF(AW17&gt;0," + "&amp;ABS(AW17)&amp;AW$2,"")),"")</f>
        <v/>
      </c>
      <c r="BN17" t="str">
        <f ca="1">IF(AX17&lt;&gt;"",IF(AX17&lt;0," - "&amp;ABS(AX17)&amp;AX$2,IF(AX17&gt;0," + "&amp;ABS(AX17)&amp;AX$2,"")),"")</f>
        <v/>
      </c>
      <c r="BO17" t="str">
        <f ca="1">IF(AY17&lt;&gt;"",IF(AY17&lt;0," - "&amp;ABS(AY17)&amp;AY$2,IF(AY17&gt;0," + "&amp;ABS(AY17)&amp;AY$2,"")),"")</f>
        <v/>
      </c>
      <c r="BP17" t="str">
        <f t="shared" ca="1" si="24"/>
        <v/>
      </c>
      <c r="BQ17" t="str">
        <f ca="1">IF(BA17&lt;&gt;"",IF(BA17&lt;0," - "&amp;ABS(BA17)&amp;BA$2,IF(BA17&gt;0," + "&amp;ABS(BA17)&amp;BA$2,"")),"")</f>
        <v/>
      </c>
      <c r="BR17" t="str">
        <f ca="1">IF(BB17&lt;&gt;"",IF(BB17&lt;0," - "&amp;ABS(BB17)&amp;BB$2,IF(BB17&gt;0," + "&amp;ABS(BB17)&amp;BB$2,"")),"")</f>
        <v/>
      </c>
      <c r="BS17" t="str">
        <f t="shared" ca="1" si="25"/>
        <v/>
      </c>
      <c r="CA17" s="3" t="s">
        <v>56</v>
      </c>
      <c r="CB17" s="3" t="s">
        <v>42</v>
      </c>
      <c r="CE17">
        <f t="shared" ca="1" si="26"/>
        <v>2</v>
      </c>
      <c r="CF17">
        <f t="shared" ca="1" si="27"/>
        <v>7</v>
      </c>
    </row>
    <row r="18" spans="1:84" x14ac:dyDescent="0.25">
      <c r="A18">
        <f t="shared" ca="1" si="5"/>
        <v>2</v>
      </c>
      <c r="B18">
        <f t="shared" ca="1" si="0"/>
        <v>0.88677710860065118</v>
      </c>
      <c r="C18">
        <f t="shared" ca="1" si="6"/>
        <v>4</v>
      </c>
      <c r="D18">
        <f t="shared" ca="1" si="6"/>
        <v>8</v>
      </c>
      <c r="E18">
        <f t="shared" ca="1" si="6"/>
        <v>3</v>
      </c>
      <c r="F18">
        <f t="shared" ca="1" si="6"/>
        <v>8</v>
      </c>
      <c r="G18">
        <f t="shared" ca="1" si="7"/>
        <v>2</v>
      </c>
      <c r="H18">
        <f ca="1">IF(CE18=G18,G18+1,CE18)</f>
        <v>3</v>
      </c>
      <c r="I18">
        <f t="shared" ca="1" si="8"/>
        <v>2</v>
      </c>
      <c r="J18">
        <f ca="1">IF(CF18=I18,I18+1,CF18)</f>
        <v>5</v>
      </c>
      <c r="K18">
        <f t="shared" ca="1" si="9"/>
        <v>1</v>
      </c>
      <c r="L18">
        <f t="shared" ca="1" si="9"/>
        <v>-1</v>
      </c>
      <c r="M18">
        <f t="shared" ca="1" si="9"/>
        <v>1</v>
      </c>
      <c r="N18">
        <f t="shared" ca="1" si="9"/>
        <v>-1</v>
      </c>
      <c r="O18" t="str">
        <f t="shared" ca="1" si="1"/>
        <v/>
      </c>
      <c r="P18" t="str">
        <f t="shared" ca="1" si="2"/>
        <v>-</v>
      </c>
      <c r="Q18" t="str">
        <f t="shared" ca="1" si="10"/>
        <v/>
      </c>
      <c r="R18" t="str">
        <f t="shared" ca="1" si="3"/>
        <v>-</v>
      </c>
      <c r="S18" t="str">
        <f ca="1">IF(VLOOKUP(G18,$BU$3:$BW$12,2)=0,"",VLOOKUP(G18,$BU$3:$BW$12,2))</f>
        <v>b</v>
      </c>
      <c r="T18" t="str">
        <f ca="1">IF(VLOOKUP(H18,$BU$3:$BW$12,2)=0,"",VLOOKUP(H18,$BU$3:$BW$12,2))</f>
        <v>ab</v>
      </c>
      <c r="U18" t="str">
        <f ca="1">IF(VLOOKUP(I18,$BU$3:$BW$12,3)=0,"",VLOOKUP(I18,$BU$3:$BW$12,3))</f>
        <v>a²</v>
      </c>
      <c r="V18" t="str">
        <f ca="1">IF(VLOOKUP(J18,$BU$3:$BW$12,3)=0,"",VLOOKUP(J18,$BU$3:$BW$12,3))</f>
        <v>b²</v>
      </c>
      <c r="W18" t="str">
        <f t="shared" ca="1" si="11"/>
        <v>(4b - 8ab) · (3a² - 8b²) =</v>
      </c>
      <c r="X18" s="10" t="str">
        <f t="shared" ca="1" si="12"/>
        <v xml:space="preserve"> - 32b³ + 12a²b - 24a³b + 64ab³</v>
      </c>
      <c r="Y18">
        <f t="shared" ca="1" si="13"/>
        <v>12</v>
      </c>
      <c r="Z18">
        <f t="shared" ca="1" si="14"/>
        <v>-32</v>
      </c>
      <c r="AA18">
        <f t="shared" ca="1" si="15"/>
        <v>-24</v>
      </c>
      <c r="AB18">
        <f t="shared" ca="1" si="16"/>
        <v>64</v>
      </c>
      <c r="AC18" t="str">
        <f t="shared" ca="1" si="17"/>
        <v>ba²</v>
      </c>
      <c r="AD18" t="str">
        <f t="shared" ca="1" si="18"/>
        <v>bb²</v>
      </c>
      <c r="AE18" t="str">
        <f t="shared" ca="1" si="19"/>
        <v>aba²</v>
      </c>
      <c r="AF18" t="str">
        <f t="shared" ca="1" si="20"/>
        <v>abb²</v>
      </c>
      <c r="AG18" t="str">
        <f ca="1">IF(AC18="","",VLOOKUP(AC18,$CA$3:$CB$27,2,FALSE))</f>
        <v>a²b</v>
      </c>
      <c r="AH18" t="str">
        <f ca="1">IF(AD18="","",VLOOKUP(AD18,$CA$3:$CB$27,2,FALSE))</f>
        <v>b³</v>
      </c>
      <c r="AI18" t="str">
        <f ca="1">IF(AE18="","",VLOOKUP(AE18,$CA$3:$CB$27,2,FALSE))</f>
        <v>a³b</v>
      </c>
      <c r="AJ18" t="str">
        <f ca="1">IF(AF18="","",VLOOKUP(AF18,$CA$3:$CB$27,2,FALSE))</f>
        <v>ab³</v>
      </c>
      <c r="AK18" t="str">
        <f t="shared" ca="1" si="21"/>
        <v>12a²b</v>
      </c>
      <c r="AL18" t="str">
        <f t="shared" ca="1" si="22"/>
        <v>- 32b³</v>
      </c>
      <c r="AM18" t="str">
        <f t="shared" ca="1" si="22"/>
        <v>- 24a³b</v>
      </c>
      <c r="AN18" t="str">
        <f t="shared" ca="1" si="22"/>
        <v>+ 64ab³</v>
      </c>
      <c r="AO18" t="str">
        <f t="shared" ca="1" si="23"/>
        <v>12a²b - 32b³ - 24a³b + 64ab³</v>
      </c>
      <c r="AP18" t="str">
        <f t="shared" ca="1" si="4"/>
        <v/>
      </c>
      <c r="AQ18" t="str">
        <f t="shared" ca="1" si="4"/>
        <v/>
      </c>
      <c r="AR18" t="str">
        <f t="shared" ca="1" si="4"/>
        <v/>
      </c>
      <c r="AS18" t="str">
        <f t="shared" ca="1" si="4"/>
        <v/>
      </c>
      <c r="AT18" t="str">
        <f t="shared" ca="1" si="4"/>
        <v/>
      </c>
      <c r="AU18">
        <f t="shared" ca="1" si="4"/>
        <v>-32</v>
      </c>
      <c r="AV18" t="str">
        <f t="shared" ca="1" si="4"/>
        <v/>
      </c>
      <c r="AW18">
        <f t="shared" ca="1" si="4"/>
        <v>12</v>
      </c>
      <c r="AX18">
        <f t="shared" ca="1" si="4"/>
        <v>-24</v>
      </c>
      <c r="AY18" t="str">
        <f t="shared" ca="1" si="4"/>
        <v/>
      </c>
      <c r="AZ18">
        <f t="shared" ca="1" si="4"/>
        <v>64</v>
      </c>
      <c r="BA18" t="str">
        <f t="shared" ca="1" si="4"/>
        <v/>
      </c>
      <c r="BB18" t="str">
        <f t="shared" ca="1" si="4"/>
        <v/>
      </c>
      <c r="BC18" t="str">
        <f ca="1">AO18</f>
        <v>12a²b - 32b³ - 24a³b + 64ab³</v>
      </c>
      <c r="BD18" t="str">
        <f ca="1">IF(BE18&lt;4,"= "&amp;BS18,"")</f>
        <v/>
      </c>
      <c r="BE18">
        <f ca="1">COUNT(AP18:BB18)</f>
        <v>4</v>
      </c>
      <c r="BF18" t="str">
        <f ca="1">IF(AP18&lt;&gt;"",IF(AP18&lt;0," - "&amp;ABS(AP18)&amp;AP$2,IF(AP18&gt;0," + "&amp;ABS(AP18)&amp;AP$2,"")),"")</f>
        <v/>
      </c>
      <c r="BG18" t="str">
        <f ca="1">IF(AQ18&lt;&gt;"",IF(AQ18&lt;0," - "&amp;ABS(AQ18)&amp;AQ$2,IF(AQ18&gt;0," + "&amp;ABS(AQ18)&amp;AQ$2,"")),"")</f>
        <v/>
      </c>
      <c r="BH18" t="str">
        <f ca="1">IF(AR18&lt;&gt;"",IF(AR18&lt;0," - "&amp;ABS(AR18)&amp;AR$2,IF(AR18&gt;0," + "&amp;ABS(AR18)&amp;AR$2,"")),"")</f>
        <v/>
      </c>
      <c r="BI18" t="str">
        <f ca="1">IF(AS18&lt;&gt;"",IF(AS18&lt;0," - "&amp;ABS(AS18)&amp;AS$2,IF(AS18&gt;0," + "&amp;ABS(AS18)&amp;AS$2,"")),"")</f>
        <v/>
      </c>
      <c r="BJ18" t="str">
        <f ca="1">IF(AT18&lt;&gt;"",IF(AT18&lt;0," - "&amp;ABS(AT18)&amp;AT$2,IF(AT18&gt;0," + "&amp;ABS(AT18)&amp;AT$2,"")),"")</f>
        <v/>
      </c>
      <c r="BK18" t="str">
        <f ca="1">IF(AU18&lt;&gt;"",IF(AU18&lt;0," - "&amp;ABS(AU18)&amp;AU$2,IF(AU18&gt;0," + "&amp;ABS(AU18)&amp;AU$2,"")),"")</f>
        <v xml:space="preserve"> - 32b³</v>
      </c>
      <c r="BL18" t="str">
        <f ca="1">IF(AV18&lt;&gt;"",IF(AV18&lt;0," - "&amp;ABS(AV18)&amp;AV$2,IF(AV18&gt;0," + "&amp;ABS(AV18)&amp;AV$2,"")),"")</f>
        <v/>
      </c>
      <c r="BM18" t="str">
        <f ca="1">IF(AW18&lt;&gt;"",IF(AW18&lt;0," - "&amp;ABS(AW18)&amp;AW$2,IF(AW18&gt;0," + "&amp;ABS(AW18)&amp;AW$2,"")),"")</f>
        <v xml:space="preserve"> + 12a²b</v>
      </c>
      <c r="BN18" t="str">
        <f ca="1">IF(AX18&lt;&gt;"",IF(AX18&lt;0," - "&amp;ABS(AX18)&amp;AX$2,IF(AX18&gt;0," + "&amp;ABS(AX18)&amp;AX$2,"")),"")</f>
        <v xml:space="preserve"> - 24a³b</v>
      </c>
      <c r="BO18" t="str">
        <f ca="1">IF(AY18&lt;&gt;"",IF(AY18&lt;0," - "&amp;ABS(AY18)&amp;AY$2,IF(AY18&gt;0," + "&amp;ABS(AY18)&amp;AY$2,"")),"")</f>
        <v/>
      </c>
      <c r="BP18" t="str">
        <f t="shared" ca="1" si="24"/>
        <v xml:space="preserve"> + 64ab³</v>
      </c>
      <c r="BQ18" t="str">
        <f ca="1">IF(BA18&lt;&gt;"",IF(BA18&lt;0," - "&amp;ABS(BA18)&amp;BA$2,IF(BA18&gt;0," + "&amp;ABS(BA18)&amp;BA$2,"")),"")</f>
        <v/>
      </c>
      <c r="BR18" t="str">
        <f ca="1">IF(BB18&lt;&gt;"",IF(BB18&lt;0," - "&amp;ABS(BB18)&amp;BB$2,IF(BB18&gt;0," + "&amp;ABS(BB18)&amp;BB$2,"")),"")</f>
        <v/>
      </c>
      <c r="BS18" t="str">
        <f t="shared" ca="1" si="25"/>
        <v xml:space="preserve"> - 32b³ + 12a²b - 24a³b + 64ab³</v>
      </c>
      <c r="CA18" s="3" t="s">
        <v>57</v>
      </c>
      <c r="CB18" s="3" t="s">
        <v>44</v>
      </c>
      <c r="CE18">
        <f t="shared" ca="1" si="26"/>
        <v>2</v>
      </c>
      <c r="CF18">
        <f t="shared" ca="1" si="27"/>
        <v>5</v>
      </c>
    </row>
    <row r="19" spans="1:84" x14ac:dyDescent="0.25">
      <c r="A19">
        <f t="shared" ca="1" si="5"/>
        <v>28</v>
      </c>
      <c r="B19">
        <f t="shared" ca="1" si="0"/>
        <v>0.15122753427493807</v>
      </c>
      <c r="C19">
        <f t="shared" ca="1" si="6"/>
        <v>4</v>
      </c>
      <c r="D19">
        <f t="shared" ca="1" si="6"/>
        <v>7</v>
      </c>
      <c r="E19">
        <f t="shared" ca="1" si="6"/>
        <v>6</v>
      </c>
      <c r="F19">
        <f t="shared" ca="1" si="6"/>
        <v>8</v>
      </c>
      <c r="G19">
        <f t="shared" ca="1" si="7"/>
        <v>2</v>
      </c>
      <c r="H19">
        <f ca="1">IF(CE19=G19,G19+1,CE19)</f>
        <v>1</v>
      </c>
      <c r="I19">
        <f t="shared" ca="1" si="8"/>
        <v>2</v>
      </c>
      <c r="J19">
        <f ca="1">IF(CF19=I19,I19+1,CF19)</f>
        <v>3</v>
      </c>
      <c r="K19">
        <f t="shared" ca="1" si="9"/>
        <v>-1</v>
      </c>
      <c r="L19">
        <f t="shared" ca="1" si="9"/>
        <v>1</v>
      </c>
      <c r="M19">
        <f t="shared" ca="1" si="9"/>
        <v>1</v>
      </c>
      <c r="N19">
        <f t="shared" ca="1" si="9"/>
        <v>1</v>
      </c>
      <c r="O19" t="str">
        <f t="shared" ca="1" si="1"/>
        <v>-</v>
      </c>
      <c r="P19" t="str">
        <f t="shared" ca="1" si="2"/>
        <v>+</v>
      </c>
      <c r="Q19" t="str">
        <f t="shared" ca="1" si="10"/>
        <v/>
      </c>
      <c r="R19" t="str">
        <f t="shared" ca="1" si="3"/>
        <v>+</v>
      </c>
      <c r="S19" t="str">
        <f ca="1">IF(VLOOKUP(G19,$BU$3:$BW$12,2)=0,"",VLOOKUP(G19,$BU$3:$BW$12,2))</f>
        <v>b</v>
      </c>
      <c r="T19" t="str">
        <f ca="1">IF(VLOOKUP(H19,$BU$3:$BW$12,2)=0,"",VLOOKUP(H19,$BU$3:$BW$12,2))</f>
        <v>a</v>
      </c>
      <c r="U19" t="str">
        <f ca="1">IF(VLOOKUP(I19,$BU$3:$BW$12,3)=0,"",VLOOKUP(I19,$BU$3:$BW$12,3))</f>
        <v>a²</v>
      </c>
      <c r="V19" t="str">
        <f ca="1">IF(VLOOKUP(J19,$BU$3:$BW$12,3)=0,"",VLOOKUP(J19,$BU$3:$BW$12,3))</f>
        <v>ab</v>
      </c>
      <c r="W19" t="str">
        <f t="shared" ca="1" si="11"/>
        <v>(-4b + 7a) · (6a² + 8ab) =</v>
      </c>
      <c r="X19" s="10" t="str">
        <f t="shared" ca="1" si="12"/>
        <v xml:space="preserve"> + 42a³ + 32a²b - 32ab²</v>
      </c>
      <c r="Y19">
        <f t="shared" ca="1" si="13"/>
        <v>-24</v>
      </c>
      <c r="Z19">
        <f t="shared" ca="1" si="14"/>
        <v>-32</v>
      </c>
      <c r="AA19">
        <f t="shared" ca="1" si="15"/>
        <v>42</v>
      </c>
      <c r="AB19">
        <f t="shared" ca="1" si="16"/>
        <v>56</v>
      </c>
      <c r="AC19" t="str">
        <f t="shared" ca="1" si="17"/>
        <v>ba²</v>
      </c>
      <c r="AD19" t="str">
        <f t="shared" ca="1" si="18"/>
        <v>bab</v>
      </c>
      <c r="AE19" t="str">
        <f t="shared" ca="1" si="19"/>
        <v>aa²</v>
      </c>
      <c r="AF19" t="str">
        <f t="shared" ca="1" si="20"/>
        <v>aab</v>
      </c>
      <c r="AG19" t="str">
        <f ca="1">IF(AC19="","",VLOOKUP(AC19,$CA$3:$CB$27,2,FALSE))</f>
        <v>a²b</v>
      </c>
      <c r="AH19" t="str">
        <f ca="1">IF(AD19="","",VLOOKUP(AD19,$CA$3:$CB$27,2,FALSE))</f>
        <v>ab²</v>
      </c>
      <c r="AI19" t="str">
        <f ca="1">IF(AE19="","",VLOOKUP(AE19,$CA$3:$CB$27,2,FALSE))</f>
        <v>a³</v>
      </c>
      <c r="AJ19" t="str">
        <f ca="1">IF(AF19="","",VLOOKUP(AF19,$CA$3:$CB$27,2,FALSE))</f>
        <v>a²b</v>
      </c>
      <c r="AK19" t="str">
        <f t="shared" ca="1" si="21"/>
        <v>-24a²b</v>
      </c>
      <c r="AL19" t="str">
        <f t="shared" ca="1" si="22"/>
        <v>- 32ab²</v>
      </c>
      <c r="AM19" t="str">
        <f t="shared" ca="1" si="22"/>
        <v>+ 42a³</v>
      </c>
      <c r="AN19" t="str">
        <f t="shared" ca="1" si="22"/>
        <v>+ 56a²b</v>
      </c>
      <c r="AO19" t="str">
        <f t="shared" ca="1" si="23"/>
        <v>-24a²b - 32ab² + 42a³ + 56a²b</v>
      </c>
      <c r="AP19" t="str">
        <f t="shared" ca="1" si="4"/>
        <v/>
      </c>
      <c r="AQ19" t="str">
        <f t="shared" ca="1" si="4"/>
        <v/>
      </c>
      <c r="AR19">
        <f t="shared" ca="1" si="4"/>
        <v>42</v>
      </c>
      <c r="AS19" t="str">
        <f t="shared" ca="1" si="4"/>
        <v/>
      </c>
      <c r="AT19" t="str">
        <f t="shared" ca="1" si="4"/>
        <v/>
      </c>
      <c r="AU19" t="str">
        <f t="shared" ca="1" si="4"/>
        <v/>
      </c>
      <c r="AV19" t="str">
        <f t="shared" ca="1" si="4"/>
        <v/>
      </c>
      <c r="AW19">
        <f t="shared" ca="1" si="4"/>
        <v>32</v>
      </c>
      <c r="AX19" t="str">
        <f t="shared" ca="1" si="4"/>
        <v/>
      </c>
      <c r="AY19">
        <f t="shared" ca="1" si="4"/>
        <v>-32</v>
      </c>
      <c r="AZ19" t="str">
        <f t="shared" ca="1" si="4"/>
        <v/>
      </c>
      <c r="BA19" t="str">
        <f t="shared" ca="1" si="4"/>
        <v/>
      </c>
      <c r="BB19" t="str">
        <f t="shared" ca="1" si="4"/>
        <v/>
      </c>
      <c r="BC19" t="str">
        <f ca="1">AO19</f>
        <v>-24a²b - 32ab² + 42a³ + 56a²b</v>
      </c>
      <c r="BD19" t="str">
        <f ca="1">IF(BE19&lt;4,"= "&amp;BS19,"")</f>
        <v>=  + 42a³ + 32a²b - 32ab²</v>
      </c>
      <c r="BE19">
        <f ca="1">COUNT(AP19:BB19)</f>
        <v>3</v>
      </c>
      <c r="BF19" t="str">
        <f ca="1">IF(AP19&lt;&gt;"",IF(AP19&lt;0," - "&amp;ABS(AP19)&amp;AP$2,IF(AP19&gt;0," + "&amp;ABS(AP19)&amp;AP$2,"")),"")</f>
        <v/>
      </c>
      <c r="BG19" t="str">
        <f ca="1">IF(AQ19&lt;&gt;"",IF(AQ19&lt;0," - "&amp;ABS(AQ19)&amp;AQ$2,IF(AQ19&gt;0," + "&amp;ABS(AQ19)&amp;AQ$2,"")),"")</f>
        <v/>
      </c>
      <c r="BH19" t="str">
        <f ca="1">IF(AR19&lt;&gt;"",IF(AR19&lt;0," - "&amp;ABS(AR19)&amp;AR$2,IF(AR19&gt;0," + "&amp;ABS(AR19)&amp;AR$2,"")),"")</f>
        <v xml:space="preserve"> + 42a³</v>
      </c>
      <c r="BI19" t="str">
        <f ca="1">IF(AS19&lt;&gt;"",IF(AS19&lt;0," - "&amp;ABS(AS19)&amp;AS$2,IF(AS19&gt;0," + "&amp;ABS(AS19)&amp;AS$2,"")),"")</f>
        <v/>
      </c>
      <c r="BJ19" t="str">
        <f ca="1">IF(AT19&lt;&gt;"",IF(AT19&lt;0," - "&amp;ABS(AT19)&amp;AT$2,IF(AT19&gt;0," + "&amp;ABS(AT19)&amp;AT$2,"")),"")</f>
        <v/>
      </c>
      <c r="BK19" t="str">
        <f ca="1">IF(AU19&lt;&gt;"",IF(AU19&lt;0," - "&amp;ABS(AU19)&amp;AU$2,IF(AU19&gt;0," + "&amp;ABS(AU19)&amp;AU$2,"")),"")</f>
        <v/>
      </c>
      <c r="BL19" t="str">
        <f ca="1">IF(AV19&lt;&gt;"",IF(AV19&lt;0," - "&amp;ABS(AV19)&amp;AV$2,IF(AV19&gt;0," + "&amp;ABS(AV19)&amp;AV$2,"")),"")</f>
        <v/>
      </c>
      <c r="BM19" t="str">
        <f ca="1">IF(AW19&lt;&gt;"",IF(AW19&lt;0," - "&amp;ABS(AW19)&amp;AW$2,IF(AW19&gt;0," + "&amp;ABS(AW19)&amp;AW$2,"")),"")</f>
        <v xml:space="preserve"> + 32a²b</v>
      </c>
      <c r="BN19" t="str">
        <f ca="1">IF(AX19&lt;&gt;"",IF(AX19&lt;0," - "&amp;ABS(AX19)&amp;AX$2,IF(AX19&gt;0," + "&amp;ABS(AX19)&amp;AX$2,"")),"")</f>
        <v/>
      </c>
      <c r="BO19" t="str">
        <f ca="1">IF(AY19&lt;&gt;"",IF(AY19&lt;0," - "&amp;ABS(AY19)&amp;AY$2,IF(AY19&gt;0," + "&amp;ABS(AY19)&amp;AY$2,"")),"")</f>
        <v xml:space="preserve"> - 32ab²</v>
      </c>
      <c r="BP19" t="str">
        <f t="shared" ca="1" si="24"/>
        <v/>
      </c>
      <c r="BQ19" t="str">
        <f ca="1">IF(BA19&lt;&gt;"",IF(BA19&lt;0," - "&amp;ABS(BA19)&amp;BA$2,IF(BA19&gt;0," + "&amp;ABS(BA19)&amp;BA$2,"")),"")</f>
        <v/>
      </c>
      <c r="BR19" t="str">
        <f ca="1">IF(BB19&lt;&gt;"",IF(BB19&lt;0," - "&amp;ABS(BB19)&amp;BB$2,IF(BB19&gt;0," + "&amp;ABS(BB19)&amp;BB$2,"")),"")</f>
        <v/>
      </c>
      <c r="BS19" t="str">
        <f t="shared" ca="1" si="25"/>
        <v xml:space="preserve"> + 42a³ + 32a²b - 32ab²</v>
      </c>
      <c r="CA19" s="3" t="s">
        <v>58</v>
      </c>
      <c r="CB19" s="3" t="s">
        <v>43</v>
      </c>
      <c r="CE19">
        <f t="shared" ca="1" si="26"/>
        <v>1</v>
      </c>
      <c r="CF19">
        <f t="shared" ca="1" si="27"/>
        <v>3</v>
      </c>
    </row>
    <row r="20" spans="1:84" x14ac:dyDescent="0.25">
      <c r="A20">
        <f t="shared" ca="1" si="5"/>
        <v>5</v>
      </c>
      <c r="B20">
        <f t="shared" ca="1" si="0"/>
        <v>0.76163192306107885</v>
      </c>
      <c r="C20">
        <f t="shared" ca="1" si="6"/>
        <v>6</v>
      </c>
      <c r="D20">
        <f t="shared" ca="1" si="6"/>
        <v>7</v>
      </c>
      <c r="E20">
        <f t="shared" ca="1" si="6"/>
        <v>7</v>
      </c>
      <c r="F20">
        <f t="shared" ca="1" si="6"/>
        <v>4</v>
      </c>
      <c r="G20">
        <f t="shared" ca="1" si="7"/>
        <v>2</v>
      </c>
      <c r="H20">
        <f ca="1">IF(CE20=G20,G20+1,CE20)</f>
        <v>4</v>
      </c>
      <c r="I20">
        <f t="shared" ca="1" si="8"/>
        <v>4</v>
      </c>
      <c r="J20">
        <f ca="1">IF(CF20=I20,I20+1,CF20)</f>
        <v>7</v>
      </c>
      <c r="K20">
        <f t="shared" ca="1" si="9"/>
        <v>-1</v>
      </c>
      <c r="L20">
        <f t="shared" ca="1" si="9"/>
        <v>1</v>
      </c>
      <c r="M20">
        <f t="shared" ca="1" si="9"/>
        <v>-1</v>
      </c>
      <c r="N20">
        <f t="shared" ca="1" si="9"/>
        <v>1</v>
      </c>
      <c r="O20" t="str">
        <f t="shared" ca="1" si="1"/>
        <v>-</v>
      </c>
      <c r="P20" t="str">
        <f t="shared" ca="1" si="2"/>
        <v>+</v>
      </c>
      <c r="Q20" t="str">
        <f t="shared" ca="1" si="10"/>
        <v>-</v>
      </c>
      <c r="R20" t="str">
        <f t="shared" ca="1" si="3"/>
        <v>+</v>
      </c>
      <c r="S20" t="str">
        <f ca="1">IF(VLOOKUP(G20,$BU$3:$BW$12,2)=0,"",VLOOKUP(G20,$BU$3:$BW$12,2))</f>
        <v>b</v>
      </c>
      <c r="T20" t="str">
        <f ca="1">IF(VLOOKUP(H20,$BU$3:$BW$12,2)=0,"",VLOOKUP(H20,$BU$3:$BW$12,2))</f>
        <v>ba</v>
      </c>
      <c r="U20" t="str">
        <f ca="1">IF(VLOOKUP(I20,$BU$3:$BW$12,3)=0,"",VLOOKUP(I20,$BU$3:$BW$12,3))</f>
        <v>b</v>
      </c>
      <c r="V20" t="str">
        <f ca="1">IF(VLOOKUP(J20,$BU$3:$BW$12,3)=0,"",VLOOKUP(J20,$BU$3:$BW$12,3))</f>
        <v>ba</v>
      </c>
      <c r="W20" t="str">
        <f t="shared" ca="1" si="11"/>
        <v>(-6b + 7ba) · (-7b + 4ba) =</v>
      </c>
      <c r="X20" s="10" t="str">
        <f t="shared" ca="1" si="12"/>
        <v xml:space="preserve"> + 42b² - 73ab² + 28a²b²</v>
      </c>
      <c r="Y20">
        <f t="shared" ca="1" si="13"/>
        <v>42</v>
      </c>
      <c r="Z20">
        <f t="shared" ca="1" si="14"/>
        <v>-24</v>
      </c>
      <c r="AA20">
        <f t="shared" ca="1" si="15"/>
        <v>-49</v>
      </c>
      <c r="AB20">
        <f t="shared" ca="1" si="16"/>
        <v>28</v>
      </c>
      <c r="AC20" t="str">
        <f t="shared" ca="1" si="17"/>
        <v>bb</v>
      </c>
      <c r="AD20" t="str">
        <f t="shared" ca="1" si="18"/>
        <v>bba</v>
      </c>
      <c r="AE20" t="str">
        <f t="shared" ca="1" si="19"/>
        <v>bab</v>
      </c>
      <c r="AF20" t="str">
        <f t="shared" ca="1" si="20"/>
        <v>baba</v>
      </c>
      <c r="AG20" t="str">
        <f ca="1">IF(AC20="","",VLOOKUP(AC20,$CA$3:$CB$27,2,FALSE))</f>
        <v>b²</v>
      </c>
      <c r="AH20" t="str">
        <f ca="1">IF(AD20="","",VLOOKUP(AD20,$CA$3:$CB$27,2,FALSE))</f>
        <v>ab²</v>
      </c>
      <c r="AI20" t="str">
        <f ca="1">IF(AE20="","",VLOOKUP(AE20,$CA$3:$CB$27,2,FALSE))</f>
        <v>ab²</v>
      </c>
      <c r="AJ20" t="str">
        <f ca="1">IF(AF20="","",VLOOKUP(AF20,$CA$3:$CB$27,2,FALSE))</f>
        <v>a²b²</v>
      </c>
      <c r="AK20" t="str">
        <f t="shared" ca="1" si="21"/>
        <v>42b²</v>
      </c>
      <c r="AL20" t="str">
        <f t="shared" ca="1" si="22"/>
        <v>- 24ab²</v>
      </c>
      <c r="AM20" t="str">
        <f t="shared" ca="1" si="22"/>
        <v>- 49ab²</v>
      </c>
      <c r="AN20" t="str">
        <f t="shared" ca="1" si="22"/>
        <v>+ 28a²b²</v>
      </c>
      <c r="AO20" t="str">
        <f t="shared" ca="1" si="23"/>
        <v>42b² - 24ab² - 49ab² + 28a²b²</v>
      </c>
      <c r="AP20" t="str">
        <f t="shared" ref="AP20:BB30" ca="1" si="28">IF(SUMIF($AG20:$AJ20,AP$2,$Y20:$AB20)&lt;&gt;0,SUMIF($AG20:$AJ20,AP$2,$Y20:$AB20),"")</f>
        <v/>
      </c>
      <c r="AQ20" t="str">
        <f t="shared" ca="1" si="28"/>
        <v/>
      </c>
      <c r="AR20" t="str">
        <f t="shared" ca="1" si="28"/>
        <v/>
      </c>
      <c r="AS20" t="str">
        <f t="shared" ca="1" si="28"/>
        <v/>
      </c>
      <c r="AT20">
        <f t="shared" ca="1" si="28"/>
        <v>42</v>
      </c>
      <c r="AU20" t="str">
        <f t="shared" ca="1" si="28"/>
        <v/>
      </c>
      <c r="AV20" t="str">
        <f t="shared" ca="1" si="28"/>
        <v/>
      </c>
      <c r="AW20" t="str">
        <f t="shared" ca="1" si="28"/>
        <v/>
      </c>
      <c r="AX20" t="str">
        <f t="shared" ca="1" si="28"/>
        <v/>
      </c>
      <c r="AY20">
        <f t="shared" ca="1" si="28"/>
        <v>-73</v>
      </c>
      <c r="AZ20" t="str">
        <f t="shared" ca="1" si="28"/>
        <v/>
      </c>
      <c r="BA20">
        <f t="shared" ca="1" si="28"/>
        <v>28</v>
      </c>
      <c r="BB20" t="str">
        <f t="shared" ca="1" si="28"/>
        <v/>
      </c>
      <c r="BC20" t="str">
        <f ca="1">AO20</f>
        <v>42b² - 24ab² - 49ab² + 28a²b²</v>
      </c>
      <c r="BD20" t="str">
        <f ca="1">IF(BE20&lt;4,"= "&amp;BS20,"")</f>
        <v>=  + 42b² - 73ab² + 28a²b²</v>
      </c>
      <c r="BE20">
        <f ca="1">COUNT(AP20:BB20)</f>
        <v>3</v>
      </c>
      <c r="BF20" t="str">
        <f ca="1">IF(AP20&lt;&gt;"",IF(AP20&lt;0," - "&amp;ABS(AP20)&amp;AP$2,IF(AP20&gt;0," + "&amp;ABS(AP20)&amp;AP$2,"")),"")</f>
        <v/>
      </c>
      <c r="BG20" t="str">
        <f ca="1">IF(AQ20&lt;&gt;"",IF(AQ20&lt;0," - "&amp;ABS(AQ20)&amp;AQ$2,IF(AQ20&gt;0," + "&amp;ABS(AQ20)&amp;AQ$2,"")),"")</f>
        <v/>
      </c>
      <c r="BH20" t="str">
        <f ca="1">IF(AR20&lt;&gt;"",IF(AR20&lt;0," - "&amp;ABS(AR20)&amp;AR$2,IF(AR20&gt;0," + "&amp;ABS(AR20)&amp;AR$2,"")),"")</f>
        <v/>
      </c>
      <c r="BI20" t="str">
        <f ca="1">IF(AS20&lt;&gt;"",IF(AS20&lt;0," - "&amp;ABS(AS20)&amp;AS$2,IF(AS20&gt;0," + "&amp;ABS(AS20)&amp;AS$2,"")),"")</f>
        <v/>
      </c>
      <c r="BJ20" t="str">
        <f ca="1">IF(AT20&lt;&gt;"",IF(AT20&lt;0," - "&amp;ABS(AT20)&amp;AT$2,IF(AT20&gt;0," + "&amp;ABS(AT20)&amp;AT$2,"")),"")</f>
        <v xml:space="preserve"> + 42b²</v>
      </c>
      <c r="BK20" t="str">
        <f ca="1">IF(AU20&lt;&gt;"",IF(AU20&lt;0," - "&amp;ABS(AU20)&amp;AU$2,IF(AU20&gt;0," + "&amp;ABS(AU20)&amp;AU$2,"")),"")</f>
        <v/>
      </c>
      <c r="BL20" t="str">
        <f ca="1">IF(AV20&lt;&gt;"",IF(AV20&lt;0," - "&amp;ABS(AV20)&amp;AV$2,IF(AV20&gt;0," + "&amp;ABS(AV20)&amp;AV$2,"")),"")</f>
        <v/>
      </c>
      <c r="BM20" t="str">
        <f ca="1">IF(AW20&lt;&gt;"",IF(AW20&lt;0," - "&amp;ABS(AW20)&amp;AW$2,IF(AW20&gt;0," + "&amp;ABS(AW20)&amp;AW$2,"")),"")</f>
        <v/>
      </c>
      <c r="BN20" t="str">
        <f ca="1">IF(AX20&lt;&gt;"",IF(AX20&lt;0," - "&amp;ABS(AX20)&amp;AX$2,IF(AX20&gt;0," + "&amp;ABS(AX20)&amp;AX$2,"")),"")</f>
        <v/>
      </c>
      <c r="BO20" t="str">
        <f ca="1">IF(AY20&lt;&gt;"",IF(AY20&lt;0," - "&amp;ABS(AY20)&amp;AY$2,IF(AY20&gt;0," + "&amp;ABS(AY20)&amp;AY$2,"")),"")</f>
        <v xml:space="preserve"> - 73ab²</v>
      </c>
      <c r="BP20" t="str">
        <f t="shared" ca="1" si="24"/>
        <v/>
      </c>
      <c r="BQ20" t="str">
        <f ca="1">IF(BA20&lt;&gt;"",IF(BA20&lt;0," - "&amp;ABS(BA20)&amp;BA$2,IF(BA20&gt;0," + "&amp;ABS(BA20)&amp;BA$2,"")),"")</f>
        <v xml:space="preserve"> + 28a²b²</v>
      </c>
      <c r="BR20" t="str">
        <f ca="1">IF(BB20&lt;&gt;"",IF(BB20&lt;0," - "&amp;ABS(BB20)&amp;BB$2,IF(BB20&gt;0," + "&amp;ABS(BB20)&amp;BB$2,"")),"")</f>
        <v/>
      </c>
      <c r="BS20" t="str">
        <f t="shared" ca="1" si="25"/>
        <v xml:space="preserve"> + 42b² - 73ab² + 28a²b²</v>
      </c>
      <c r="CA20" s="3" t="s">
        <v>59</v>
      </c>
      <c r="CB20" s="3" t="s">
        <v>60</v>
      </c>
      <c r="CE20">
        <f t="shared" ca="1" si="26"/>
        <v>4</v>
      </c>
      <c r="CF20">
        <f t="shared" ca="1" si="27"/>
        <v>7</v>
      </c>
    </row>
    <row r="21" spans="1:84" x14ac:dyDescent="0.25">
      <c r="A21">
        <f t="shared" ca="1" si="5"/>
        <v>23</v>
      </c>
      <c r="B21">
        <f t="shared" ca="1" si="0"/>
        <v>0.24823451404984109</v>
      </c>
      <c r="C21">
        <f t="shared" ca="1" si="6"/>
        <v>2</v>
      </c>
      <c r="D21">
        <f t="shared" ca="1" si="6"/>
        <v>6</v>
      </c>
      <c r="E21">
        <f t="shared" ca="1" si="6"/>
        <v>4</v>
      </c>
      <c r="F21">
        <f t="shared" ca="1" si="6"/>
        <v>4</v>
      </c>
      <c r="G21">
        <f t="shared" ca="1" si="7"/>
        <v>2</v>
      </c>
      <c r="H21">
        <f ca="1">IF(CE21=G21,G21+1,CE21)</f>
        <v>3</v>
      </c>
      <c r="I21">
        <f t="shared" ca="1" si="8"/>
        <v>1</v>
      </c>
      <c r="J21">
        <f ca="1">IF(CF21=I21,I21+1,CF21)</f>
        <v>5</v>
      </c>
      <c r="K21">
        <f t="shared" ca="1" si="9"/>
        <v>1</v>
      </c>
      <c r="L21">
        <f t="shared" ca="1" si="9"/>
        <v>-1</v>
      </c>
      <c r="M21">
        <f t="shared" ca="1" si="9"/>
        <v>-1</v>
      </c>
      <c r="N21">
        <f t="shared" ca="1" si="9"/>
        <v>1</v>
      </c>
      <c r="O21" t="str">
        <f t="shared" ca="1" si="1"/>
        <v/>
      </c>
      <c r="P21" t="str">
        <f t="shared" ca="1" si="2"/>
        <v>-</v>
      </c>
      <c r="Q21" t="str">
        <f t="shared" ca="1" si="10"/>
        <v>-</v>
      </c>
      <c r="R21" t="str">
        <f t="shared" ca="1" si="3"/>
        <v>+</v>
      </c>
      <c r="S21" t="str">
        <f ca="1">IF(VLOOKUP(G21,$BU$3:$BW$12,2)=0,"",VLOOKUP(G21,$BU$3:$BW$12,2))</f>
        <v>b</v>
      </c>
      <c r="T21" t="str">
        <f ca="1">IF(VLOOKUP(H21,$BU$3:$BW$12,2)=0,"",VLOOKUP(H21,$BU$3:$BW$12,2))</f>
        <v>ab</v>
      </c>
      <c r="U21" t="str">
        <f ca="1">IF(VLOOKUP(I21,$BU$3:$BW$12,3)=0,"",VLOOKUP(I21,$BU$3:$BW$12,3))</f>
        <v>a</v>
      </c>
      <c r="V21" t="str">
        <f ca="1">IF(VLOOKUP(J21,$BU$3:$BW$12,3)=0,"",VLOOKUP(J21,$BU$3:$BW$12,3))</f>
        <v>b²</v>
      </c>
      <c r="W21" t="str">
        <f t="shared" ca="1" si="11"/>
        <v>(2b - 6ab) · (-4a + 4b²) =</v>
      </c>
      <c r="X21" s="10" t="str">
        <f t="shared" ca="1" si="12"/>
        <v xml:space="preserve"> + 8b³ - 8ab + 24a²b - 24ab³</v>
      </c>
      <c r="Y21">
        <f t="shared" ca="1" si="13"/>
        <v>-8</v>
      </c>
      <c r="Z21">
        <f t="shared" ca="1" si="14"/>
        <v>8</v>
      </c>
      <c r="AA21">
        <f t="shared" ca="1" si="15"/>
        <v>24</v>
      </c>
      <c r="AB21">
        <f t="shared" ca="1" si="16"/>
        <v>-24</v>
      </c>
      <c r="AC21" t="str">
        <f t="shared" ca="1" si="17"/>
        <v>ba</v>
      </c>
      <c r="AD21" t="str">
        <f t="shared" ca="1" si="18"/>
        <v>bb²</v>
      </c>
      <c r="AE21" t="str">
        <f t="shared" ca="1" si="19"/>
        <v>aba</v>
      </c>
      <c r="AF21" t="str">
        <f t="shared" ca="1" si="20"/>
        <v>abb²</v>
      </c>
      <c r="AG21" t="str">
        <f ca="1">IF(AC21="","",VLOOKUP(AC21,$CA$3:$CB$27,2,FALSE))</f>
        <v>ab</v>
      </c>
      <c r="AH21" t="str">
        <f ca="1">IF(AD21="","",VLOOKUP(AD21,$CA$3:$CB$27,2,FALSE))</f>
        <v>b³</v>
      </c>
      <c r="AI21" t="str">
        <f ca="1">IF(AE21="","",VLOOKUP(AE21,$CA$3:$CB$27,2,FALSE))</f>
        <v>a²b</v>
      </c>
      <c r="AJ21" t="str">
        <f ca="1">IF(AF21="","",VLOOKUP(AF21,$CA$3:$CB$27,2,FALSE))</f>
        <v>ab³</v>
      </c>
      <c r="AK21" t="str">
        <f t="shared" ca="1" si="21"/>
        <v>-8ab</v>
      </c>
      <c r="AL21" t="str">
        <f t="shared" ca="1" si="22"/>
        <v>+ 8b³</v>
      </c>
      <c r="AM21" t="str">
        <f t="shared" ca="1" si="22"/>
        <v>+ 24a²b</v>
      </c>
      <c r="AN21" t="str">
        <f t="shared" ca="1" si="22"/>
        <v>- 24ab³</v>
      </c>
      <c r="AO21" t="str">
        <f t="shared" ca="1" si="23"/>
        <v>-8ab + 8b³ + 24a²b - 24ab³</v>
      </c>
      <c r="AP21" t="str">
        <f t="shared" ca="1" si="28"/>
        <v/>
      </c>
      <c r="AQ21" t="str">
        <f t="shared" ca="1" si="28"/>
        <v/>
      </c>
      <c r="AR21" t="str">
        <f t="shared" ca="1" si="28"/>
        <v/>
      </c>
      <c r="AS21" t="str">
        <f t="shared" ca="1" si="28"/>
        <v/>
      </c>
      <c r="AT21" t="str">
        <f t="shared" ca="1" si="28"/>
        <v/>
      </c>
      <c r="AU21">
        <f t="shared" ca="1" si="28"/>
        <v>8</v>
      </c>
      <c r="AV21">
        <f t="shared" ca="1" si="28"/>
        <v>-8</v>
      </c>
      <c r="AW21">
        <f t="shared" ca="1" si="28"/>
        <v>24</v>
      </c>
      <c r="AX21" t="str">
        <f t="shared" ca="1" si="28"/>
        <v/>
      </c>
      <c r="AY21" t="str">
        <f t="shared" ca="1" si="28"/>
        <v/>
      </c>
      <c r="AZ21">
        <f t="shared" ca="1" si="28"/>
        <v>-24</v>
      </c>
      <c r="BA21" t="str">
        <f t="shared" ca="1" si="28"/>
        <v/>
      </c>
      <c r="BB21" t="str">
        <f t="shared" ca="1" si="28"/>
        <v/>
      </c>
      <c r="BC21" t="str">
        <f ca="1">AO21</f>
        <v>-8ab + 8b³ + 24a²b - 24ab³</v>
      </c>
      <c r="BD21" t="str">
        <f ca="1">IF(BE21&lt;4,"= "&amp;BS21,"")</f>
        <v/>
      </c>
      <c r="BE21">
        <f ca="1">COUNT(AP21:BB21)</f>
        <v>4</v>
      </c>
      <c r="BF21" t="str">
        <f ca="1">IF(AP21&lt;&gt;"",IF(AP21&lt;0," - "&amp;ABS(AP21)&amp;AP$2,IF(AP21&gt;0," + "&amp;ABS(AP21)&amp;AP$2,"")),"")</f>
        <v/>
      </c>
      <c r="BG21" t="str">
        <f ca="1">IF(AQ21&lt;&gt;"",IF(AQ21&lt;0," - "&amp;ABS(AQ21)&amp;AQ$2,IF(AQ21&gt;0," + "&amp;ABS(AQ21)&amp;AQ$2,"")),"")</f>
        <v/>
      </c>
      <c r="BH21" t="str">
        <f ca="1">IF(AR21&lt;&gt;"",IF(AR21&lt;0," - "&amp;ABS(AR21)&amp;AR$2,IF(AR21&gt;0," + "&amp;ABS(AR21)&amp;AR$2,"")),"")</f>
        <v/>
      </c>
      <c r="BI21" t="str">
        <f ca="1">IF(AS21&lt;&gt;"",IF(AS21&lt;0," - "&amp;ABS(AS21)&amp;AS$2,IF(AS21&gt;0," + "&amp;ABS(AS21)&amp;AS$2,"")),"")</f>
        <v/>
      </c>
      <c r="BJ21" t="str">
        <f ca="1">IF(AT21&lt;&gt;"",IF(AT21&lt;0," - "&amp;ABS(AT21)&amp;AT$2,IF(AT21&gt;0," + "&amp;ABS(AT21)&amp;AT$2,"")),"")</f>
        <v/>
      </c>
      <c r="BK21" t="str">
        <f ca="1">IF(AU21&lt;&gt;"",IF(AU21&lt;0," - "&amp;ABS(AU21)&amp;AU$2,IF(AU21&gt;0," + "&amp;ABS(AU21)&amp;AU$2,"")),"")</f>
        <v xml:space="preserve"> + 8b³</v>
      </c>
      <c r="BL21" t="str">
        <f ca="1">IF(AV21&lt;&gt;"",IF(AV21&lt;0," - "&amp;ABS(AV21)&amp;AV$2,IF(AV21&gt;0," + "&amp;ABS(AV21)&amp;AV$2,"")),"")</f>
        <v xml:space="preserve"> - 8ab</v>
      </c>
      <c r="BM21" t="str">
        <f ca="1">IF(AW21&lt;&gt;"",IF(AW21&lt;0," - "&amp;ABS(AW21)&amp;AW$2,IF(AW21&gt;0," + "&amp;ABS(AW21)&amp;AW$2,"")),"")</f>
        <v xml:space="preserve"> + 24a²b</v>
      </c>
      <c r="BN21" t="str">
        <f ca="1">IF(AX21&lt;&gt;"",IF(AX21&lt;0," - "&amp;ABS(AX21)&amp;AX$2,IF(AX21&gt;0," + "&amp;ABS(AX21)&amp;AX$2,"")),"")</f>
        <v/>
      </c>
      <c r="BO21" t="str">
        <f ca="1">IF(AY21&lt;&gt;"",IF(AY21&lt;0," - "&amp;ABS(AY21)&amp;AY$2,IF(AY21&gt;0," + "&amp;ABS(AY21)&amp;AY$2,"")),"")</f>
        <v/>
      </c>
      <c r="BP21" t="str">
        <f t="shared" ca="1" si="24"/>
        <v xml:space="preserve"> - 24ab³</v>
      </c>
      <c r="BQ21" t="str">
        <f ca="1">IF(BA21&lt;&gt;"",IF(BA21&lt;0," - "&amp;ABS(BA21)&amp;BA$2,IF(BA21&gt;0," + "&amp;ABS(BA21)&amp;BA$2,"")),"")</f>
        <v/>
      </c>
      <c r="BR21" t="str">
        <f ca="1">IF(BB21&lt;&gt;"",IF(BB21&lt;0," - "&amp;ABS(BB21)&amp;BB$2,IF(BB21&gt;0," + "&amp;ABS(BB21)&amp;BB$2,"")),"")</f>
        <v/>
      </c>
      <c r="BS21" t="str">
        <f t="shared" ca="1" si="25"/>
        <v xml:space="preserve"> + 8b³ - 8ab + 24a²b - 24ab³</v>
      </c>
      <c r="CA21" s="3" t="s">
        <v>61</v>
      </c>
      <c r="CB21" s="3" t="s">
        <v>44</v>
      </c>
      <c r="CE21">
        <f t="shared" ca="1" si="26"/>
        <v>2</v>
      </c>
      <c r="CF21">
        <f t="shared" ca="1" si="27"/>
        <v>5</v>
      </c>
    </row>
    <row r="22" spans="1:84" x14ac:dyDescent="0.25">
      <c r="A22">
        <f t="shared" ca="1" si="5"/>
        <v>4</v>
      </c>
      <c r="B22">
        <f t="shared" ca="1" si="0"/>
        <v>0.79455091631330821</v>
      </c>
      <c r="C22">
        <f t="shared" ca="1" si="6"/>
        <v>5</v>
      </c>
      <c r="D22">
        <f t="shared" ca="1" si="6"/>
        <v>5</v>
      </c>
      <c r="E22">
        <f t="shared" ca="1" si="6"/>
        <v>4</v>
      </c>
      <c r="F22">
        <f t="shared" ca="1" si="6"/>
        <v>5</v>
      </c>
      <c r="G22">
        <f t="shared" ca="1" si="7"/>
        <v>4</v>
      </c>
      <c r="H22">
        <f ca="1">IF(CE22=G22,G22+1,CE22)</f>
        <v>1</v>
      </c>
      <c r="I22">
        <f t="shared" ca="1" si="8"/>
        <v>1</v>
      </c>
      <c r="J22">
        <f ca="1">IF(CF22=I22,I22+1,CF22)</f>
        <v>2</v>
      </c>
      <c r="K22">
        <f t="shared" ca="1" si="9"/>
        <v>1</v>
      </c>
      <c r="L22">
        <f t="shared" ca="1" si="9"/>
        <v>1</v>
      </c>
      <c r="M22">
        <f t="shared" ca="1" si="9"/>
        <v>1</v>
      </c>
      <c r="N22">
        <f t="shared" ca="1" si="9"/>
        <v>1</v>
      </c>
      <c r="O22" t="str">
        <f t="shared" ca="1" si="1"/>
        <v/>
      </c>
      <c r="P22" t="str">
        <f t="shared" ca="1" si="2"/>
        <v>+</v>
      </c>
      <c r="Q22" t="str">
        <f t="shared" ca="1" si="10"/>
        <v/>
      </c>
      <c r="R22" t="str">
        <f t="shared" ca="1" si="3"/>
        <v>+</v>
      </c>
      <c r="S22" t="str">
        <f ca="1">IF(VLOOKUP(G22,$BU$3:$BW$12,2)=0,"",VLOOKUP(G22,$BU$3:$BW$12,2))</f>
        <v>ba</v>
      </c>
      <c r="T22" t="str">
        <f ca="1">IF(VLOOKUP(H22,$BU$3:$BW$12,2)=0,"",VLOOKUP(H22,$BU$3:$BW$12,2))</f>
        <v>a</v>
      </c>
      <c r="U22" t="str">
        <f ca="1">IF(VLOOKUP(I22,$BU$3:$BW$12,3)=0,"",VLOOKUP(I22,$BU$3:$BW$12,3))</f>
        <v>a</v>
      </c>
      <c r="V22" t="str">
        <f ca="1">IF(VLOOKUP(J22,$BU$3:$BW$12,3)=0,"",VLOOKUP(J22,$BU$3:$BW$12,3))</f>
        <v>a²</v>
      </c>
      <c r="W22" t="str">
        <f t="shared" ca="1" si="11"/>
        <v>(5ba + 5a) · (4a + 5a²) =</v>
      </c>
      <c r="X22" s="10" t="str">
        <f t="shared" ca="1" si="12"/>
        <v xml:space="preserve"> + 20a² + 25a³ + 20a²b + 25a³b</v>
      </c>
      <c r="Y22">
        <f t="shared" ca="1" si="13"/>
        <v>20</v>
      </c>
      <c r="Z22">
        <f t="shared" ca="1" si="14"/>
        <v>25</v>
      </c>
      <c r="AA22">
        <f t="shared" ca="1" si="15"/>
        <v>20</v>
      </c>
      <c r="AB22">
        <f t="shared" ca="1" si="16"/>
        <v>25</v>
      </c>
      <c r="AC22" t="str">
        <f t="shared" ca="1" si="17"/>
        <v>baa</v>
      </c>
      <c r="AD22" t="str">
        <f t="shared" ca="1" si="18"/>
        <v>baa²</v>
      </c>
      <c r="AE22" t="str">
        <f t="shared" ca="1" si="19"/>
        <v>aa</v>
      </c>
      <c r="AF22" t="str">
        <f t="shared" ca="1" si="20"/>
        <v>aa²</v>
      </c>
      <c r="AG22" t="str">
        <f ca="1">IF(AC22="","",VLOOKUP(AC22,$CA$3:$CB$27,2,FALSE))</f>
        <v>a²b</v>
      </c>
      <c r="AH22" t="str">
        <f ca="1">IF(AD22="","",VLOOKUP(AD22,$CA$3:$CB$27,2,FALSE))</f>
        <v>a³b</v>
      </c>
      <c r="AI22" t="str">
        <f ca="1">IF(AE22="","",VLOOKUP(AE22,$CA$3:$CB$27,2,FALSE))</f>
        <v>a²</v>
      </c>
      <c r="AJ22" t="str">
        <f ca="1">IF(AF22="","",VLOOKUP(AF22,$CA$3:$CB$27,2,FALSE))</f>
        <v>a³</v>
      </c>
      <c r="AK22" t="str">
        <f t="shared" ca="1" si="21"/>
        <v>20a²b</v>
      </c>
      <c r="AL22" t="str">
        <f t="shared" ca="1" si="22"/>
        <v>+ 25a³b</v>
      </c>
      <c r="AM22" t="str">
        <f t="shared" ca="1" si="22"/>
        <v>+ 20a²</v>
      </c>
      <c r="AN22" t="str">
        <f t="shared" ca="1" si="22"/>
        <v>+ 25a³</v>
      </c>
      <c r="AO22" t="str">
        <f t="shared" ca="1" si="23"/>
        <v>20a²b + 25a³b + 20a² + 25a³</v>
      </c>
      <c r="AP22" t="str">
        <f t="shared" ca="1" si="28"/>
        <v/>
      </c>
      <c r="AQ22">
        <f t="shared" ca="1" si="28"/>
        <v>20</v>
      </c>
      <c r="AR22">
        <f t="shared" ca="1" si="28"/>
        <v>25</v>
      </c>
      <c r="AS22" t="str">
        <f t="shared" ca="1" si="28"/>
        <v/>
      </c>
      <c r="AT22" t="str">
        <f t="shared" ca="1" si="28"/>
        <v/>
      </c>
      <c r="AU22" t="str">
        <f t="shared" ca="1" si="28"/>
        <v/>
      </c>
      <c r="AV22" t="str">
        <f t="shared" ca="1" si="28"/>
        <v/>
      </c>
      <c r="AW22">
        <f t="shared" ca="1" si="28"/>
        <v>20</v>
      </c>
      <c r="AX22">
        <f t="shared" ca="1" si="28"/>
        <v>25</v>
      </c>
      <c r="AY22" t="str">
        <f t="shared" ca="1" si="28"/>
        <v/>
      </c>
      <c r="AZ22" t="str">
        <f t="shared" ca="1" si="28"/>
        <v/>
      </c>
      <c r="BA22" t="str">
        <f t="shared" ca="1" si="28"/>
        <v/>
      </c>
      <c r="BB22" t="str">
        <f t="shared" ca="1" si="28"/>
        <v/>
      </c>
      <c r="BC22" t="str">
        <f ca="1">AO22</f>
        <v>20a²b + 25a³b + 20a² + 25a³</v>
      </c>
      <c r="BD22" t="str">
        <f ca="1">IF(BE22&lt;4,"= "&amp;BS22,"")</f>
        <v/>
      </c>
      <c r="BE22">
        <f ca="1">COUNT(AP22:BB22)</f>
        <v>4</v>
      </c>
      <c r="BF22" t="str">
        <f ca="1">IF(AP22&lt;&gt;"",IF(AP22&lt;0," - "&amp;ABS(AP22)&amp;AP$2,IF(AP22&gt;0," + "&amp;ABS(AP22)&amp;AP$2,"")),"")</f>
        <v/>
      </c>
      <c r="BG22" t="str">
        <f ca="1">IF(AQ22&lt;&gt;"",IF(AQ22&lt;0," - "&amp;ABS(AQ22)&amp;AQ$2,IF(AQ22&gt;0," + "&amp;ABS(AQ22)&amp;AQ$2,"")),"")</f>
        <v xml:space="preserve"> + 20a²</v>
      </c>
      <c r="BH22" t="str">
        <f ca="1">IF(AR22&lt;&gt;"",IF(AR22&lt;0," - "&amp;ABS(AR22)&amp;AR$2,IF(AR22&gt;0," + "&amp;ABS(AR22)&amp;AR$2,"")),"")</f>
        <v xml:space="preserve"> + 25a³</v>
      </c>
      <c r="BI22" t="str">
        <f ca="1">IF(AS22&lt;&gt;"",IF(AS22&lt;0," - "&amp;ABS(AS22)&amp;AS$2,IF(AS22&gt;0," + "&amp;ABS(AS22)&amp;AS$2,"")),"")</f>
        <v/>
      </c>
      <c r="BJ22" t="str">
        <f ca="1">IF(AT22&lt;&gt;"",IF(AT22&lt;0," - "&amp;ABS(AT22)&amp;AT$2,IF(AT22&gt;0," + "&amp;ABS(AT22)&amp;AT$2,"")),"")</f>
        <v/>
      </c>
      <c r="BK22" t="str">
        <f ca="1">IF(AU22&lt;&gt;"",IF(AU22&lt;0," - "&amp;ABS(AU22)&amp;AU$2,IF(AU22&gt;0," + "&amp;ABS(AU22)&amp;AU$2,"")),"")</f>
        <v/>
      </c>
      <c r="BL22" t="str">
        <f ca="1">IF(AV22&lt;&gt;"",IF(AV22&lt;0," - "&amp;ABS(AV22)&amp;AV$2,IF(AV22&gt;0," + "&amp;ABS(AV22)&amp;AV$2,"")),"")</f>
        <v/>
      </c>
      <c r="BM22" t="str">
        <f ca="1">IF(AW22&lt;&gt;"",IF(AW22&lt;0," - "&amp;ABS(AW22)&amp;AW$2,IF(AW22&gt;0," + "&amp;ABS(AW22)&amp;AW$2,"")),"")</f>
        <v xml:space="preserve"> + 20a²b</v>
      </c>
      <c r="BN22" t="str">
        <f ca="1">IF(AX22&lt;&gt;"",IF(AX22&lt;0," - "&amp;ABS(AX22)&amp;AX$2,IF(AX22&gt;0," + "&amp;ABS(AX22)&amp;AX$2,"")),"")</f>
        <v xml:space="preserve"> + 25a³b</v>
      </c>
      <c r="BO22" t="str">
        <f ca="1">IF(AY22&lt;&gt;"",IF(AY22&lt;0," - "&amp;ABS(AY22)&amp;AY$2,IF(AY22&gt;0," + "&amp;ABS(AY22)&amp;AY$2,"")),"")</f>
        <v/>
      </c>
      <c r="BP22" t="str">
        <f t="shared" ca="1" si="24"/>
        <v/>
      </c>
      <c r="BQ22" t="str">
        <f ca="1">IF(BA22&lt;&gt;"",IF(BA22&lt;0," - "&amp;ABS(BA22)&amp;BA$2,IF(BA22&gt;0," + "&amp;ABS(BA22)&amp;BA$2,"")),"")</f>
        <v/>
      </c>
      <c r="BR22" t="str">
        <f ca="1">IF(BB22&lt;&gt;"",IF(BB22&lt;0," - "&amp;ABS(BB22)&amp;BB$2,IF(BB22&gt;0," + "&amp;ABS(BB22)&amp;BB$2,"")),"")</f>
        <v/>
      </c>
      <c r="BS22" t="str">
        <f t="shared" ca="1" si="25"/>
        <v xml:space="preserve"> + 20a² + 25a³ + 20a²b + 25a³b</v>
      </c>
      <c r="CA22" s="3" t="s">
        <v>62</v>
      </c>
      <c r="CB22" s="3" t="s">
        <v>41</v>
      </c>
      <c r="CE22">
        <f t="shared" ca="1" si="26"/>
        <v>1</v>
      </c>
      <c r="CF22">
        <f t="shared" ca="1" si="27"/>
        <v>2</v>
      </c>
    </row>
    <row r="23" spans="1:84" x14ac:dyDescent="0.25">
      <c r="A23">
        <f t="shared" ca="1" si="5"/>
        <v>13</v>
      </c>
      <c r="B23">
        <f t="shared" ca="1" si="0"/>
        <v>0.51728649466271159</v>
      </c>
      <c r="C23">
        <f t="shared" ca="1" si="6"/>
        <v>6</v>
      </c>
      <c r="D23">
        <f t="shared" ca="1" si="6"/>
        <v>9</v>
      </c>
      <c r="E23">
        <f t="shared" ca="1" si="6"/>
        <v>8</v>
      </c>
      <c r="F23">
        <f t="shared" ca="1" si="6"/>
        <v>8</v>
      </c>
      <c r="G23">
        <f t="shared" ca="1" si="7"/>
        <v>2</v>
      </c>
      <c r="H23">
        <f ca="1">IF(CE23=G23,G23+1,CE23)</f>
        <v>4</v>
      </c>
      <c r="I23">
        <f t="shared" ca="1" si="8"/>
        <v>5</v>
      </c>
      <c r="J23">
        <f ca="1">IF(CF23=I23,I23+1,CF23)</f>
        <v>2</v>
      </c>
      <c r="K23">
        <f t="shared" ca="1" si="9"/>
        <v>-1</v>
      </c>
      <c r="L23">
        <f t="shared" ca="1" si="9"/>
        <v>1</v>
      </c>
      <c r="M23">
        <f t="shared" ca="1" si="9"/>
        <v>-1</v>
      </c>
      <c r="N23">
        <f t="shared" ca="1" si="9"/>
        <v>1</v>
      </c>
      <c r="O23" t="str">
        <f t="shared" ca="1" si="1"/>
        <v>-</v>
      </c>
      <c r="P23" t="str">
        <f t="shared" ca="1" si="2"/>
        <v>+</v>
      </c>
      <c r="Q23" t="str">
        <f t="shared" ca="1" si="10"/>
        <v>-</v>
      </c>
      <c r="R23" t="str">
        <f t="shared" ca="1" si="3"/>
        <v>+</v>
      </c>
      <c r="S23" t="str">
        <f ca="1">IF(VLOOKUP(G23,$BU$3:$BW$12,2)=0,"",VLOOKUP(G23,$BU$3:$BW$12,2))</f>
        <v>b</v>
      </c>
      <c r="T23" t="str">
        <f ca="1">IF(VLOOKUP(H23,$BU$3:$BW$12,2)=0,"",VLOOKUP(H23,$BU$3:$BW$12,2))</f>
        <v>ba</v>
      </c>
      <c r="U23" t="str">
        <f ca="1">IF(VLOOKUP(I23,$BU$3:$BW$12,3)=0,"",VLOOKUP(I23,$BU$3:$BW$12,3))</f>
        <v>b²</v>
      </c>
      <c r="V23" t="str">
        <f ca="1">IF(VLOOKUP(J23,$BU$3:$BW$12,3)=0,"",VLOOKUP(J23,$BU$3:$BW$12,3))</f>
        <v>a²</v>
      </c>
      <c r="W23" t="str">
        <f t="shared" ca="1" si="11"/>
        <v>(-6b + 9ba) · (-8b² + 8a²) =</v>
      </c>
      <c r="X23" s="10" t="str">
        <f t="shared" ca="1" si="12"/>
        <v xml:space="preserve"> + 48b³ - 48a²b + 72a³b - 72ab³</v>
      </c>
      <c r="Y23">
        <f t="shared" ca="1" si="13"/>
        <v>48</v>
      </c>
      <c r="Z23">
        <f t="shared" ca="1" si="14"/>
        <v>-48</v>
      </c>
      <c r="AA23">
        <f t="shared" ca="1" si="15"/>
        <v>-72</v>
      </c>
      <c r="AB23">
        <f t="shared" ca="1" si="16"/>
        <v>72</v>
      </c>
      <c r="AC23" t="str">
        <f t="shared" ca="1" si="17"/>
        <v>bb²</v>
      </c>
      <c r="AD23" t="str">
        <f t="shared" ca="1" si="18"/>
        <v>ba²</v>
      </c>
      <c r="AE23" t="str">
        <f t="shared" ca="1" si="19"/>
        <v>bab²</v>
      </c>
      <c r="AF23" t="str">
        <f t="shared" ca="1" si="20"/>
        <v>baa²</v>
      </c>
      <c r="AG23" t="str">
        <f ca="1">IF(AC23="","",VLOOKUP(AC23,$CA$3:$CB$27,2,FALSE))</f>
        <v>b³</v>
      </c>
      <c r="AH23" t="str">
        <f ca="1">IF(AD23="","",VLOOKUP(AD23,$CA$3:$CB$27,2,FALSE))</f>
        <v>a²b</v>
      </c>
      <c r="AI23" t="str">
        <f ca="1">IF(AE23="","",VLOOKUP(AE23,$CA$3:$CB$27,2,FALSE))</f>
        <v>ab³</v>
      </c>
      <c r="AJ23" t="str">
        <f ca="1">IF(AF23="","",VLOOKUP(AF23,$CA$3:$CB$27,2,FALSE))</f>
        <v>a³b</v>
      </c>
      <c r="AK23" t="str">
        <f t="shared" ca="1" si="21"/>
        <v>48b³</v>
      </c>
      <c r="AL23" t="str">
        <f t="shared" ca="1" si="22"/>
        <v>- 48a²b</v>
      </c>
      <c r="AM23" t="str">
        <f t="shared" ca="1" si="22"/>
        <v>- 72ab³</v>
      </c>
      <c r="AN23" t="str">
        <f t="shared" ca="1" si="22"/>
        <v>+ 72a³b</v>
      </c>
      <c r="AO23" t="str">
        <f t="shared" ca="1" si="23"/>
        <v>48b³ - 48a²b - 72ab³ + 72a³b</v>
      </c>
      <c r="AP23" t="str">
        <f t="shared" ca="1" si="28"/>
        <v/>
      </c>
      <c r="AQ23" t="str">
        <f t="shared" ca="1" si="28"/>
        <v/>
      </c>
      <c r="AR23" t="str">
        <f t="shared" ca="1" si="28"/>
        <v/>
      </c>
      <c r="AS23" t="str">
        <f t="shared" ca="1" si="28"/>
        <v/>
      </c>
      <c r="AT23" t="str">
        <f t="shared" ca="1" si="28"/>
        <v/>
      </c>
      <c r="AU23">
        <f t="shared" ca="1" si="28"/>
        <v>48</v>
      </c>
      <c r="AV23" t="str">
        <f t="shared" ca="1" si="28"/>
        <v/>
      </c>
      <c r="AW23">
        <f t="shared" ca="1" si="28"/>
        <v>-48</v>
      </c>
      <c r="AX23">
        <f t="shared" ca="1" si="28"/>
        <v>72</v>
      </c>
      <c r="AY23" t="str">
        <f t="shared" ca="1" si="28"/>
        <v/>
      </c>
      <c r="AZ23">
        <f t="shared" ca="1" si="28"/>
        <v>-72</v>
      </c>
      <c r="BA23" t="str">
        <f t="shared" ca="1" si="28"/>
        <v/>
      </c>
      <c r="BB23" t="str">
        <f t="shared" ca="1" si="28"/>
        <v/>
      </c>
      <c r="BC23" t="str">
        <f ca="1">AO23</f>
        <v>48b³ - 48a²b - 72ab³ + 72a³b</v>
      </c>
      <c r="BD23" t="str">
        <f ca="1">IF(BE23&lt;4,"= "&amp;BS23,"")</f>
        <v/>
      </c>
      <c r="BE23">
        <f ca="1">COUNT(AP23:BB23)</f>
        <v>4</v>
      </c>
      <c r="BF23" t="str">
        <f ca="1">IF(AP23&lt;&gt;"",IF(AP23&lt;0," - "&amp;ABS(AP23)&amp;AP$2,IF(AP23&gt;0," + "&amp;ABS(AP23)&amp;AP$2,"")),"")</f>
        <v/>
      </c>
      <c r="BG23" t="str">
        <f ca="1">IF(AQ23&lt;&gt;"",IF(AQ23&lt;0," - "&amp;ABS(AQ23)&amp;AQ$2,IF(AQ23&gt;0," + "&amp;ABS(AQ23)&amp;AQ$2,"")),"")</f>
        <v/>
      </c>
      <c r="BH23" t="str">
        <f ca="1">IF(AR23&lt;&gt;"",IF(AR23&lt;0," - "&amp;ABS(AR23)&amp;AR$2,IF(AR23&gt;0," + "&amp;ABS(AR23)&amp;AR$2,"")),"")</f>
        <v/>
      </c>
      <c r="BI23" t="str">
        <f ca="1">IF(AS23&lt;&gt;"",IF(AS23&lt;0," - "&amp;ABS(AS23)&amp;AS$2,IF(AS23&gt;0," + "&amp;ABS(AS23)&amp;AS$2,"")),"")</f>
        <v/>
      </c>
      <c r="BJ23" t="str">
        <f ca="1">IF(AT23&lt;&gt;"",IF(AT23&lt;0," - "&amp;ABS(AT23)&amp;AT$2,IF(AT23&gt;0," + "&amp;ABS(AT23)&amp;AT$2,"")),"")</f>
        <v/>
      </c>
      <c r="BK23" t="str">
        <f ca="1">IF(AU23&lt;&gt;"",IF(AU23&lt;0," - "&amp;ABS(AU23)&amp;AU$2,IF(AU23&gt;0," + "&amp;ABS(AU23)&amp;AU$2,"")),"")</f>
        <v xml:space="preserve"> + 48b³</v>
      </c>
      <c r="BL23" t="str">
        <f ca="1">IF(AV23&lt;&gt;"",IF(AV23&lt;0," - "&amp;ABS(AV23)&amp;AV$2,IF(AV23&gt;0," + "&amp;ABS(AV23)&amp;AV$2,"")),"")</f>
        <v/>
      </c>
      <c r="BM23" t="str">
        <f ca="1">IF(AW23&lt;&gt;"",IF(AW23&lt;0," - "&amp;ABS(AW23)&amp;AW$2,IF(AW23&gt;0," + "&amp;ABS(AW23)&amp;AW$2,"")),"")</f>
        <v xml:space="preserve"> - 48a²b</v>
      </c>
      <c r="BN23" t="str">
        <f ca="1">IF(AX23&lt;&gt;"",IF(AX23&lt;0," - "&amp;ABS(AX23)&amp;AX$2,IF(AX23&gt;0," + "&amp;ABS(AX23)&amp;AX$2,"")),"")</f>
        <v xml:space="preserve"> + 72a³b</v>
      </c>
      <c r="BO23" t="str">
        <f ca="1">IF(AY23&lt;&gt;"",IF(AY23&lt;0," - "&amp;ABS(AY23)&amp;AY$2,IF(AY23&gt;0," + "&amp;ABS(AY23)&amp;AY$2,"")),"")</f>
        <v/>
      </c>
      <c r="BP23" t="str">
        <f t="shared" ca="1" si="24"/>
        <v xml:space="preserve"> - 72ab³</v>
      </c>
      <c r="BQ23" t="str">
        <f ca="1">IF(BA23&lt;&gt;"",IF(BA23&lt;0," - "&amp;ABS(BA23)&amp;BA$2,IF(BA23&gt;0," + "&amp;ABS(BA23)&amp;BA$2,"")),"")</f>
        <v/>
      </c>
      <c r="BR23" t="str">
        <f ca="1">IF(BB23&lt;&gt;"",IF(BB23&lt;0," - "&amp;ABS(BB23)&amp;BB$2,IF(BB23&gt;0," + "&amp;ABS(BB23)&amp;BB$2,"")),"")</f>
        <v/>
      </c>
      <c r="BS23" t="str">
        <f t="shared" ca="1" si="25"/>
        <v xml:space="preserve"> + 48b³ - 48a²b + 72a³b - 72ab³</v>
      </c>
      <c r="CA23" s="3" t="s">
        <v>63</v>
      </c>
      <c r="CB23" s="3" t="s">
        <v>42</v>
      </c>
      <c r="CE23">
        <f t="shared" ca="1" si="26"/>
        <v>4</v>
      </c>
      <c r="CF23">
        <f t="shared" ca="1" si="27"/>
        <v>2</v>
      </c>
    </row>
    <row r="24" spans="1:84" x14ac:dyDescent="0.25">
      <c r="A24">
        <f t="shared" ca="1" si="5"/>
        <v>8</v>
      </c>
      <c r="B24">
        <f t="shared" ca="1" si="0"/>
        <v>0.65181516719336297</v>
      </c>
      <c r="C24">
        <f t="shared" ca="1" si="6"/>
        <v>2</v>
      </c>
      <c r="D24">
        <f t="shared" ca="1" si="6"/>
        <v>5</v>
      </c>
      <c r="E24">
        <f t="shared" ca="1" si="6"/>
        <v>2</v>
      </c>
      <c r="F24">
        <f t="shared" ca="1" si="6"/>
        <v>3</v>
      </c>
      <c r="G24">
        <f t="shared" ca="1" si="7"/>
        <v>1</v>
      </c>
      <c r="H24">
        <f ca="1">IF(CE24=G24,G24+1,CE24)</f>
        <v>2</v>
      </c>
      <c r="I24">
        <f t="shared" ca="1" si="8"/>
        <v>4</v>
      </c>
      <c r="J24">
        <f ca="1">IF(CF24=I24,I24+1,CF24)</f>
        <v>6</v>
      </c>
      <c r="K24">
        <f t="shared" ca="1" si="9"/>
        <v>-1</v>
      </c>
      <c r="L24">
        <f t="shared" ca="1" si="9"/>
        <v>1</v>
      </c>
      <c r="M24">
        <f t="shared" ca="1" si="9"/>
        <v>-1</v>
      </c>
      <c r="N24">
        <f t="shared" ca="1" si="9"/>
        <v>1</v>
      </c>
      <c r="O24" t="str">
        <f t="shared" ca="1" si="1"/>
        <v>-</v>
      </c>
      <c r="P24" t="str">
        <f t="shared" ca="1" si="2"/>
        <v>+</v>
      </c>
      <c r="Q24" t="str">
        <f t="shared" ca="1" si="10"/>
        <v>-</v>
      </c>
      <c r="R24" t="str">
        <f t="shared" ca="1" si="3"/>
        <v>+</v>
      </c>
      <c r="S24" t="str">
        <f ca="1">IF(VLOOKUP(G24,$BU$3:$BW$12,2)=0,"",VLOOKUP(G24,$BU$3:$BW$12,2))</f>
        <v>a</v>
      </c>
      <c r="T24" t="str">
        <f ca="1">IF(VLOOKUP(H24,$BU$3:$BW$12,2)=0,"",VLOOKUP(H24,$BU$3:$BW$12,2))</f>
        <v>b</v>
      </c>
      <c r="U24" t="str">
        <f ca="1">IF(VLOOKUP(I24,$BU$3:$BW$12,3)=0,"",VLOOKUP(I24,$BU$3:$BW$12,3))</f>
        <v>b</v>
      </c>
      <c r="V24" t="str">
        <f ca="1">IF(VLOOKUP(J24,$BU$3:$BW$12,3)=0,"",VLOOKUP(J24,$BU$3:$BW$12,3))</f>
        <v xml:space="preserve"> </v>
      </c>
      <c r="W24" t="str">
        <f t="shared" ca="1" si="11"/>
        <v>(-2a + 5b) · (-2b + 3 ) =</v>
      </c>
      <c r="X24" s="10" t="str">
        <f t="shared" ca="1" si="12"/>
        <v xml:space="preserve"> - 6a + 15b - 10b² + 4ab</v>
      </c>
      <c r="Y24">
        <f t="shared" ca="1" si="13"/>
        <v>4</v>
      </c>
      <c r="Z24">
        <f t="shared" ca="1" si="14"/>
        <v>-6</v>
      </c>
      <c r="AA24">
        <f t="shared" ca="1" si="15"/>
        <v>-10</v>
      </c>
      <c r="AB24">
        <f t="shared" ca="1" si="16"/>
        <v>15</v>
      </c>
      <c r="AC24" t="str">
        <f t="shared" ca="1" si="17"/>
        <v>ab</v>
      </c>
      <c r="AD24" t="str">
        <f t="shared" ca="1" si="18"/>
        <v>a</v>
      </c>
      <c r="AE24" t="str">
        <f t="shared" ca="1" si="19"/>
        <v>bb</v>
      </c>
      <c r="AF24" t="str">
        <f t="shared" ca="1" si="20"/>
        <v>b</v>
      </c>
      <c r="AG24" t="str">
        <f ca="1">IF(AC24="","",VLOOKUP(AC24,$CA$3:$CB$27,2,FALSE))</f>
        <v>ab</v>
      </c>
      <c r="AH24" t="str">
        <f ca="1">IF(AD24="","",VLOOKUP(AD24,$CA$3:$CB$27,2,FALSE))</f>
        <v>a</v>
      </c>
      <c r="AI24" t="str">
        <f ca="1">IF(AE24="","",VLOOKUP(AE24,$CA$3:$CB$27,2,FALSE))</f>
        <v>b²</v>
      </c>
      <c r="AJ24" t="str">
        <f ca="1">IF(AF24="","",VLOOKUP(AF24,$CA$3:$CB$27,2,FALSE))</f>
        <v>b</v>
      </c>
      <c r="AK24" t="str">
        <f t="shared" ca="1" si="21"/>
        <v>4ab</v>
      </c>
      <c r="AL24" t="str">
        <f t="shared" ca="1" si="22"/>
        <v>- 6a</v>
      </c>
      <c r="AM24" t="str">
        <f t="shared" ca="1" si="22"/>
        <v>- 10b²</v>
      </c>
      <c r="AN24" t="str">
        <f t="shared" ca="1" si="22"/>
        <v>+ 15b</v>
      </c>
      <c r="AO24" t="str">
        <f t="shared" ca="1" si="23"/>
        <v>4ab - 6a - 10b² + 15b</v>
      </c>
      <c r="AP24">
        <f t="shared" ca="1" si="28"/>
        <v>-6</v>
      </c>
      <c r="AQ24" t="str">
        <f t="shared" ca="1" si="28"/>
        <v/>
      </c>
      <c r="AR24" t="str">
        <f t="shared" ca="1" si="28"/>
        <v/>
      </c>
      <c r="AS24">
        <f t="shared" ca="1" si="28"/>
        <v>15</v>
      </c>
      <c r="AT24">
        <f t="shared" ca="1" si="28"/>
        <v>-10</v>
      </c>
      <c r="AU24" t="str">
        <f t="shared" ca="1" si="28"/>
        <v/>
      </c>
      <c r="AV24">
        <f t="shared" ca="1" si="28"/>
        <v>4</v>
      </c>
      <c r="AW24" t="str">
        <f t="shared" ca="1" si="28"/>
        <v/>
      </c>
      <c r="AX24" t="str">
        <f t="shared" ca="1" si="28"/>
        <v/>
      </c>
      <c r="AY24" t="str">
        <f t="shared" ca="1" si="28"/>
        <v/>
      </c>
      <c r="AZ24" t="str">
        <f t="shared" ca="1" si="28"/>
        <v/>
      </c>
      <c r="BA24" t="str">
        <f t="shared" ca="1" si="28"/>
        <v/>
      </c>
      <c r="BB24" t="str">
        <f t="shared" ca="1" si="28"/>
        <v/>
      </c>
      <c r="BC24" t="str">
        <f ca="1">AO24</f>
        <v>4ab - 6a - 10b² + 15b</v>
      </c>
      <c r="BD24" t="str">
        <f ca="1">IF(BE24&lt;4,"= "&amp;BS24,"")</f>
        <v/>
      </c>
      <c r="BE24">
        <f ca="1">COUNT(AP24:BB24)</f>
        <v>4</v>
      </c>
      <c r="BF24" t="str">
        <f ca="1">IF(AP24&lt;&gt;"",IF(AP24&lt;0," - "&amp;ABS(AP24)&amp;AP$2,IF(AP24&gt;0," + "&amp;ABS(AP24)&amp;AP$2,"")),"")</f>
        <v xml:space="preserve"> - 6a</v>
      </c>
      <c r="BG24" t="str">
        <f ca="1">IF(AQ24&lt;&gt;"",IF(AQ24&lt;0," - "&amp;ABS(AQ24)&amp;AQ$2,IF(AQ24&gt;0," + "&amp;ABS(AQ24)&amp;AQ$2,"")),"")</f>
        <v/>
      </c>
      <c r="BH24" t="str">
        <f ca="1">IF(AR24&lt;&gt;"",IF(AR24&lt;0," - "&amp;ABS(AR24)&amp;AR$2,IF(AR24&gt;0," + "&amp;ABS(AR24)&amp;AR$2,"")),"")</f>
        <v/>
      </c>
      <c r="BI24" t="str">
        <f ca="1">IF(AS24&lt;&gt;"",IF(AS24&lt;0," - "&amp;ABS(AS24)&amp;AS$2,IF(AS24&gt;0," + "&amp;ABS(AS24)&amp;AS$2,"")),"")</f>
        <v xml:space="preserve"> + 15b</v>
      </c>
      <c r="BJ24" t="str">
        <f ca="1">IF(AT24&lt;&gt;"",IF(AT24&lt;0," - "&amp;ABS(AT24)&amp;AT$2,IF(AT24&gt;0," + "&amp;ABS(AT24)&amp;AT$2,"")),"")</f>
        <v xml:space="preserve"> - 10b²</v>
      </c>
      <c r="BK24" t="str">
        <f ca="1">IF(AU24&lt;&gt;"",IF(AU24&lt;0," - "&amp;ABS(AU24)&amp;AU$2,IF(AU24&gt;0," + "&amp;ABS(AU24)&amp;AU$2,"")),"")</f>
        <v/>
      </c>
      <c r="BL24" t="str">
        <f ca="1">IF(AV24&lt;&gt;"",IF(AV24&lt;0," - "&amp;ABS(AV24)&amp;AV$2,IF(AV24&gt;0," + "&amp;ABS(AV24)&amp;AV$2,"")),"")</f>
        <v xml:space="preserve"> + 4ab</v>
      </c>
      <c r="BM24" t="str">
        <f ca="1">IF(AW24&lt;&gt;"",IF(AW24&lt;0," - "&amp;ABS(AW24)&amp;AW$2,IF(AW24&gt;0," + "&amp;ABS(AW24)&amp;AW$2,"")),"")</f>
        <v/>
      </c>
      <c r="BN24" t="str">
        <f ca="1">IF(AX24&lt;&gt;"",IF(AX24&lt;0," - "&amp;ABS(AX24)&amp;AX$2,IF(AX24&gt;0," + "&amp;ABS(AX24)&amp;AX$2,"")),"")</f>
        <v/>
      </c>
      <c r="BO24" t="str">
        <f ca="1">IF(AY24&lt;&gt;"",IF(AY24&lt;0," - "&amp;ABS(AY24)&amp;AY$2,IF(AY24&gt;0," + "&amp;ABS(AY24)&amp;AY$2,"")),"")</f>
        <v/>
      </c>
      <c r="BP24" t="str">
        <f t="shared" ca="1" si="24"/>
        <v/>
      </c>
      <c r="BQ24" t="str">
        <f ca="1">IF(BA24&lt;&gt;"",IF(BA24&lt;0," - "&amp;ABS(BA24)&amp;BA$2,IF(BA24&gt;0," + "&amp;ABS(BA24)&amp;BA$2,"")),"")</f>
        <v/>
      </c>
      <c r="BR24" t="str">
        <f ca="1">IF(BB24&lt;&gt;"",IF(BB24&lt;0," - "&amp;ABS(BB24)&amp;BB$2,IF(BB24&gt;0," + "&amp;ABS(BB24)&amp;BB$2,"")),"")</f>
        <v/>
      </c>
      <c r="BS24" t="str">
        <f t="shared" ca="1" si="25"/>
        <v xml:space="preserve"> - 6a + 15b - 10b² + 4ab</v>
      </c>
      <c r="CA24" s="3" t="s">
        <v>64</v>
      </c>
      <c r="CB24" s="3" t="s">
        <v>44</v>
      </c>
      <c r="CE24">
        <f t="shared" ca="1" si="26"/>
        <v>2</v>
      </c>
      <c r="CF24">
        <f t="shared" ca="1" si="27"/>
        <v>6</v>
      </c>
    </row>
    <row r="25" spans="1:84" x14ac:dyDescent="0.25">
      <c r="A25">
        <f t="shared" ca="1" si="5"/>
        <v>16</v>
      </c>
      <c r="B25">
        <f t="shared" ca="1" si="0"/>
        <v>0.43505084693332685</v>
      </c>
      <c r="C25">
        <f t="shared" ca="1" si="6"/>
        <v>7</v>
      </c>
      <c r="D25">
        <f t="shared" ca="1" si="6"/>
        <v>6</v>
      </c>
      <c r="E25">
        <f t="shared" ca="1" si="6"/>
        <v>4</v>
      </c>
      <c r="F25">
        <f t="shared" ca="1" si="6"/>
        <v>9</v>
      </c>
      <c r="G25">
        <f t="shared" ca="1" si="7"/>
        <v>4</v>
      </c>
      <c r="H25">
        <f ca="1">IF(CE25=G25,G25+1,CE25)</f>
        <v>5</v>
      </c>
      <c r="I25">
        <f t="shared" ca="1" si="8"/>
        <v>7</v>
      </c>
      <c r="J25">
        <f ca="1">IF(CF25=I25,I25+1,CF25)</f>
        <v>5</v>
      </c>
      <c r="K25">
        <f t="shared" ca="1" si="9"/>
        <v>-1</v>
      </c>
      <c r="L25">
        <f t="shared" ca="1" si="9"/>
        <v>-1</v>
      </c>
      <c r="M25">
        <f t="shared" ca="1" si="9"/>
        <v>1</v>
      </c>
      <c r="N25">
        <f t="shared" ca="1" si="9"/>
        <v>-1</v>
      </c>
      <c r="O25" t="str">
        <f t="shared" ca="1" si="1"/>
        <v>-</v>
      </c>
      <c r="P25" t="str">
        <f t="shared" ca="1" si="2"/>
        <v>-</v>
      </c>
      <c r="Q25" t="str">
        <f t="shared" ca="1" si="10"/>
        <v/>
      </c>
      <c r="R25" t="str">
        <f t="shared" ca="1" si="3"/>
        <v>-</v>
      </c>
      <c r="S25" t="str">
        <f ca="1">IF(VLOOKUP(G25,$BU$3:$BW$12,2)=0,"",VLOOKUP(G25,$BU$3:$BW$12,2))</f>
        <v>ba</v>
      </c>
      <c r="T25" t="str">
        <f ca="1">IF(VLOOKUP(H25,$BU$3:$BW$12,2)=0,"",VLOOKUP(H25,$BU$3:$BW$12,2))</f>
        <v>a</v>
      </c>
      <c r="U25" t="str">
        <f ca="1">IF(VLOOKUP(I25,$BU$3:$BW$12,3)=0,"",VLOOKUP(I25,$BU$3:$BW$12,3))</f>
        <v>ba</v>
      </c>
      <c r="V25" t="str">
        <f ca="1">IF(VLOOKUP(J25,$BU$3:$BW$12,3)=0,"",VLOOKUP(J25,$BU$3:$BW$12,3))</f>
        <v>b²</v>
      </c>
      <c r="W25" t="str">
        <f t="shared" ca="1" si="11"/>
        <v>(-7ba - 6a) · (4ba - 9b²) =</v>
      </c>
      <c r="X25" s="10" t="str">
        <f t="shared" ca="1" si="12"/>
        <v xml:space="preserve"> - 24a²b + 54ab² + 63ab³ - 28a²b²</v>
      </c>
      <c r="Y25">
        <f t="shared" ca="1" si="13"/>
        <v>-28</v>
      </c>
      <c r="Z25">
        <f t="shared" ca="1" si="14"/>
        <v>63</v>
      </c>
      <c r="AA25">
        <f t="shared" ca="1" si="15"/>
        <v>-24</v>
      </c>
      <c r="AB25">
        <f t="shared" ca="1" si="16"/>
        <v>54</v>
      </c>
      <c r="AC25" t="str">
        <f t="shared" ca="1" si="17"/>
        <v>baba</v>
      </c>
      <c r="AD25" t="str">
        <f t="shared" ca="1" si="18"/>
        <v>bab²</v>
      </c>
      <c r="AE25" t="str">
        <f t="shared" ca="1" si="19"/>
        <v>aba</v>
      </c>
      <c r="AF25" t="str">
        <f t="shared" ca="1" si="20"/>
        <v>ab²</v>
      </c>
      <c r="AG25" t="str">
        <f ca="1">IF(AC25="","",VLOOKUP(AC25,$CA$3:$CB$27,2,FALSE))</f>
        <v>a²b²</v>
      </c>
      <c r="AH25" t="str">
        <f ca="1">IF(AD25="","",VLOOKUP(AD25,$CA$3:$CB$27,2,FALSE))</f>
        <v>ab³</v>
      </c>
      <c r="AI25" t="str">
        <f ca="1">IF(AE25="","",VLOOKUP(AE25,$CA$3:$CB$27,2,FALSE))</f>
        <v>a²b</v>
      </c>
      <c r="AJ25" t="str">
        <f ca="1">IF(AF25="","",VLOOKUP(AF25,$CA$3:$CB$27,2,FALSE))</f>
        <v>ab²</v>
      </c>
      <c r="AK25" t="str">
        <f t="shared" ca="1" si="21"/>
        <v>-28a²b²</v>
      </c>
      <c r="AL25" t="str">
        <f t="shared" ca="1" si="22"/>
        <v>+ 63ab³</v>
      </c>
      <c r="AM25" t="str">
        <f t="shared" ca="1" si="22"/>
        <v>- 24a²b</v>
      </c>
      <c r="AN25" t="str">
        <f t="shared" ca="1" si="22"/>
        <v>+ 54ab²</v>
      </c>
      <c r="AO25" t="str">
        <f t="shared" ca="1" si="23"/>
        <v>-28a²b² + 63ab³ - 24a²b + 54ab²</v>
      </c>
      <c r="AP25" t="str">
        <f t="shared" ca="1" si="28"/>
        <v/>
      </c>
      <c r="AQ25" t="str">
        <f t="shared" ca="1" si="28"/>
        <v/>
      </c>
      <c r="AR25" t="str">
        <f t="shared" ca="1" si="28"/>
        <v/>
      </c>
      <c r="AS25" t="str">
        <f t="shared" ca="1" si="28"/>
        <v/>
      </c>
      <c r="AT25" t="str">
        <f t="shared" ca="1" si="28"/>
        <v/>
      </c>
      <c r="AU25" t="str">
        <f t="shared" ca="1" si="28"/>
        <v/>
      </c>
      <c r="AV25" t="str">
        <f t="shared" ca="1" si="28"/>
        <v/>
      </c>
      <c r="AW25">
        <f t="shared" ca="1" si="28"/>
        <v>-24</v>
      </c>
      <c r="AX25" t="str">
        <f t="shared" ca="1" si="28"/>
        <v/>
      </c>
      <c r="AY25">
        <f t="shared" ca="1" si="28"/>
        <v>54</v>
      </c>
      <c r="AZ25">
        <f t="shared" ca="1" si="28"/>
        <v>63</v>
      </c>
      <c r="BA25">
        <f t="shared" ca="1" si="28"/>
        <v>-28</v>
      </c>
      <c r="BB25" t="str">
        <f t="shared" ca="1" si="28"/>
        <v/>
      </c>
      <c r="BC25" t="str">
        <f ca="1">AO25</f>
        <v>-28a²b² + 63ab³ - 24a²b + 54ab²</v>
      </c>
      <c r="BD25" t="str">
        <f ca="1">IF(BE25&lt;4,"= "&amp;BS25,"")</f>
        <v/>
      </c>
      <c r="BE25">
        <f ca="1">COUNT(AP25:BB25)</f>
        <v>4</v>
      </c>
      <c r="BF25" t="str">
        <f ca="1">IF(AP25&lt;&gt;"",IF(AP25&lt;0," - "&amp;ABS(AP25)&amp;AP$2,IF(AP25&gt;0," + "&amp;ABS(AP25)&amp;AP$2,"")),"")</f>
        <v/>
      </c>
      <c r="BG25" t="str">
        <f ca="1">IF(AQ25&lt;&gt;"",IF(AQ25&lt;0," - "&amp;ABS(AQ25)&amp;AQ$2,IF(AQ25&gt;0," + "&amp;ABS(AQ25)&amp;AQ$2,"")),"")</f>
        <v/>
      </c>
      <c r="BH25" t="str">
        <f ca="1">IF(AR25&lt;&gt;"",IF(AR25&lt;0," - "&amp;ABS(AR25)&amp;AR$2,IF(AR25&gt;0," + "&amp;ABS(AR25)&amp;AR$2,"")),"")</f>
        <v/>
      </c>
      <c r="BI25" t="str">
        <f ca="1">IF(AS25&lt;&gt;"",IF(AS25&lt;0," - "&amp;ABS(AS25)&amp;AS$2,IF(AS25&gt;0," + "&amp;ABS(AS25)&amp;AS$2,"")),"")</f>
        <v/>
      </c>
      <c r="BJ25" t="str">
        <f ca="1">IF(AT25&lt;&gt;"",IF(AT25&lt;0," - "&amp;ABS(AT25)&amp;AT$2,IF(AT25&gt;0," + "&amp;ABS(AT25)&amp;AT$2,"")),"")</f>
        <v/>
      </c>
      <c r="BK25" t="str">
        <f ca="1">IF(AU25&lt;&gt;"",IF(AU25&lt;0," - "&amp;ABS(AU25)&amp;AU$2,IF(AU25&gt;0," + "&amp;ABS(AU25)&amp;AU$2,"")),"")</f>
        <v/>
      </c>
      <c r="BL25" t="str">
        <f ca="1">IF(AV25&lt;&gt;"",IF(AV25&lt;0," - "&amp;ABS(AV25)&amp;AV$2,IF(AV25&gt;0," + "&amp;ABS(AV25)&amp;AV$2,"")),"")</f>
        <v/>
      </c>
      <c r="BM25" t="str">
        <f ca="1">IF(AW25&lt;&gt;"",IF(AW25&lt;0," - "&amp;ABS(AW25)&amp;AW$2,IF(AW25&gt;0," + "&amp;ABS(AW25)&amp;AW$2,"")),"")</f>
        <v xml:space="preserve"> - 24a²b</v>
      </c>
      <c r="BN25" t="str">
        <f ca="1">IF(AX25&lt;&gt;"",IF(AX25&lt;0," - "&amp;ABS(AX25)&amp;AX$2,IF(AX25&gt;0," + "&amp;ABS(AX25)&amp;AX$2,"")),"")</f>
        <v/>
      </c>
      <c r="BO25" t="str">
        <f ca="1">IF(AY25&lt;&gt;"",IF(AY25&lt;0," - "&amp;ABS(AY25)&amp;AY$2,IF(AY25&gt;0," + "&amp;ABS(AY25)&amp;AY$2,"")),"")</f>
        <v xml:space="preserve"> + 54ab²</v>
      </c>
      <c r="BP25" t="str">
        <f t="shared" ca="1" si="24"/>
        <v xml:space="preserve"> + 63ab³</v>
      </c>
      <c r="BQ25" t="str">
        <f ca="1">IF(BA25&lt;&gt;"",IF(BA25&lt;0," - "&amp;ABS(BA25)&amp;BA$2,IF(BA25&gt;0," + "&amp;ABS(BA25)&amp;BA$2,"")),"")</f>
        <v xml:space="preserve"> - 28a²b²</v>
      </c>
      <c r="BR25" t="str">
        <f ca="1">IF(BB25&lt;&gt;"",IF(BB25&lt;0," - "&amp;ABS(BB25)&amp;BB$2,IF(BB25&gt;0," + "&amp;ABS(BB25)&amp;BB$2,"")),"")</f>
        <v/>
      </c>
      <c r="BS25" t="str">
        <f t="shared" ca="1" si="25"/>
        <v xml:space="preserve"> - 24a²b + 54ab² + 63ab³ - 28a²b²</v>
      </c>
      <c r="CA25" s="3" t="s">
        <v>65</v>
      </c>
      <c r="CB25" s="3" t="s">
        <v>60</v>
      </c>
      <c r="CE25">
        <f t="shared" ca="1" si="26"/>
        <v>4</v>
      </c>
      <c r="CF25">
        <f t="shared" ca="1" si="27"/>
        <v>5</v>
      </c>
    </row>
    <row r="26" spans="1:84" x14ac:dyDescent="0.25">
      <c r="A26">
        <f t="shared" ca="1" si="5"/>
        <v>1</v>
      </c>
      <c r="B26">
        <f t="shared" ca="1" si="0"/>
        <v>0.8992073434535619</v>
      </c>
      <c r="C26">
        <f t="shared" ca="1" si="6"/>
        <v>7</v>
      </c>
      <c r="D26">
        <f t="shared" ca="1" si="6"/>
        <v>8</v>
      </c>
      <c r="E26">
        <f t="shared" ca="1" si="6"/>
        <v>2</v>
      </c>
      <c r="F26">
        <f t="shared" ca="1" si="6"/>
        <v>4</v>
      </c>
      <c r="G26">
        <f t="shared" ca="1" si="7"/>
        <v>3</v>
      </c>
      <c r="H26">
        <f ca="1">IF(CE26=G26,G26+1,CE26)</f>
        <v>4</v>
      </c>
      <c r="I26">
        <f t="shared" ca="1" si="8"/>
        <v>2</v>
      </c>
      <c r="J26">
        <f ca="1">IF(CF26=I26,I26+1,CF26)</f>
        <v>3</v>
      </c>
      <c r="K26">
        <f t="shared" ca="1" si="9"/>
        <v>1</v>
      </c>
      <c r="L26">
        <f t="shared" ca="1" si="9"/>
        <v>-1</v>
      </c>
      <c r="M26">
        <f t="shared" ca="1" si="9"/>
        <v>-1</v>
      </c>
      <c r="N26">
        <f t="shared" ca="1" si="9"/>
        <v>-1</v>
      </c>
      <c r="O26" t="str">
        <f t="shared" ca="1" si="1"/>
        <v/>
      </c>
      <c r="P26" t="str">
        <f t="shared" ca="1" si="2"/>
        <v>-</v>
      </c>
      <c r="Q26" t="str">
        <f t="shared" ca="1" si="10"/>
        <v>-</v>
      </c>
      <c r="R26" t="str">
        <f t="shared" ca="1" si="3"/>
        <v>-</v>
      </c>
      <c r="S26" t="str">
        <f ca="1">IF(VLOOKUP(G26,$BU$3:$BW$12,2)=0,"",VLOOKUP(G26,$BU$3:$BW$12,2))</f>
        <v>ab</v>
      </c>
      <c r="T26" t="str">
        <f ca="1">IF(VLOOKUP(H26,$BU$3:$BW$12,2)=0,"",VLOOKUP(H26,$BU$3:$BW$12,2))</f>
        <v>ba</v>
      </c>
      <c r="U26" t="str">
        <f ca="1">IF(VLOOKUP(I26,$BU$3:$BW$12,3)=0,"",VLOOKUP(I26,$BU$3:$BW$12,3))</f>
        <v>a²</v>
      </c>
      <c r="V26" t="str">
        <f ca="1">IF(VLOOKUP(J26,$BU$3:$BW$12,3)=0,"",VLOOKUP(J26,$BU$3:$BW$12,3))</f>
        <v>ab</v>
      </c>
      <c r="W26" t="str">
        <f t="shared" ca="1" si="11"/>
        <v>(7ab - 8ba) · (-2a² - 4ab) =</v>
      </c>
      <c r="X26" s="10" t="str">
        <f t="shared" ca="1" si="12"/>
        <v xml:space="preserve"> + 2a³b + 4a²b²</v>
      </c>
      <c r="Y26">
        <f t="shared" ca="1" si="13"/>
        <v>-14</v>
      </c>
      <c r="Z26">
        <f t="shared" ca="1" si="14"/>
        <v>-28</v>
      </c>
      <c r="AA26">
        <f t="shared" ca="1" si="15"/>
        <v>16</v>
      </c>
      <c r="AB26">
        <f t="shared" ca="1" si="16"/>
        <v>32</v>
      </c>
      <c r="AC26" t="str">
        <f t="shared" ca="1" si="17"/>
        <v>aba²</v>
      </c>
      <c r="AD26" t="str">
        <f t="shared" ca="1" si="18"/>
        <v>abab</v>
      </c>
      <c r="AE26" t="str">
        <f t="shared" ca="1" si="19"/>
        <v>baa²</v>
      </c>
      <c r="AF26" t="str">
        <f t="shared" ca="1" si="20"/>
        <v>baab</v>
      </c>
      <c r="AG26" t="str">
        <f ca="1">IF(AC26="","",VLOOKUP(AC26,$CA$3:$CB$27,2,FALSE))</f>
        <v>a³b</v>
      </c>
      <c r="AH26" t="str">
        <f ca="1">IF(AD26="","",VLOOKUP(AD26,$CA$3:$CB$27,2,FALSE))</f>
        <v>a²b²</v>
      </c>
      <c r="AI26" t="str">
        <f ca="1">IF(AE26="","",VLOOKUP(AE26,$CA$3:$CB$27,2,FALSE))</f>
        <v>a³b</v>
      </c>
      <c r="AJ26" t="str">
        <f ca="1">IF(AF26="","",VLOOKUP(AF26,$CA$3:$CB$27,2,FALSE))</f>
        <v>a²b²</v>
      </c>
      <c r="AK26" t="str">
        <f t="shared" ca="1" si="21"/>
        <v>-14a³b</v>
      </c>
      <c r="AL26" t="str">
        <f t="shared" ca="1" si="22"/>
        <v>- 28a²b²</v>
      </c>
      <c r="AM26" t="str">
        <f t="shared" ca="1" si="22"/>
        <v>+ 16a³b</v>
      </c>
      <c r="AN26" t="str">
        <f t="shared" ca="1" si="22"/>
        <v>+ 32a²b²</v>
      </c>
      <c r="AO26" t="str">
        <f t="shared" ca="1" si="23"/>
        <v>-14a³b - 28a²b² + 16a³b + 32a²b²</v>
      </c>
      <c r="AP26" t="str">
        <f t="shared" ca="1" si="28"/>
        <v/>
      </c>
      <c r="AQ26" t="str">
        <f t="shared" ca="1" si="28"/>
        <v/>
      </c>
      <c r="AR26" t="str">
        <f t="shared" ca="1" si="28"/>
        <v/>
      </c>
      <c r="AS26" t="str">
        <f t="shared" ca="1" si="28"/>
        <v/>
      </c>
      <c r="AT26" t="str">
        <f t="shared" ca="1" si="28"/>
        <v/>
      </c>
      <c r="AU26" t="str">
        <f t="shared" ca="1" si="28"/>
        <v/>
      </c>
      <c r="AV26" t="str">
        <f t="shared" ca="1" si="28"/>
        <v/>
      </c>
      <c r="AW26" t="str">
        <f t="shared" ca="1" si="28"/>
        <v/>
      </c>
      <c r="AX26">
        <f t="shared" ca="1" si="28"/>
        <v>2</v>
      </c>
      <c r="AY26" t="str">
        <f t="shared" ca="1" si="28"/>
        <v/>
      </c>
      <c r="AZ26" t="str">
        <f t="shared" ca="1" si="28"/>
        <v/>
      </c>
      <c r="BA26">
        <f t="shared" ca="1" si="28"/>
        <v>4</v>
      </c>
      <c r="BB26" t="str">
        <f t="shared" ca="1" si="28"/>
        <v/>
      </c>
      <c r="BC26" t="str">
        <f ca="1">AO26</f>
        <v>-14a³b - 28a²b² + 16a³b + 32a²b²</v>
      </c>
      <c r="BD26" t="str">
        <f ca="1">IF(BE26&lt;4,"= "&amp;BS26,"")</f>
        <v>=  + 2a³b + 4a²b²</v>
      </c>
      <c r="BE26">
        <f ca="1">COUNT(AP26:BB26)</f>
        <v>2</v>
      </c>
      <c r="BF26" t="str">
        <f ca="1">IF(AP26&lt;&gt;"",IF(AP26&lt;0," - "&amp;ABS(AP26)&amp;AP$2,IF(AP26&gt;0," + "&amp;ABS(AP26)&amp;AP$2,"")),"")</f>
        <v/>
      </c>
      <c r="BG26" t="str">
        <f ca="1">IF(AQ26&lt;&gt;"",IF(AQ26&lt;0," - "&amp;ABS(AQ26)&amp;AQ$2,IF(AQ26&gt;0," + "&amp;ABS(AQ26)&amp;AQ$2,"")),"")</f>
        <v/>
      </c>
      <c r="BH26" t="str">
        <f ca="1">IF(AR26&lt;&gt;"",IF(AR26&lt;0," - "&amp;ABS(AR26)&amp;AR$2,IF(AR26&gt;0," + "&amp;ABS(AR26)&amp;AR$2,"")),"")</f>
        <v/>
      </c>
      <c r="BI26" t="str">
        <f ca="1">IF(AS26&lt;&gt;"",IF(AS26&lt;0," - "&amp;ABS(AS26)&amp;AS$2,IF(AS26&gt;0," + "&amp;ABS(AS26)&amp;AS$2,"")),"")</f>
        <v/>
      </c>
      <c r="BJ26" t="str">
        <f ca="1">IF(AT26&lt;&gt;"",IF(AT26&lt;0," - "&amp;ABS(AT26)&amp;AT$2,IF(AT26&gt;0," + "&amp;ABS(AT26)&amp;AT$2,"")),"")</f>
        <v/>
      </c>
      <c r="BK26" t="str">
        <f ca="1">IF(AU26&lt;&gt;"",IF(AU26&lt;0," - "&amp;ABS(AU26)&amp;AU$2,IF(AU26&gt;0," + "&amp;ABS(AU26)&amp;AU$2,"")),"")</f>
        <v/>
      </c>
      <c r="BL26" t="str">
        <f ca="1">IF(AV26&lt;&gt;"",IF(AV26&lt;0," - "&amp;ABS(AV26)&amp;AV$2,IF(AV26&gt;0," + "&amp;ABS(AV26)&amp;AV$2,"")),"")</f>
        <v/>
      </c>
      <c r="BM26" t="str">
        <f ca="1">IF(AW26&lt;&gt;"",IF(AW26&lt;0," - "&amp;ABS(AW26)&amp;AW$2,IF(AW26&gt;0," + "&amp;ABS(AW26)&amp;AW$2,"")),"")</f>
        <v/>
      </c>
      <c r="BN26" t="str">
        <f ca="1">IF(AX26&lt;&gt;"",IF(AX26&lt;0," - "&amp;ABS(AX26)&amp;AX$2,IF(AX26&gt;0," + "&amp;ABS(AX26)&amp;AX$2,"")),"")</f>
        <v xml:space="preserve"> + 2a³b</v>
      </c>
      <c r="BO26" t="str">
        <f ca="1">IF(AY26&lt;&gt;"",IF(AY26&lt;0," - "&amp;ABS(AY26)&amp;AY$2,IF(AY26&gt;0," + "&amp;ABS(AY26)&amp;AY$2,"")),"")</f>
        <v/>
      </c>
      <c r="BP26" t="str">
        <f t="shared" ca="1" si="24"/>
        <v/>
      </c>
      <c r="BQ26" t="str">
        <f ca="1">IF(BA26&lt;&gt;"",IF(BA26&lt;0," - "&amp;ABS(BA26)&amp;BA$2,IF(BA26&gt;0," + "&amp;ABS(BA26)&amp;BA$2,"")),"")</f>
        <v xml:space="preserve"> + 4a²b²</v>
      </c>
      <c r="BR26" t="str">
        <f ca="1">IF(BB26&lt;&gt;"",IF(BB26&lt;0," - "&amp;ABS(BB26)&amp;BB$2,IF(BB26&gt;0," + "&amp;ABS(BB26)&amp;BB$2,"")),"")</f>
        <v/>
      </c>
      <c r="BS26" t="str">
        <f t="shared" ca="1" si="25"/>
        <v xml:space="preserve"> + 2a³b + 4a²b²</v>
      </c>
      <c r="CA26" s="3" t="s">
        <v>66</v>
      </c>
      <c r="CB26" s="3" t="s">
        <v>44</v>
      </c>
      <c r="CE26">
        <f t="shared" ca="1" si="26"/>
        <v>3</v>
      </c>
      <c r="CF26">
        <f t="shared" ca="1" si="27"/>
        <v>3</v>
      </c>
    </row>
    <row r="27" spans="1:84" x14ac:dyDescent="0.25">
      <c r="A27">
        <f t="shared" ca="1" si="5"/>
        <v>25</v>
      </c>
      <c r="B27">
        <f t="shared" ca="1" si="0"/>
        <v>0.17550549022134321</v>
      </c>
      <c r="C27">
        <f t="shared" ca="1" si="6"/>
        <v>5</v>
      </c>
      <c r="D27">
        <f t="shared" ca="1" si="6"/>
        <v>4</v>
      </c>
      <c r="E27">
        <f t="shared" ca="1" si="6"/>
        <v>3</v>
      </c>
      <c r="F27">
        <f t="shared" ca="1" si="6"/>
        <v>8</v>
      </c>
      <c r="G27">
        <f t="shared" ca="1" si="7"/>
        <v>3</v>
      </c>
      <c r="H27">
        <f ca="1">IF(CE27=G27,G27+1,CE27)</f>
        <v>1</v>
      </c>
      <c r="I27">
        <f t="shared" ca="1" si="8"/>
        <v>2</v>
      </c>
      <c r="J27">
        <f ca="1">IF(CF27=I27,I27+1,CF27)</f>
        <v>4</v>
      </c>
      <c r="K27">
        <f t="shared" ca="1" si="9"/>
        <v>-1</v>
      </c>
      <c r="L27">
        <f t="shared" ca="1" si="9"/>
        <v>-1</v>
      </c>
      <c r="M27">
        <f t="shared" ca="1" si="9"/>
        <v>1</v>
      </c>
      <c r="N27">
        <f t="shared" ca="1" si="9"/>
        <v>-1</v>
      </c>
      <c r="O27" t="str">
        <f t="shared" ca="1" si="1"/>
        <v>-</v>
      </c>
      <c r="P27" t="str">
        <f t="shared" ca="1" si="2"/>
        <v>-</v>
      </c>
      <c r="Q27" t="str">
        <f t="shared" ca="1" si="10"/>
        <v/>
      </c>
      <c r="R27" t="str">
        <f t="shared" ca="1" si="3"/>
        <v>-</v>
      </c>
      <c r="S27" t="str">
        <f ca="1">IF(VLOOKUP(G27,$BU$3:$BW$12,2)=0,"",VLOOKUP(G27,$BU$3:$BW$12,2))</f>
        <v>ab</v>
      </c>
      <c r="T27" t="str">
        <f ca="1">IF(VLOOKUP(H27,$BU$3:$BW$12,2)=0,"",VLOOKUP(H27,$BU$3:$BW$12,2))</f>
        <v>a</v>
      </c>
      <c r="U27" t="str">
        <f ca="1">IF(VLOOKUP(I27,$BU$3:$BW$12,3)=0,"",VLOOKUP(I27,$BU$3:$BW$12,3))</f>
        <v>a²</v>
      </c>
      <c r="V27" t="str">
        <f ca="1">IF(VLOOKUP(J27,$BU$3:$BW$12,3)=0,"",VLOOKUP(J27,$BU$3:$BW$12,3))</f>
        <v>b</v>
      </c>
      <c r="W27" t="str">
        <f t="shared" ca="1" si="11"/>
        <v>(-5ab - 4a) · (3a² - 8b) =</v>
      </c>
      <c r="X27" s="10" t="str">
        <f t="shared" ca="1" si="12"/>
        <v xml:space="preserve"> - 12a³ + 32ab - 15a³b + 40ab²</v>
      </c>
      <c r="Y27">
        <f t="shared" ca="1" si="13"/>
        <v>-15</v>
      </c>
      <c r="Z27">
        <f t="shared" ca="1" si="14"/>
        <v>40</v>
      </c>
      <c r="AA27">
        <f t="shared" ca="1" si="15"/>
        <v>-12</v>
      </c>
      <c r="AB27">
        <f t="shared" ca="1" si="16"/>
        <v>32</v>
      </c>
      <c r="AC27" t="str">
        <f t="shared" ca="1" si="17"/>
        <v>aba²</v>
      </c>
      <c r="AD27" t="str">
        <f t="shared" ca="1" si="18"/>
        <v>abb</v>
      </c>
      <c r="AE27" t="str">
        <f t="shared" ca="1" si="19"/>
        <v>aa²</v>
      </c>
      <c r="AF27" t="str">
        <f t="shared" ca="1" si="20"/>
        <v>ab</v>
      </c>
      <c r="AG27" t="str">
        <f ca="1">IF(AC27="","",VLOOKUP(AC27,$CA$3:$CB$27,2,FALSE))</f>
        <v>a³b</v>
      </c>
      <c r="AH27" t="str">
        <f ca="1">IF(AD27="","",VLOOKUP(AD27,$CA$3:$CB$27,2,FALSE))</f>
        <v>ab²</v>
      </c>
      <c r="AI27" t="str">
        <f ca="1">IF(AE27="","",VLOOKUP(AE27,$CA$3:$CB$27,2,FALSE))</f>
        <v>a³</v>
      </c>
      <c r="AJ27" t="str">
        <f ca="1">IF(AF27="","",VLOOKUP(AF27,$CA$3:$CB$27,2,FALSE))</f>
        <v>ab</v>
      </c>
      <c r="AK27" t="str">
        <f t="shared" ca="1" si="21"/>
        <v>-15a³b</v>
      </c>
      <c r="AL27" t="str">
        <f t="shared" ca="1" si="22"/>
        <v>+ 40ab²</v>
      </c>
      <c r="AM27" t="str">
        <f t="shared" ca="1" si="22"/>
        <v>- 12a³</v>
      </c>
      <c r="AN27" t="str">
        <f t="shared" ca="1" si="22"/>
        <v>+ 32ab</v>
      </c>
      <c r="AO27" t="str">
        <f t="shared" ca="1" si="23"/>
        <v>-15a³b + 40ab² - 12a³ + 32ab</v>
      </c>
      <c r="AP27" t="str">
        <f t="shared" ca="1" si="28"/>
        <v/>
      </c>
      <c r="AQ27" t="str">
        <f t="shared" ca="1" si="28"/>
        <v/>
      </c>
      <c r="AR27">
        <f t="shared" ca="1" si="28"/>
        <v>-12</v>
      </c>
      <c r="AS27" t="str">
        <f t="shared" ca="1" si="28"/>
        <v/>
      </c>
      <c r="AT27" t="str">
        <f t="shared" ca="1" si="28"/>
        <v/>
      </c>
      <c r="AU27" t="str">
        <f t="shared" ca="1" si="28"/>
        <v/>
      </c>
      <c r="AV27">
        <f t="shared" ca="1" si="28"/>
        <v>32</v>
      </c>
      <c r="AW27" t="str">
        <f t="shared" ca="1" si="28"/>
        <v/>
      </c>
      <c r="AX27">
        <f t="shared" ca="1" si="28"/>
        <v>-15</v>
      </c>
      <c r="AY27">
        <f t="shared" ca="1" si="28"/>
        <v>40</v>
      </c>
      <c r="AZ27" t="str">
        <f t="shared" ca="1" si="28"/>
        <v/>
      </c>
      <c r="BA27" t="str">
        <f t="shared" ca="1" si="28"/>
        <v/>
      </c>
      <c r="BB27" t="str">
        <f t="shared" ca="1" si="28"/>
        <v/>
      </c>
      <c r="BC27" t="str">
        <f ca="1">AO27</f>
        <v>-15a³b + 40ab² - 12a³ + 32ab</v>
      </c>
      <c r="BD27" t="str">
        <f ca="1">IF(BE27&lt;4,"= "&amp;BS27,"")</f>
        <v/>
      </c>
      <c r="BE27">
        <f ca="1">COUNT(AP27:BB27)</f>
        <v>4</v>
      </c>
      <c r="BF27" t="str">
        <f ca="1">IF(AP27&lt;&gt;"",IF(AP27&lt;0," - "&amp;ABS(AP27)&amp;AP$2,IF(AP27&gt;0," + "&amp;ABS(AP27)&amp;AP$2,"")),"")</f>
        <v/>
      </c>
      <c r="BG27" t="str">
        <f ca="1">IF(AQ27&lt;&gt;"",IF(AQ27&lt;0," - "&amp;ABS(AQ27)&amp;AQ$2,IF(AQ27&gt;0," + "&amp;ABS(AQ27)&amp;AQ$2,"")),"")</f>
        <v/>
      </c>
      <c r="BH27" t="str">
        <f ca="1">IF(AR27&lt;&gt;"",IF(AR27&lt;0," - "&amp;ABS(AR27)&amp;AR$2,IF(AR27&gt;0," + "&amp;ABS(AR27)&amp;AR$2,"")),"")</f>
        <v xml:space="preserve"> - 12a³</v>
      </c>
      <c r="BI27" t="str">
        <f ca="1">IF(AS27&lt;&gt;"",IF(AS27&lt;0," - "&amp;ABS(AS27)&amp;AS$2,IF(AS27&gt;0," + "&amp;ABS(AS27)&amp;AS$2,"")),"")</f>
        <v/>
      </c>
      <c r="BJ27" t="str">
        <f ca="1">IF(AT27&lt;&gt;"",IF(AT27&lt;0," - "&amp;ABS(AT27)&amp;AT$2,IF(AT27&gt;0," + "&amp;ABS(AT27)&amp;AT$2,"")),"")</f>
        <v/>
      </c>
      <c r="BK27" t="str">
        <f ca="1">IF(AU27&lt;&gt;"",IF(AU27&lt;0," - "&amp;ABS(AU27)&amp;AU$2,IF(AU27&gt;0," + "&amp;ABS(AU27)&amp;AU$2,"")),"")</f>
        <v/>
      </c>
      <c r="BL27" t="str">
        <f ca="1">IF(AV27&lt;&gt;"",IF(AV27&lt;0," - "&amp;ABS(AV27)&amp;AV$2,IF(AV27&gt;0," + "&amp;ABS(AV27)&amp;AV$2,"")),"")</f>
        <v xml:space="preserve"> + 32ab</v>
      </c>
      <c r="BM27" t="str">
        <f ca="1">IF(AW27&lt;&gt;"",IF(AW27&lt;0," - "&amp;ABS(AW27)&amp;AW$2,IF(AW27&gt;0," + "&amp;ABS(AW27)&amp;AW$2,"")),"")</f>
        <v/>
      </c>
      <c r="BN27" t="str">
        <f ca="1">IF(AX27&lt;&gt;"",IF(AX27&lt;0," - "&amp;ABS(AX27)&amp;AX$2,IF(AX27&gt;0," + "&amp;ABS(AX27)&amp;AX$2,"")),"")</f>
        <v xml:space="preserve"> - 15a³b</v>
      </c>
      <c r="BO27" t="str">
        <f ca="1">IF(AY27&lt;&gt;"",IF(AY27&lt;0," - "&amp;ABS(AY27)&amp;AY$2,IF(AY27&gt;0," + "&amp;ABS(AY27)&amp;AY$2,"")),"")</f>
        <v xml:space="preserve"> + 40ab²</v>
      </c>
      <c r="BP27" t="str">
        <f t="shared" ca="1" si="24"/>
        <v/>
      </c>
      <c r="BQ27" t="str">
        <f ca="1">IF(BA27&lt;&gt;"",IF(BA27&lt;0," - "&amp;ABS(BA27)&amp;BA$2,IF(BA27&gt;0," + "&amp;ABS(BA27)&amp;BA$2,"")),"")</f>
        <v/>
      </c>
      <c r="BR27" t="str">
        <f ca="1">IF(BB27&lt;&gt;"",IF(BB27&lt;0," - "&amp;ABS(BB27)&amp;BB$2,IF(BB27&gt;0," + "&amp;ABS(BB27)&amp;BB$2,"")),"")</f>
        <v/>
      </c>
      <c r="BS27" t="str">
        <f t="shared" ca="1" si="25"/>
        <v xml:space="preserve"> - 12a³ + 32ab - 15a³b + 40ab²</v>
      </c>
      <c r="CA27" s="3" t="s">
        <v>67</v>
      </c>
      <c r="CB27" s="3" t="s">
        <v>43</v>
      </c>
      <c r="CE27">
        <f t="shared" ca="1" si="26"/>
        <v>1</v>
      </c>
      <c r="CF27">
        <f t="shared" ca="1" si="27"/>
        <v>4</v>
      </c>
    </row>
    <row r="28" spans="1:84" x14ac:dyDescent="0.25">
      <c r="A28">
        <f t="shared" ca="1" si="5"/>
        <v>21</v>
      </c>
      <c r="B28">
        <f t="shared" ca="1" si="0"/>
        <v>0.27132104683792757</v>
      </c>
      <c r="C28">
        <f t="shared" ca="1" si="6"/>
        <v>2</v>
      </c>
      <c r="D28">
        <f t="shared" ca="1" si="6"/>
        <v>8</v>
      </c>
      <c r="E28">
        <f t="shared" ca="1" si="6"/>
        <v>4</v>
      </c>
      <c r="F28">
        <f t="shared" ca="1" si="6"/>
        <v>4</v>
      </c>
      <c r="G28">
        <f t="shared" ca="1" si="7"/>
        <v>3</v>
      </c>
      <c r="H28">
        <f ca="1">IF(CE28=G28,G28+1,CE28)</f>
        <v>4</v>
      </c>
      <c r="I28">
        <f t="shared" ca="1" si="8"/>
        <v>2</v>
      </c>
      <c r="J28">
        <f ca="1">IF(CF28=I28,I28+1,CF28)</f>
        <v>3</v>
      </c>
      <c r="K28">
        <f t="shared" ca="1" si="9"/>
        <v>-1</v>
      </c>
      <c r="L28">
        <f t="shared" ca="1" si="9"/>
        <v>-1</v>
      </c>
      <c r="M28">
        <f t="shared" ca="1" si="9"/>
        <v>1</v>
      </c>
      <c r="N28">
        <f t="shared" ca="1" si="9"/>
        <v>1</v>
      </c>
      <c r="O28" t="str">
        <f t="shared" ca="1" si="1"/>
        <v>-</v>
      </c>
      <c r="P28" t="str">
        <f t="shared" ca="1" si="2"/>
        <v>-</v>
      </c>
      <c r="Q28" t="str">
        <f t="shared" ca="1" si="10"/>
        <v/>
      </c>
      <c r="R28" t="str">
        <f t="shared" ca="1" si="3"/>
        <v>+</v>
      </c>
      <c r="S28" t="str">
        <f ca="1">IF(VLOOKUP(G28,$BU$3:$BW$12,2)=0,"",VLOOKUP(G28,$BU$3:$BW$12,2))</f>
        <v>ab</v>
      </c>
      <c r="T28" t="str">
        <f ca="1">IF(VLOOKUP(H28,$BU$3:$BW$12,2)=0,"",VLOOKUP(H28,$BU$3:$BW$12,2))</f>
        <v>ba</v>
      </c>
      <c r="U28" t="str">
        <f ca="1">IF(VLOOKUP(I28,$BU$3:$BW$12,3)=0,"",VLOOKUP(I28,$BU$3:$BW$12,3))</f>
        <v>a²</v>
      </c>
      <c r="V28" t="str">
        <f ca="1">IF(VLOOKUP(J28,$BU$3:$BW$12,3)=0,"",VLOOKUP(J28,$BU$3:$BW$12,3))</f>
        <v>ab</v>
      </c>
      <c r="W28" t="str">
        <f t="shared" ca="1" si="11"/>
        <v>(-2ab - 8ba) · (4a² + 4ab) =</v>
      </c>
      <c r="X28" s="10" t="str">
        <f t="shared" ca="1" si="12"/>
        <v xml:space="preserve"> - 40a³b - 40a²b²</v>
      </c>
      <c r="Y28">
        <f t="shared" ca="1" si="13"/>
        <v>-8</v>
      </c>
      <c r="Z28">
        <f t="shared" ca="1" si="14"/>
        <v>-8</v>
      </c>
      <c r="AA28">
        <f t="shared" ca="1" si="15"/>
        <v>-32</v>
      </c>
      <c r="AB28">
        <f t="shared" ca="1" si="16"/>
        <v>-32</v>
      </c>
      <c r="AC28" t="str">
        <f t="shared" ca="1" si="17"/>
        <v>aba²</v>
      </c>
      <c r="AD28" t="str">
        <f t="shared" ca="1" si="18"/>
        <v>abab</v>
      </c>
      <c r="AE28" t="str">
        <f t="shared" ca="1" si="19"/>
        <v>baa²</v>
      </c>
      <c r="AF28" t="str">
        <f t="shared" ca="1" si="20"/>
        <v>baab</v>
      </c>
      <c r="AG28" t="str">
        <f ca="1">IF(AC28="","",VLOOKUP(AC28,$CA$3:$CB$27,2,FALSE))</f>
        <v>a³b</v>
      </c>
      <c r="AH28" t="str">
        <f ca="1">IF(AD28="","",VLOOKUP(AD28,$CA$3:$CB$27,2,FALSE))</f>
        <v>a²b²</v>
      </c>
      <c r="AI28" t="str">
        <f ca="1">IF(AE28="","",VLOOKUP(AE28,$CA$3:$CB$27,2,FALSE))</f>
        <v>a³b</v>
      </c>
      <c r="AJ28" t="str">
        <f ca="1">IF(AF28="","",VLOOKUP(AF28,$CA$3:$CB$27,2,FALSE))</f>
        <v>a²b²</v>
      </c>
      <c r="AK28" t="str">
        <f t="shared" ca="1" si="21"/>
        <v>-8a³b</v>
      </c>
      <c r="AL28" t="str">
        <f t="shared" ca="1" si="22"/>
        <v>- 8a²b²</v>
      </c>
      <c r="AM28" t="str">
        <f t="shared" ca="1" si="22"/>
        <v>- 32a³b</v>
      </c>
      <c r="AN28" t="str">
        <f t="shared" ca="1" si="22"/>
        <v>- 32a²b²</v>
      </c>
      <c r="AO28" t="str">
        <f t="shared" ca="1" si="23"/>
        <v>-8a³b - 8a²b² - 32a³b - 32a²b²</v>
      </c>
      <c r="AP28" t="str">
        <f t="shared" ca="1" si="28"/>
        <v/>
      </c>
      <c r="AQ28" t="str">
        <f t="shared" ca="1" si="28"/>
        <v/>
      </c>
      <c r="AR28" t="str">
        <f t="shared" ca="1" si="28"/>
        <v/>
      </c>
      <c r="AS28" t="str">
        <f t="shared" ca="1" si="28"/>
        <v/>
      </c>
      <c r="AT28" t="str">
        <f t="shared" ca="1" si="28"/>
        <v/>
      </c>
      <c r="AU28" t="str">
        <f t="shared" ca="1" si="28"/>
        <v/>
      </c>
      <c r="AV28" t="str">
        <f t="shared" ca="1" si="28"/>
        <v/>
      </c>
      <c r="AW28" t="str">
        <f t="shared" ca="1" si="28"/>
        <v/>
      </c>
      <c r="AX28">
        <f t="shared" ca="1" si="28"/>
        <v>-40</v>
      </c>
      <c r="AY28" t="str">
        <f t="shared" ca="1" si="28"/>
        <v/>
      </c>
      <c r="AZ28" t="str">
        <f t="shared" ca="1" si="28"/>
        <v/>
      </c>
      <c r="BA28">
        <f t="shared" ca="1" si="28"/>
        <v>-40</v>
      </c>
      <c r="BB28" t="str">
        <f t="shared" ca="1" si="28"/>
        <v/>
      </c>
      <c r="BC28" t="str">
        <f ca="1">AO28</f>
        <v>-8a³b - 8a²b² - 32a³b - 32a²b²</v>
      </c>
      <c r="BD28" t="str">
        <f ca="1">IF(BE28&lt;4,"= "&amp;BS28,"")</f>
        <v>=  - 40a³b - 40a²b²</v>
      </c>
      <c r="BE28">
        <f ca="1">COUNT(AP28:BB28)</f>
        <v>2</v>
      </c>
      <c r="BF28" t="str">
        <f ca="1">IF(AP28&lt;&gt;"",IF(AP28&lt;0," - "&amp;ABS(AP28)&amp;AP$2,IF(AP28&gt;0," + "&amp;ABS(AP28)&amp;AP$2,"")),"")</f>
        <v/>
      </c>
      <c r="BG28" t="str">
        <f ca="1">IF(AQ28&lt;&gt;"",IF(AQ28&lt;0," - "&amp;ABS(AQ28)&amp;AQ$2,IF(AQ28&gt;0," + "&amp;ABS(AQ28)&amp;AQ$2,"")),"")</f>
        <v/>
      </c>
      <c r="BH28" t="str">
        <f ca="1">IF(AR28&lt;&gt;"",IF(AR28&lt;0," - "&amp;ABS(AR28)&amp;AR$2,IF(AR28&gt;0," + "&amp;ABS(AR28)&amp;AR$2,"")),"")</f>
        <v/>
      </c>
      <c r="BI28" t="str">
        <f ca="1">IF(AS28&lt;&gt;"",IF(AS28&lt;0," - "&amp;ABS(AS28)&amp;AS$2,IF(AS28&gt;0," + "&amp;ABS(AS28)&amp;AS$2,"")),"")</f>
        <v/>
      </c>
      <c r="BJ28" t="str">
        <f ca="1">IF(AT28&lt;&gt;"",IF(AT28&lt;0," - "&amp;ABS(AT28)&amp;AT$2,IF(AT28&gt;0," + "&amp;ABS(AT28)&amp;AT$2,"")),"")</f>
        <v/>
      </c>
      <c r="BK28" t="str">
        <f ca="1">IF(AU28&lt;&gt;"",IF(AU28&lt;0," - "&amp;ABS(AU28)&amp;AU$2,IF(AU28&gt;0," + "&amp;ABS(AU28)&amp;AU$2,"")),"")</f>
        <v/>
      </c>
      <c r="BL28" t="str">
        <f ca="1">IF(AV28&lt;&gt;"",IF(AV28&lt;0," - "&amp;ABS(AV28)&amp;AV$2,IF(AV28&gt;0," + "&amp;ABS(AV28)&amp;AV$2,"")),"")</f>
        <v/>
      </c>
      <c r="BM28" t="str">
        <f ca="1">IF(AW28&lt;&gt;"",IF(AW28&lt;0," - "&amp;ABS(AW28)&amp;AW$2,IF(AW28&gt;0," + "&amp;ABS(AW28)&amp;AW$2,"")),"")</f>
        <v/>
      </c>
      <c r="BN28" t="str">
        <f ca="1">IF(AX28&lt;&gt;"",IF(AX28&lt;0," - "&amp;ABS(AX28)&amp;AX$2,IF(AX28&gt;0," + "&amp;ABS(AX28)&amp;AX$2,"")),"")</f>
        <v xml:space="preserve"> - 40a³b</v>
      </c>
      <c r="BO28" t="str">
        <f ca="1">IF(AY28&lt;&gt;"",IF(AY28&lt;0," - "&amp;ABS(AY28)&amp;AY$2,IF(AY28&gt;0," + "&amp;ABS(AY28)&amp;AY$2,"")),"")</f>
        <v/>
      </c>
      <c r="BP28" t="str">
        <f t="shared" ca="1" si="24"/>
        <v/>
      </c>
      <c r="BQ28" t="str">
        <f ca="1">IF(BA28&lt;&gt;"",IF(BA28&lt;0," - "&amp;ABS(BA28)&amp;BA$2,IF(BA28&gt;0," + "&amp;ABS(BA28)&amp;BA$2,"")),"")</f>
        <v xml:space="preserve"> - 40a²b²</v>
      </c>
      <c r="BR28" t="str">
        <f ca="1">IF(BB28&lt;&gt;"",IF(BB28&lt;0," - "&amp;ABS(BB28)&amp;BB$2,IF(BB28&gt;0," + "&amp;ABS(BB28)&amp;BB$2,"")),"")</f>
        <v/>
      </c>
      <c r="BS28" t="str">
        <f t="shared" ca="1" si="25"/>
        <v xml:space="preserve"> - 40a³b - 40a²b²</v>
      </c>
      <c r="CA28">
        <v>0</v>
      </c>
      <c r="CE28">
        <f t="shared" ca="1" si="26"/>
        <v>3</v>
      </c>
      <c r="CF28">
        <f t="shared" ca="1" si="27"/>
        <v>2</v>
      </c>
    </row>
    <row r="29" spans="1:84" x14ac:dyDescent="0.25">
      <c r="A29">
        <f t="shared" ca="1" si="5"/>
        <v>17</v>
      </c>
      <c r="B29">
        <f t="shared" ca="1" si="0"/>
        <v>0.41117472095270435</v>
      </c>
      <c r="C29">
        <f t="shared" ca="1" si="6"/>
        <v>4</v>
      </c>
      <c r="D29">
        <f t="shared" ca="1" si="6"/>
        <v>2</v>
      </c>
      <c r="E29">
        <f t="shared" ca="1" si="6"/>
        <v>8</v>
      </c>
      <c r="F29">
        <f t="shared" ca="1" si="6"/>
        <v>7</v>
      </c>
      <c r="G29">
        <f t="shared" ca="1" si="7"/>
        <v>2</v>
      </c>
      <c r="H29">
        <f ca="1">IF(CE29=G29,G29+1,CE29)</f>
        <v>4</v>
      </c>
      <c r="I29">
        <f t="shared" ca="1" si="8"/>
        <v>5</v>
      </c>
      <c r="J29">
        <f ca="1">IF(CF29=I29,I29+1,CF29)</f>
        <v>2</v>
      </c>
      <c r="K29">
        <f t="shared" ca="1" si="9"/>
        <v>1</v>
      </c>
      <c r="L29">
        <f t="shared" ca="1" si="9"/>
        <v>1</v>
      </c>
      <c r="M29">
        <f t="shared" ca="1" si="9"/>
        <v>1</v>
      </c>
      <c r="N29">
        <f t="shared" ca="1" si="9"/>
        <v>1</v>
      </c>
      <c r="O29" t="str">
        <f t="shared" ca="1" si="1"/>
        <v/>
      </c>
      <c r="P29" t="str">
        <f t="shared" ca="1" si="2"/>
        <v>+</v>
      </c>
      <c r="Q29" t="str">
        <f t="shared" ca="1" si="10"/>
        <v/>
      </c>
      <c r="R29" t="str">
        <f t="shared" ca="1" si="3"/>
        <v>+</v>
      </c>
      <c r="S29" t="str">
        <f ca="1">IF(VLOOKUP(G29,$BU$3:$BW$12,2)=0,"",VLOOKUP(G29,$BU$3:$BW$12,2))</f>
        <v>b</v>
      </c>
      <c r="T29" t="str">
        <f ca="1">IF(VLOOKUP(H29,$BU$3:$BW$12,2)=0,"",VLOOKUP(H29,$BU$3:$BW$12,2))</f>
        <v>ba</v>
      </c>
      <c r="U29" t="str">
        <f ca="1">IF(VLOOKUP(I29,$BU$3:$BW$12,3)=0,"",VLOOKUP(I29,$BU$3:$BW$12,3))</f>
        <v>b²</v>
      </c>
      <c r="V29" t="str">
        <f ca="1">IF(VLOOKUP(J29,$BU$3:$BW$12,3)=0,"",VLOOKUP(J29,$BU$3:$BW$12,3))</f>
        <v>a²</v>
      </c>
      <c r="W29" t="str">
        <f t="shared" ca="1" si="11"/>
        <v>(4b + 2ba) · (8b² + 7a²) =</v>
      </c>
      <c r="X29" s="10" t="str">
        <f t="shared" ca="1" si="12"/>
        <v xml:space="preserve"> + 32b³ + 28a²b + 14a³b + 16ab³</v>
      </c>
      <c r="Y29">
        <f t="shared" ca="1" si="13"/>
        <v>32</v>
      </c>
      <c r="Z29">
        <f t="shared" ca="1" si="14"/>
        <v>28</v>
      </c>
      <c r="AA29">
        <f t="shared" ca="1" si="15"/>
        <v>16</v>
      </c>
      <c r="AB29">
        <f t="shared" ca="1" si="16"/>
        <v>14</v>
      </c>
      <c r="AC29" t="str">
        <f t="shared" ca="1" si="17"/>
        <v>bb²</v>
      </c>
      <c r="AD29" t="str">
        <f t="shared" ca="1" si="18"/>
        <v>ba²</v>
      </c>
      <c r="AE29" t="str">
        <f t="shared" ca="1" si="19"/>
        <v>bab²</v>
      </c>
      <c r="AF29" t="str">
        <f t="shared" ca="1" si="20"/>
        <v>baa²</v>
      </c>
      <c r="AG29" t="str">
        <f ca="1">IF(AC29="","",VLOOKUP(AC29,$CA$3:$CB$27,2,FALSE))</f>
        <v>b³</v>
      </c>
      <c r="AH29" t="str">
        <f ca="1">IF(AD29="","",VLOOKUP(AD29,$CA$3:$CB$27,2,FALSE))</f>
        <v>a²b</v>
      </c>
      <c r="AI29" t="str">
        <f ca="1">IF(AE29="","",VLOOKUP(AE29,$CA$3:$CB$27,2,FALSE))</f>
        <v>ab³</v>
      </c>
      <c r="AJ29" t="str">
        <f ca="1">IF(AF29="","",VLOOKUP(AF29,$CA$3:$CB$27,2,FALSE))</f>
        <v>a³b</v>
      </c>
      <c r="AK29" t="str">
        <f t="shared" ca="1" si="21"/>
        <v>32b³</v>
      </c>
      <c r="AL29" t="str">
        <f t="shared" ca="1" si="22"/>
        <v>+ 28a²b</v>
      </c>
      <c r="AM29" t="str">
        <f t="shared" ca="1" si="22"/>
        <v>+ 16ab³</v>
      </c>
      <c r="AN29" t="str">
        <f t="shared" ca="1" si="22"/>
        <v>+ 14a³b</v>
      </c>
      <c r="AO29" t="str">
        <f t="shared" ca="1" si="23"/>
        <v>32b³ + 28a²b + 16ab³ + 14a³b</v>
      </c>
      <c r="AP29" t="str">
        <f t="shared" ca="1" si="28"/>
        <v/>
      </c>
      <c r="AQ29" t="str">
        <f t="shared" ca="1" si="28"/>
        <v/>
      </c>
      <c r="AR29" t="str">
        <f t="shared" ca="1" si="28"/>
        <v/>
      </c>
      <c r="AS29" t="str">
        <f t="shared" ca="1" si="28"/>
        <v/>
      </c>
      <c r="AT29" t="str">
        <f t="shared" ca="1" si="28"/>
        <v/>
      </c>
      <c r="AU29">
        <f t="shared" ca="1" si="28"/>
        <v>32</v>
      </c>
      <c r="AV29" t="str">
        <f t="shared" ca="1" si="28"/>
        <v/>
      </c>
      <c r="AW29">
        <f t="shared" ca="1" si="28"/>
        <v>28</v>
      </c>
      <c r="AX29">
        <f t="shared" ca="1" si="28"/>
        <v>14</v>
      </c>
      <c r="AY29" t="str">
        <f t="shared" ca="1" si="28"/>
        <v/>
      </c>
      <c r="AZ29">
        <f t="shared" ca="1" si="28"/>
        <v>16</v>
      </c>
      <c r="BA29" t="str">
        <f t="shared" ca="1" si="28"/>
        <v/>
      </c>
      <c r="BB29" t="str">
        <f t="shared" ca="1" si="28"/>
        <v/>
      </c>
      <c r="BC29" t="str">
        <f ca="1">AO29</f>
        <v>32b³ + 28a²b + 16ab³ + 14a³b</v>
      </c>
      <c r="BD29" t="str">
        <f ca="1">IF(BE29&lt;4,"= "&amp;BS29,"")</f>
        <v/>
      </c>
      <c r="BE29">
        <f ca="1">COUNT(AP29:BB29)</f>
        <v>4</v>
      </c>
      <c r="BF29" t="str">
        <f ca="1">IF(AP29&lt;&gt;"",IF(AP29&lt;0," - "&amp;ABS(AP29)&amp;AP$2,IF(AP29&gt;0," + "&amp;ABS(AP29)&amp;AP$2,"")),"")</f>
        <v/>
      </c>
      <c r="BG29" t="str">
        <f ca="1">IF(AQ29&lt;&gt;"",IF(AQ29&lt;0," - "&amp;ABS(AQ29)&amp;AQ$2,IF(AQ29&gt;0," + "&amp;ABS(AQ29)&amp;AQ$2,"")),"")</f>
        <v/>
      </c>
      <c r="BH29" t="str">
        <f ca="1">IF(AR29&lt;&gt;"",IF(AR29&lt;0," - "&amp;ABS(AR29)&amp;AR$2,IF(AR29&gt;0," + "&amp;ABS(AR29)&amp;AR$2,"")),"")</f>
        <v/>
      </c>
      <c r="BI29" t="str">
        <f ca="1">IF(AS29&lt;&gt;"",IF(AS29&lt;0," - "&amp;ABS(AS29)&amp;AS$2,IF(AS29&gt;0," + "&amp;ABS(AS29)&amp;AS$2,"")),"")</f>
        <v/>
      </c>
      <c r="BJ29" t="str">
        <f ca="1">IF(AT29&lt;&gt;"",IF(AT29&lt;0," - "&amp;ABS(AT29)&amp;AT$2,IF(AT29&gt;0," + "&amp;ABS(AT29)&amp;AT$2,"")),"")</f>
        <v/>
      </c>
      <c r="BK29" t="str">
        <f ca="1">IF(AU29&lt;&gt;"",IF(AU29&lt;0," - "&amp;ABS(AU29)&amp;AU$2,IF(AU29&gt;0," + "&amp;ABS(AU29)&amp;AU$2,"")),"")</f>
        <v xml:space="preserve"> + 32b³</v>
      </c>
      <c r="BL29" t="str">
        <f ca="1">IF(AV29&lt;&gt;"",IF(AV29&lt;0," - "&amp;ABS(AV29)&amp;AV$2,IF(AV29&gt;0," + "&amp;ABS(AV29)&amp;AV$2,"")),"")</f>
        <v/>
      </c>
      <c r="BM29" t="str">
        <f ca="1">IF(AW29&lt;&gt;"",IF(AW29&lt;0," - "&amp;ABS(AW29)&amp;AW$2,IF(AW29&gt;0," + "&amp;ABS(AW29)&amp;AW$2,"")),"")</f>
        <v xml:space="preserve"> + 28a²b</v>
      </c>
      <c r="BN29" t="str">
        <f ca="1">IF(AX29&lt;&gt;"",IF(AX29&lt;0," - "&amp;ABS(AX29)&amp;AX$2,IF(AX29&gt;0," + "&amp;ABS(AX29)&amp;AX$2,"")),"")</f>
        <v xml:space="preserve"> + 14a³b</v>
      </c>
      <c r="BO29" t="str">
        <f ca="1">IF(AY29&lt;&gt;"",IF(AY29&lt;0," - "&amp;ABS(AY29)&amp;AY$2,IF(AY29&gt;0," + "&amp;ABS(AY29)&amp;AY$2,"")),"")</f>
        <v/>
      </c>
      <c r="BP29" t="str">
        <f t="shared" ca="1" si="24"/>
        <v xml:space="preserve"> + 16ab³</v>
      </c>
      <c r="BQ29" t="str">
        <f ca="1">IF(BA29&lt;&gt;"",IF(BA29&lt;0," - "&amp;ABS(BA29)&amp;BA$2,IF(BA29&gt;0," + "&amp;ABS(BA29)&amp;BA$2,"")),"")</f>
        <v/>
      </c>
      <c r="BR29" t="str">
        <f ca="1">IF(BB29&lt;&gt;"",IF(BB29&lt;0," - "&amp;ABS(BB29)&amp;BB$2,IF(BB29&gt;0," + "&amp;ABS(BB29)&amp;BB$2,"")),"")</f>
        <v/>
      </c>
      <c r="BS29" t="str">
        <f t="shared" ca="1" si="25"/>
        <v xml:space="preserve"> + 32b³ + 28a²b + 14a³b + 16ab³</v>
      </c>
      <c r="CE29">
        <f t="shared" ca="1" si="26"/>
        <v>4</v>
      </c>
      <c r="CF29">
        <f t="shared" ca="1" si="27"/>
        <v>2</v>
      </c>
    </row>
    <row r="30" spans="1:84" x14ac:dyDescent="0.25">
      <c r="A30">
        <f ca="1">RANK(B30,$B$3:$B$30)</f>
        <v>10</v>
      </c>
      <c r="B30">
        <f t="shared" ca="1" si="0"/>
        <v>0.56488465583229297</v>
      </c>
      <c r="C30">
        <f t="shared" ca="1" si="6"/>
        <v>4</v>
      </c>
      <c r="D30">
        <f t="shared" ca="1" si="6"/>
        <v>7</v>
      </c>
      <c r="E30">
        <f t="shared" ca="1" si="6"/>
        <v>2</v>
      </c>
      <c r="F30">
        <f t="shared" ca="1" si="6"/>
        <v>6</v>
      </c>
      <c r="G30">
        <f t="shared" ca="1" si="7"/>
        <v>1</v>
      </c>
      <c r="H30">
        <f ca="1">IF(CE30=G30,G30+1,CE30)</f>
        <v>3</v>
      </c>
      <c r="I30">
        <f t="shared" ca="1" si="8"/>
        <v>6</v>
      </c>
      <c r="J30">
        <f ca="1">IF(CF30=I30,I30+1,CF30)</f>
        <v>7</v>
      </c>
      <c r="K30">
        <f t="shared" ca="1" si="9"/>
        <v>1</v>
      </c>
      <c r="L30">
        <f t="shared" ca="1" si="9"/>
        <v>1</v>
      </c>
      <c r="M30">
        <f t="shared" ca="1" si="9"/>
        <v>-1</v>
      </c>
      <c r="N30">
        <f t="shared" ca="1" si="9"/>
        <v>-1</v>
      </c>
      <c r="O30" t="str">
        <f t="shared" ca="1" si="1"/>
        <v/>
      </c>
      <c r="P30" t="str">
        <f t="shared" ca="1" si="2"/>
        <v>+</v>
      </c>
      <c r="Q30" t="str">
        <f t="shared" ca="1" si="10"/>
        <v>-</v>
      </c>
      <c r="R30" t="str">
        <f t="shared" ca="1" si="3"/>
        <v>-</v>
      </c>
      <c r="S30" t="str">
        <f ca="1">IF(VLOOKUP(G30,$BU$3:$BW$12,2)=0,"",VLOOKUP(G30,$BU$3:$BW$12,2))</f>
        <v>a</v>
      </c>
      <c r="T30" t="str">
        <f ca="1">IF(VLOOKUP(H30,$BU$3:$BW$12,2)=0,"",VLOOKUP(H30,$BU$3:$BW$12,2))</f>
        <v>ab</v>
      </c>
      <c r="U30" t="str">
        <f ca="1">IF(VLOOKUP(I30,$BU$3:$BW$12,3)=0,"",VLOOKUP(I30,$BU$3:$BW$12,3))</f>
        <v xml:space="preserve"> </v>
      </c>
      <c r="V30" t="str">
        <f ca="1">IF(VLOOKUP(J30,$BU$3:$BW$12,3)=0,"",VLOOKUP(J30,$BU$3:$BW$12,3))</f>
        <v>ba</v>
      </c>
      <c r="W30" t="str">
        <f t="shared" ca="1" si="11"/>
        <v>(4a + 7ab) · (-2  - 6ba) =</v>
      </c>
      <c r="X30" s="10" t="str">
        <f t="shared" ca="1" si="12"/>
        <v xml:space="preserve"> - 8a - 14ab - 24a²b - 42a²b²</v>
      </c>
      <c r="Y30">
        <f t="shared" ca="1" si="13"/>
        <v>-8</v>
      </c>
      <c r="Z30">
        <f t="shared" ca="1" si="14"/>
        <v>-24</v>
      </c>
      <c r="AA30">
        <f t="shared" ca="1" si="15"/>
        <v>-14</v>
      </c>
      <c r="AB30">
        <f t="shared" ca="1" si="16"/>
        <v>-42</v>
      </c>
      <c r="AC30" t="str">
        <f t="shared" ca="1" si="17"/>
        <v>a</v>
      </c>
      <c r="AD30" t="str">
        <f t="shared" ca="1" si="18"/>
        <v>aba</v>
      </c>
      <c r="AE30" t="str">
        <f t="shared" ca="1" si="19"/>
        <v>ab</v>
      </c>
      <c r="AF30" t="str">
        <f t="shared" ca="1" si="20"/>
        <v>abba</v>
      </c>
      <c r="AG30" t="str">
        <f ca="1">IF(AC30="","",VLOOKUP(AC30,$CA$3:$CB$27,2,FALSE))</f>
        <v>a</v>
      </c>
      <c r="AH30" t="str">
        <f ca="1">IF(AD30="","",VLOOKUP(AD30,$CA$3:$CB$27,2,FALSE))</f>
        <v>a²b</v>
      </c>
      <c r="AI30" t="str">
        <f ca="1">IF(AE30="","",VLOOKUP(AE30,$CA$3:$CB$27,2,FALSE))</f>
        <v>ab</v>
      </c>
      <c r="AJ30" t="str">
        <f ca="1">IF(AF30="","",VLOOKUP(AF30,$CA$3:$CB$27,2,FALSE))</f>
        <v>a²b²</v>
      </c>
      <c r="AK30" t="str">
        <f t="shared" ca="1" si="21"/>
        <v>-8a</v>
      </c>
      <c r="AL30" t="str">
        <f t="shared" ca="1" si="22"/>
        <v>- 24a²b</v>
      </c>
      <c r="AM30" t="str">
        <f t="shared" ca="1" si="22"/>
        <v>- 14ab</v>
      </c>
      <c r="AN30" t="str">
        <f t="shared" ca="1" si="22"/>
        <v>- 42a²b²</v>
      </c>
      <c r="AO30" t="str">
        <f t="shared" ca="1" si="23"/>
        <v>-8a - 24a²b - 14ab - 42a²b²</v>
      </c>
      <c r="AP30">
        <f t="shared" ca="1" si="28"/>
        <v>-8</v>
      </c>
      <c r="AQ30" t="str">
        <f t="shared" ca="1" si="28"/>
        <v/>
      </c>
      <c r="AR30" t="str">
        <f t="shared" ca="1" si="28"/>
        <v/>
      </c>
      <c r="AS30" t="str">
        <f t="shared" ca="1" si="28"/>
        <v/>
      </c>
      <c r="AT30" t="str">
        <f t="shared" ca="1" si="28"/>
        <v/>
      </c>
      <c r="AU30" t="str">
        <f t="shared" ca="1" si="28"/>
        <v/>
      </c>
      <c r="AV30">
        <f t="shared" ca="1" si="28"/>
        <v>-14</v>
      </c>
      <c r="AW30">
        <f t="shared" ca="1" si="28"/>
        <v>-24</v>
      </c>
      <c r="AX30" t="str">
        <f t="shared" ca="1" si="28"/>
        <v/>
      </c>
      <c r="AY30" t="str">
        <f t="shared" ca="1" si="28"/>
        <v/>
      </c>
      <c r="AZ30" t="str">
        <f t="shared" ca="1" si="28"/>
        <v/>
      </c>
      <c r="BA30">
        <f t="shared" ca="1" si="28"/>
        <v>-42</v>
      </c>
      <c r="BB30" t="str">
        <f t="shared" ca="1" si="28"/>
        <v/>
      </c>
      <c r="BC30" t="str">
        <f ca="1">AO30</f>
        <v>-8a - 24a²b - 14ab - 42a²b²</v>
      </c>
      <c r="BD30" t="str">
        <f ca="1">IF(BE30&lt;4,"= "&amp;BS30,"")</f>
        <v/>
      </c>
      <c r="BE30">
        <f ca="1">COUNT(AP30:BB30)</f>
        <v>4</v>
      </c>
      <c r="BF30" t="str">
        <f ca="1">IF(AP30&lt;&gt;"",IF(AP30&lt;0," - "&amp;ABS(AP30)&amp;AP$2,IF(AP30&gt;0," + "&amp;ABS(AP30)&amp;AP$2,"")),"")</f>
        <v xml:space="preserve"> - 8a</v>
      </c>
      <c r="BG30" t="str">
        <f ca="1">IF(AQ30&lt;&gt;"",IF(AQ30&lt;0," - "&amp;ABS(AQ30)&amp;AQ$2,IF(AQ30&gt;0," + "&amp;ABS(AQ30)&amp;AQ$2,"")),"")</f>
        <v/>
      </c>
      <c r="BH30" t="str">
        <f ca="1">IF(AR30&lt;&gt;"",IF(AR30&lt;0," - "&amp;ABS(AR30)&amp;AR$2,IF(AR30&gt;0," + "&amp;ABS(AR30)&amp;AR$2,"")),"")</f>
        <v/>
      </c>
      <c r="BI30" t="str">
        <f ca="1">IF(AS30&lt;&gt;"",IF(AS30&lt;0," - "&amp;ABS(AS30)&amp;AS$2,IF(AS30&gt;0," + "&amp;ABS(AS30)&amp;AS$2,"")),"")</f>
        <v/>
      </c>
      <c r="BJ30" t="str">
        <f ca="1">IF(AT30&lt;&gt;"",IF(AT30&lt;0," - "&amp;ABS(AT30)&amp;AT$2,IF(AT30&gt;0," + "&amp;ABS(AT30)&amp;AT$2,"")),"")</f>
        <v/>
      </c>
      <c r="BK30" t="str">
        <f ca="1">IF(AU30&lt;&gt;"",IF(AU30&lt;0," - "&amp;ABS(AU30)&amp;AU$2,IF(AU30&gt;0," + "&amp;ABS(AU30)&amp;AU$2,"")),"")</f>
        <v/>
      </c>
      <c r="BL30" t="str">
        <f ca="1">IF(AV30&lt;&gt;"",IF(AV30&lt;0," - "&amp;ABS(AV30)&amp;AV$2,IF(AV30&gt;0," + "&amp;ABS(AV30)&amp;AV$2,"")),"")</f>
        <v xml:space="preserve"> - 14ab</v>
      </c>
      <c r="BM30" t="str">
        <f ca="1">IF(AW30&lt;&gt;"",IF(AW30&lt;0," - "&amp;ABS(AW30)&amp;AW$2,IF(AW30&gt;0," + "&amp;ABS(AW30)&amp;AW$2,"")),"")</f>
        <v xml:space="preserve"> - 24a²b</v>
      </c>
      <c r="BN30" t="str">
        <f ca="1">IF(AX30&lt;&gt;"",IF(AX30&lt;0," - "&amp;ABS(AX30)&amp;AX$2,IF(AX30&gt;0," + "&amp;ABS(AX30)&amp;AX$2,"")),"")</f>
        <v/>
      </c>
      <c r="BO30" t="str">
        <f ca="1">IF(AY30&lt;&gt;"",IF(AY30&lt;0," - "&amp;ABS(AY30)&amp;AY$2,IF(AY30&gt;0," + "&amp;ABS(AY30)&amp;AY$2,"")),"")</f>
        <v/>
      </c>
      <c r="BP30" t="str">
        <f t="shared" ca="1" si="24"/>
        <v/>
      </c>
      <c r="BQ30" t="str">
        <f ca="1">IF(BA30&lt;&gt;"",IF(BA30&lt;0," - "&amp;ABS(BA30)&amp;BA$2,IF(BA30&gt;0," + "&amp;ABS(BA30)&amp;BA$2,"")),"")</f>
        <v xml:space="preserve"> - 42a²b²</v>
      </c>
      <c r="BR30" t="str">
        <f ca="1">IF(BB30&lt;&gt;"",IF(BB30&lt;0," - "&amp;ABS(BB30)&amp;BB$2,IF(BB30&gt;0," + "&amp;ABS(BB30)&amp;BB$2,"")),"")</f>
        <v/>
      </c>
      <c r="BS30" t="str">
        <f t="shared" ca="1" si="25"/>
        <v xml:space="preserve"> - 8a - 14ab - 24a²b - 42a²b²</v>
      </c>
      <c r="CE30">
        <f t="shared" ca="1" si="26"/>
        <v>3</v>
      </c>
      <c r="CF30">
        <f t="shared" ca="1" si="27"/>
        <v>6</v>
      </c>
    </row>
    <row r="33" spans="1:23" x14ac:dyDescent="0.25">
      <c r="A33">
        <v>1</v>
      </c>
      <c r="B33">
        <f>A33+1</f>
        <v>2</v>
      </c>
      <c r="C33">
        <f t="shared" ref="C33:W33" si="29">B33+1</f>
        <v>3</v>
      </c>
      <c r="D33">
        <f t="shared" si="29"/>
        <v>4</v>
      </c>
      <c r="E33">
        <f t="shared" si="29"/>
        <v>5</v>
      </c>
      <c r="F33">
        <f t="shared" si="29"/>
        <v>6</v>
      </c>
      <c r="G33">
        <f t="shared" si="29"/>
        <v>7</v>
      </c>
      <c r="H33">
        <f t="shared" si="29"/>
        <v>8</v>
      </c>
      <c r="I33">
        <f t="shared" si="29"/>
        <v>9</v>
      </c>
      <c r="J33">
        <f t="shared" si="29"/>
        <v>10</v>
      </c>
      <c r="K33">
        <f t="shared" si="29"/>
        <v>11</v>
      </c>
      <c r="L33">
        <f t="shared" si="29"/>
        <v>12</v>
      </c>
      <c r="M33">
        <f t="shared" si="29"/>
        <v>13</v>
      </c>
      <c r="N33">
        <f t="shared" si="29"/>
        <v>14</v>
      </c>
      <c r="O33">
        <f t="shared" si="29"/>
        <v>15</v>
      </c>
      <c r="P33">
        <f t="shared" si="29"/>
        <v>16</v>
      </c>
      <c r="Q33">
        <f t="shared" si="29"/>
        <v>17</v>
      </c>
      <c r="R33">
        <f t="shared" si="29"/>
        <v>18</v>
      </c>
      <c r="S33">
        <f t="shared" si="29"/>
        <v>19</v>
      </c>
      <c r="T33">
        <f t="shared" si="29"/>
        <v>20</v>
      </c>
      <c r="U33">
        <f t="shared" si="29"/>
        <v>21</v>
      </c>
      <c r="V33">
        <f t="shared" si="29"/>
        <v>22</v>
      </c>
      <c r="W33">
        <f t="shared" si="29"/>
        <v>23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0"/>
  <sheetViews>
    <sheetView workbookViewId="0">
      <selection activeCell="A10" sqref="A10"/>
    </sheetView>
  </sheetViews>
  <sheetFormatPr baseColWidth="10" defaultRowHeight="12.5" x14ac:dyDescent="0.25"/>
  <cols>
    <col min="10" max="10" width="19" customWidth="1"/>
    <col min="11" max="11" width="26.54296875" customWidth="1"/>
    <col min="13" max="13" width="5" customWidth="1"/>
  </cols>
  <sheetData>
    <row r="1" spans="1:18" x14ac:dyDescent="0.25">
      <c r="B1" s="3" t="s">
        <v>27</v>
      </c>
    </row>
    <row r="2" spans="1:18" x14ac:dyDescent="0.25">
      <c r="C2" t="s">
        <v>28</v>
      </c>
      <c r="D2" t="s">
        <v>29</v>
      </c>
      <c r="E2" t="s">
        <v>30</v>
      </c>
      <c r="F2" t="s">
        <v>31</v>
      </c>
      <c r="J2" t="s">
        <v>32</v>
      </c>
      <c r="K2" t="s">
        <v>1</v>
      </c>
    </row>
    <row r="3" spans="1:18" x14ac:dyDescent="0.25">
      <c r="A3">
        <f ca="1">RANK(B3,$B$3:$B$30)</f>
        <v>19</v>
      </c>
      <c r="B3">
        <f t="shared" ref="B3:B30" ca="1" si="0">RAND()</f>
        <v>0.30439318204799715</v>
      </c>
      <c r="C3">
        <f ca="1">ROUND(RAND()*7+2,0)</f>
        <v>7</v>
      </c>
      <c r="D3">
        <f ca="1">ROUND(RAND()*7+2,0)</f>
        <v>8</v>
      </c>
      <c r="E3">
        <f ca="1">ROUND(RAND()*7+2,0)</f>
        <v>7</v>
      </c>
      <c r="F3">
        <f ca="1">ROUND(RAND()*7+2,0)</f>
        <v>3</v>
      </c>
      <c r="G3">
        <f t="shared" ref="G3:G30" ca="1" si="1">ROUND(RAND()*9+1,0)</f>
        <v>9</v>
      </c>
      <c r="H3" t="str">
        <f t="shared" ref="H3:H30" ca="1" si="2">IF(VLOOKUP($G3,$P$3:$R$12,2)=0,"",VLOOKUP($G3,$P$3:$R$12,2))</f>
        <v>y</v>
      </c>
      <c r="I3" t="str">
        <f t="shared" ref="I3:I30" ca="1" si="3">IF(VLOOKUP($G3,$P$3:$R$12,3)=0,"",VLOOKUP($G3,$P$3:$R$12,3))</f>
        <v>z</v>
      </c>
      <c r="J3" t="str">
        <f ca="1">$C3&amp;" · ("&amp;$D3&amp;$H3&amp;" + "&amp;$E3&amp;") ="</f>
        <v>7 · (8y + 7) =</v>
      </c>
      <c r="K3" t="str">
        <f ca="1">$C3*$D3&amp;$H3&amp;" + "&amp;$C3*$E3</f>
        <v>56y + 49</v>
      </c>
      <c r="P3">
        <v>1</v>
      </c>
      <c r="Q3" t="s">
        <v>18</v>
      </c>
      <c r="R3" t="s">
        <v>19</v>
      </c>
    </row>
    <row r="4" spans="1:18" x14ac:dyDescent="0.25">
      <c r="A4">
        <f t="shared" ref="A4:A29" ca="1" si="4">RANK(B4,$B$3:$B$30)</f>
        <v>14</v>
      </c>
      <c r="B4">
        <f t="shared" ca="1" si="0"/>
        <v>0.43374334976599338</v>
      </c>
      <c r="C4">
        <f t="shared" ref="C4:F30" ca="1" si="5">ROUND(RAND()*7+2,0)</f>
        <v>4</v>
      </c>
      <c r="D4">
        <f t="shared" ca="1" si="5"/>
        <v>7</v>
      </c>
      <c r="E4">
        <f t="shared" ca="1" si="5"/>
        <v>8</v>
      </c>
      <c r="F4">
        <f t="shared" ca="1" si="5"/>
        <v>7</v>
      </c>
      <c r="G4">
        <f t="shared" ca="1" si="1"/>
        <v>8</v>
      </c>
      <c r="H4" t="str">
        <f t="shared" ca="1" si="2"/>
        <v>c</v>
      </c>
      <c r="I4" t="str">
        <f t="shared" ca="1" si="3"/>
        <v>d</v>
      </c>
      <c r="J4" t="str">
        <f ca="1">$C4&amp;" · ("&amp;$D4&amp;$H4&amp;" - "&amp;$E4&amp;") ="</f>
        <v>4 · (7c - 8) =</v>
      </c>
      <c r="K4" t="str">
        <f ca="1">$C4*$D4&amp;$H4&amp;" - "&amp;$C4*$E4</f>
        <v>28c - 32</v>
      </c>
      <c r="P4">
        <v>2</v>
      </c>
      <c r="Q4" t="s">
        <v>22</v>
      </c>
      <c r="R4" t="s">
        <v>23</v>
      </c>
    </row>
    <row r="5" spans="1:18" x14ac:dyDescent="0.25">
      <c r="A5">
        <f t="shared" ca="1" si="4"/>
        <v>20</v>
      </c>
      <c r="B5">
        <f t="shared" ca="1" si="0"/>
        <v>0.29817714901068892</v>
      </c>
      <c r="C5">
        <f t="shared" ca="1" si="5"/>
        <v>3</v>
      </c>
      <c r="D5">
        <f t="shared" ca="1" si="5"/>
        <v>8</v>
      </c>
      <c r="E5">
        <f t="shared" ca="1" si="5"/>
        <v>4</v>
      </c>
      <c r="F5">
        <f t="shared" ca="1" si="5"/>
        <v>6</v>
      </c>
      <c r="G5">
        <f t="shared" ca="1" si="1"/>
        <v>2</v>
      </c>
      <c r="H5" t="str">
        <f t="shared" ca="1" si="2"/>
        <v>x</v>
      </c>
      <c r="I5" t="str">
        <f t="shared" ca="1" si="3"/>
        <v>y</v>
      </c>
      <c r="J5" t="str">
        <f ca="1">$C5&amp;" · ("&amp;$D5&amp;$H5&amp;" + "&amp;$E5&amp;I5&amp;") ="</f>
        <v>3 · (8x + 4y) =</v>
      </c>
      <c r="K5" t="str">
        <f ca="1">$C5*$D5&amp;$H5&amp;" + "&amp;$C5*$E5&amp;I5</f>
        <v>24x + 12y</v>
      </c>
      <c r="P5">
        <v>3</v>
      </c>
      <c r="Q5" s="3" t="s">
        <v>20</v>
      </c>
      <c r="R5" s="3" t="s">
        <v>21</v>
      </c>
    </row>
    <row r="6" spans="1:18" x14ac:dyDescent="0.25">
      <c r="A6">
        <f t="shared" ca="1" si="4"/>
        <v>21</v>
      </c>
      <c r="B6">
        <f t="shared" ca="1" si="0"/>
        <v>0.27134221219010479</v>
      </c>
      <c r="C6">
        <f t="shared" ca="1" si="5"/>
        <v>8</v>
      </c>
      <c r="D6">
        <f t="shared" ca="1" si="5"/>
        <v>6</v>
      </c>
      <c r="E6">
        <f t="shared" ca="1" si="5"/>
        <v>7</v>
      </c>
      <c r="F6">
        <f t="shared" ca="1" si="5"/>
        <v>5</v>
      </c>
      <c r="G6">
        <f t="shared" ca="1" si="1"/>
        <v>9</v>
      </c>
      <c r="H6" t="str">
        <f t="shared" ca="1" si="2"/>
        <v>y</v>
      </c>
      <c r="I6" t="str">
        <f t="shared" ca="1" si="3"/>
        <v>z</v>
      </c>
      <c r="J6" t="str">
        <f ca="1">$C6&amp;" · ("&amp;$D6&amp;$H6&amp;" - "&amp;$E6&amp;I6&amp;") ="</f>
        <v>8 · (6y - 7z) =</v>
      </c>
      <c r="K6" t="str">
        <f ca="1">$C6*$D6&amp;$H6&amp;" - "&amp;$C6*$E6&amp;I6</f>
        <v>48y - 56z</v>
      </c>
      <c r="P6">
        <v>4</v>
      </c>
      <c r="Q6" s="3" t="s">
        <v>23</v>
      </c>
      <c r="R6" s="3" t="s">
        <v>24</v>
      </c>
    </row>
    <row r="7" spans="1:18" x14ac:dyDescent="0.25">
      <c r="A7">
        <f t="shared" ca="1" si="4"/>
        <v>8</v>
      </c>
      <c r="B7">
        <f t="shared" ca="1" si="0"/>
        <v>0.80004769843394785</v>
      </c>
      <c r="C7">
        <f t="shared" ca="1" si="5"/>
        <v>3</v>
      </c>
      <c r="D7">
        <f t="shared" ca="1" si="5"/>
        <v>6</v>
      </c>
      <c r="E7">
        <f t="shared" ca="1" si="5"/>
        <v>3</v>
      </c>
      <c r="F7">
        <f t="shared" ca="1" si="5"/>
        <v>5</v>
      </c>
      <c r="G7">
        <f t="shared" ca="1" si="1"/>
        <v>6</v>
      </c>
      <c r="H7" t="str">
        <f t="shared" ca="1" si="2"/>
        <v>a</v>
      </c>
      <c r="I7" t="str">
        <f t="shared" ca="1" si="3"/>
        <v>b</v>
      </c>
      <c r="J7" t="str">
        <f ca="1">$C7&amp;H7&amp;" · ("&amp;$D7&amp;$H7&amp;" + "&amp;$E7&amp;") ="</f>
        <v>3a · (6a + 3) =</v>
      </c>
      <c r="K7" t="str">
        <f ca="1">$C7*$D7&amp;$H7&amp;"² + "&amp;$C7*$E7&amp;H7</f>
        <v>18a² + 9a</v>
      </c>
      <c r="P7">
        <v>5</v>
      </c>
      <c r="Q7" s="3" t="s">
        <v>19</v>
      </c>
      <c r="R7" s="3" t="s">
        <v>20</v>
      </c>
    </row>
    <row r="8" spans="1:18" x14ac:dyDescent="0.25">
      <c r="A8">
        <f t="shared" ca="1" si="4"/>
        <v>27</v>
      </c>
      <c r="B8">
        <f t="shared" ca="1" si="0"/>
        <v>3.017706126688835E-2</v>
      </c>
      <c r="C8">
        <f t="shared" ca="1" si="5"/>
        <v>7</v>
      </c>
      <c r="D8">
        <f t="shared" ca="1" si="5"/>
        <v>2</v>
      </c>
      <c r="E8">
        <f t="shared" ca="1" si="5"/>
        <v>9</v>
      </c>
      <c r="F8">
        <f t="shared" ca="1" si="5"/>
        <v>5</v>
      </c>
      <c r="G8">
        <f t="shared" ca="1" si="1"/>
        <v>3</v>
      </c>
      <c r="H8" t="str">
        <f t="shared" ca="1" si="2"/>
        <v>c</v>
      </c>
      <c r="I8" t="str">
        <f t="shared" ca="1" si="3"/>
        <v>d</v>
      </c>
      <c r="J8" t="str">
        <f ca="1">$C8&amp;H8&amp;" · ("&amp;$D8&amp;$H8&amp;" - "&amp;$E8&amp;") ="</f>
        <v>7c · (2c - 9) =</v>
      </c>
      <c r="K8" t="str">
        <f ca="1">$C8*$D8&amp;$H8&amp;"² - "&amp;$C8*$E8&amp;H8</f>
        <v>14c² - 63c</v>
      </c>
      <c r="P8">
        <v>6</v>
      </c>
      <c r="Q8" t="s">
        <v>18</v>
      </c>
      <c r="R8" t="s">
        <v>19</v>
      </c>
    </row>
    <row r="9" spans="1:18" x14ac:dyDescent="0.25">
      <c r="A9">
        <f t="shared" ca="1" si="4"/>
        <v>1</v>
      </c>
      <c r="B9">
        <f t="shared" ca="1" si="0"/>
        <v>0.98626833447162421</v>
      </c>
      <c r="C9">
        <f t="shared" ca="1" si="5"/>
        <v>7</v>
      </c>
      <c r="D9">
        <f t="shared" ca="1" si="5"/>
        <v>3</v>
      </c>
      <c r="E9">
        <f t="shared" ca="1" si="5"/>
        <v>7</v>
      </c>
      <c r="F9">
        <f t="shared" ca="1" si="5"/>
        <v>4</v>
      </c>
      <c r="G9">
        <f t="shared" ca="1" si="1"/>
        <v>6</v>
      </c>
      <c r="H9" t="str">
        <f t="shared" ca="1" si="2"/>
        <v>a</v>
      </c>
      <c r="I9" t="str">
        <f t="shared" ca="1" si="3"/>
        <v>b</v>
      </c>
      <c r="J9" t="str">
        <f ca="1">$C9&amp;H9&amp;" · ("&amp;$D9&amp;$H9&amp;" + "&amp;$E9&amp;I9&amp;") ="</f>
        <v>7a · (3a + 7b) =</v>
      </c>
      <c r="K9" t="str">
        <f ca="1">$C9*$D9&amp;$H9&amp;"² + "&amp;$C9*$E9&amp;H9&amp;I9</f>
        <v>21a² + 49ab</v>
      </c>
      <c r="P9">
        <v>7</v>
      </c>
      <c r="Q9" t="s">
        <v>22</v>
      </c>
      <c r="R9" t="s">
        <v>23</v>
      </c>
    </row>
    <row r="10" spans="1:18" x14ac:dyDescent="0.25">
      <c r="A10">
        <f t="shared" ca="1" si="4"/>
        <v>13</v>
      </c>
      <c r="B10">
        <f t="shared" ca="1" si="0"/>
        <v>0.56591048185203474</v>
      </c>
      <c r="C10">
        <f t="shared" ca="1" si="5"/>
        <v>8</v>
      </c>
      <c r="D10">
        <f t="shared" ca="1" si="5"/>
        <v>6</v>
      </c>
      <c r="E10">
        <f t="shared" ca="1" si="5"/>
        <v>8</v>
      </c>
      <c r="F10">
        <f t="shared" ca="1" si="5"/>
        <v>5</v>
      </c>
      <c r="G10">
        <f t="shared" ca="1" si="1"/>
        <v>3</v>
      </c>
      <c r="H10" t="str">
        <f t="shared" ca="1" si="2"/>
        <v>c</v>
      </c>
      <c r="I10" t="str">
        <f t="shared" ca="1" si="3"/>
        <v>d</v>
      </c>
      <c r="J10" t="str">
        <f ca="1">$C10&amp;H10&amp;" · ("&amp;$D10&amp;$H10&amp;" - "&amp;$E10&amp;I10&amp;") ="</f>
        <v>8c · (6c - 8d) =</v>
      </c>
      <c r="K10" t="str">
        <f ca="1">$C10*$D10&amp;$H10&amp;"² - "&amp;$C10*$E10&amp;H10&amp;I10</f>
        <v>48c² - 64cd</v>
      </c>
      <c r="P10">
        <v>8</v>
      </c>
      <c r="Q10" s="3" t="s">
        <v>20</v>
      </c>
      <c r="R10" s="3" t="s">
        <v>21</v>
      </c>
    </row>
    <row r="11" spans="1:18" x14ac:dyDescent="0.25">
      <c r="A11">
        <f t="shared" ca="1" si="4"/>
        <v>16</v>
      </c>
      <c r="B11">
        <f t="shared" ca="1" si="0"/>
        <v>0.42052157910723631</v>
      </c>
      <c r="C11">
        <f t="shared" ca="1" si="5"/>
        <v>3</v>
      </c>
      <c r="D11">
        <f t="shared" ca="1" si="5"/>
        <v>8</v>
      </c>
      <c r="E11">
        <f t="shared" ca="1" si="5"/>
        <v>7</v>
      </c>
      <c r="F11">
        <f t="shared" ca="1" si="5"/>
        <v>2</v>
      </c>
      <c r="G11">
        <f t="shared" ca="1" si="1"/>
        <v>8</v>
      </c>
      <c r="H11" t="str">
        <f t="shared" ca="1" si="2"/>
        <v>c</v>
      </c>
      <c r="I11" t="str">
        <f t="shared" ca="1" si="3"/>
        <v>d</v>
      </c>
      <c r="J11" t="str">
        <f ca="1">$C11&amp;" · ("&amp;$D11&amp;" + "&amp;$E11&amp;H11&amp;") ="</f>
        <v>3 · (8 + 7c) =</v>
      </c>
      <c r="K11" t="str">
        <f ca="1">$C11*$D11&amp;" + "&amp;$C11*$E11&amp;H11</f>
        <v>24 + 21c</v>
      </c>
      <c r="P11">
        <v>9</v>
      </c>
      <c r="Q11" s="3" t="s">
        <v>23</v>
      </c>
      <c r="R11" s="3" t="s">
        <v>24</v>
      </c>
    </row>
    <row r="12" spans="1:18" x14ac:dyDescent="0.25">
      <c r="A12">
        <f t="shared" ca="1" si="4"/>
        <v>22</v>
      </c>
      <c r="B12">
        <f t="shared" ca="1" si="0"/>
        <v>0.16646544832960875</v>
      </c>
      <c r="C12">
        <f t="shared" ca="1" si="5"/>
        <v>6</v>
      </c>
      <c r="D12">
        <f t="shared" ca="1" si="5"/>
        <v>7</v>
      </c>
      <c r="E12">
        <f t="shared" ca="1" si="5"/>
        <v>6</v>
      </c>
      <c r="F12">
        <f t="shared" ca="1" si="5"/>
        <v>7</v>
      </c>
      <c r="G12">
        <f t="shared" ca="1" si="1"/>
        <v>3</v>
      </c>
      <c r="H12" t="str">
        <f t="shared" ca="1" si="2"/>
        <v>c</v>
      </c>
      <c r="I12" t="str">
        <f t="shared" ca="1" si="3"/>
        <v>d</v>
      </c>
      <c r="J12" t="str">
        <f ca="1">$C12&amp;" · ("&amp;$D12&amp;" - "&amp;$E12&amp;H12&amp;") ="</f>
        <v>6 · (7 - 6c) =</v>
      </c>
      <c r="K12" t="str">
        <f ca="1">$C12*$D12&amp;" - "&amp;$C12*$E12&amp;H12</f>
        <v>42 - 36c</v>
      </c>
      <c r="P12">
        <v>10</v>
      </c>
      <c r="Q12" s="3" t="s">
        <v>19</v>
      </c>
      <c r="R12" s="3" t="s">
        <v>20</v>
      </c>
    </row>
    <row r="13" spans="1:18" x14ac:dyDescent="0.25">
      <c r="A13">
        <f t="shared" ca="1" si="4"/>
        <v>17</v>
      </c>
      <c r="B13">
        <f t="shared" ca="1" si="0"/>
        <v>0.36573244765543811</v>
      </c>
      <c r="C13">
        <f t="shared" ca="1" si="5"/>
        <v>2</v>
      </c>
      <c r="D13">
        <f t="shared" ca="1" si="5"/>
        <v>4</v>
      </c>
      <c r="E13">
        <f t="shared" ca="1" si="5"/>
        <v>9</v>
      </c>
      <c r="F13">
        <f t="shared" ca="1" si="5"/>
        <v>8</v>
      </c>
      <c r="G13">
        <f t="shared" ca="1" si="1"/>
        <v>2</v>
      </c>
      <c r="H13" t="str">
        <f t="shared" ca="1" si="2"/>
        <v>x</v>
      </c>
      <c r="I13" t="str">
        <f t="shared" ca="1" si="3"/>
        <v>y</v>
      </c>
      <c r="J13" t="str">
        <f ca="1">$C13&amp;H13&amp;" · ("&amp;$D13&amp;" + "&amp;$E13&amp;H13&amp;") ="</f>
        <v>2x · (4 + 9x) =</v>
      </c>
      <c r="K13" t="str">
        <f ca="1">$C13*$D13&amp;H13&amp;" + "&amp;$C13*$E13&amp;H13&amp;"²"</f>
        <v>8x + 18x²</v>
      </c>
    </row>
    <row r="14" spans="1:18" x14ac:dyDescent="0.25">
      <c r="A14">
        <f t="shared" ca="1" si="4"/>
        <v>23</v>
      </c>
      <c r="B14">
        <f t="shared" ca="1" si="0"/>
        <v>0.11021281601539723</v>
      </c>
      <c r="C14">
        <f t="shared" ca="1" si="5"/>
        <v>9</v>
      </c>
      <c r="D14">
        <f t="shared" ca="1" si="5"/>
        <v>5</v>
      </c>
      <c r="E14">
        <f t="shared" ca="1" si="5"/>
        <v>2</v>
      </c>
      <c r="F14">
        <f t="shared" ca="1" si="5"/>
        <v>4</v>
      </c>
      <c r="G14">
        <f t="shared" ca="1" si="1"/>
        <v>7</v>
      </c>
      <c r="H14" t="str">
        <f t="shared" ca="1" si="2"/>
        <v>x</v>
      </c>
      <c r="I14" t="str">
        <f t="shared" ca="1" si="3"/>
        <v>y</v>
      </c>
      <c r="J14" t="str">
        <f ca="1">$C14&amp;H14&amp;" · ("&amp;$D14&amp;" - "&amp;$E14&amp;H14&amp;") ="</f>
        <v>9x · (5 - 2x) =</v>
      </c>
      <c r="K14" t="str">
        <f ca="1">$C14*$D14&amp;H14&amp;" - "&amp;$C14*$E14&amp;H14&amp;"²"</f>
        <v>45x - 18x²</v>
      </c>
    </row>
    <row r="15" spans="1:18" x14ac:dyDescent="0.25">
      <c r="A15">
        <f t="shared" ca="1" si="4"/>
        <v>6</v>
      </c>
      <c r="B15">
        <f t="shared" ca="1" si="0"/>
        <v>0.82211715882915781</v>
      </c>
      <c r="C15">
        <f t="shared" ca="1" si="5"/>
        <v>9</v>
      </c>
      <c r="D15">
        <f t="shared" ca="1" si="5"/>
        <v>8</v>
      </c>
      <c r="E15">
        <f t="shared" ca="1" si="5"/>
        <v>3</v>
      </c>
      <c r="F15">
        <f t="shared" ca="1" si="5"/>
        <v>4</v>
      </c>
      <c r="G15">
        <f t="shared" ca="1" si="1"/>
        <v>9</v>
      </c>
      <c r="H15" t="str">
        <f t="shared" ca="1" si="2"/>
        <v>y</v>
      </c>
      <c r="I15" t="str">
        <f t="shared" ca="1" si="3"/>
        <v>z</v>
      </c>
      <c r="J15" t="str">
        <f ca="1">$C15&amp;H15&amp;" · ("&amp;$D15&amp;I15&amp;" + "&amp;$E15&amp;H15&amp;") ="</f>
        <v>9y · (8z + 3y) =</v>
      </c>
      <c r="K15" t="str">
        <f ca="1">$C15*$D15&amp;H15&amp;I15&amp;" + "&amp;$C15*$E15&amp;H15&amp;"²"</f>
        <v>72yz + 27y²</v>
      </c>
    </row>
    <row r="16" spans="1:18" x14ac:dyDescent="0.25">
      <c r="A16">
        <f t="shared" ca="1" si="4"/>
        <v>3</v>
      </c>
      <c r="B16">
        <f t="shared" ca="1" si="0"/>
        <v>0.93336684947580639</v>
      </c>
      <c r="C16">
        <f t="shared" ca="1" si="5"/>
        <v>9</v>
      </c>
      <c r="D16">
        <f t="shared" ca="1" si="5"/>
        <v>8</v>
      </c>
      <c r="E16">
        <f t="shared" ca="1" si="5"/>
        <v>3</v>
      </c>
      <c r="F16">
        <f t="shared" ca="1" si="5"/>
        <v>8</v>
      </c>
      <c r="G16">
        <f t="shared" ca="1" si="1"/>
        <v>10</v>
      </c>
      <c r="H16" t="str">
        <f t="shared" ca="1" si="2"/>
        <v>b</v>
      </c>
      <c r="I16" t="str">
        <f t="shared" ca="1" si="3"/>
        <v>c</v>
      </c>
      <c r="J16" t="str">
        <f ca="1">$C16&amp;H16&amp;" · ("&amp;$D16&amp;I16&amp;" - "&amp;$E16&amp;H16&amp;") ="</f>
        <v>9b · (8c - 3b) =</v>
      </c>
      <c r="K16" t="str">
        <f ca="1">$C16*$D16&amp;H16&amp;I16&amp;" - "&amp;$C16*$E16&amp;H16&amp;"²"</f>
        <v>72bc - 27b²</v>
      </c>
    </row>
    <row r="17" spans="1:11" x14ac:dyDescent="0.25">
      <c r="A17">
        <f t="shared" ca="1" si="4"/>
        <v>28</v>
      </c>
      <c r="B17">
        <f t="shared" ca="1" si="0"/>
        <v>1.2117902737916242E-2</v>
      </c>
      <c r="C17">
        <f t="shared" ca="1" si="5"/>
        <v>4</v>
      </c>
      <c r="D17">
        <f t="shared" ca="1" si="5"/>
        <v>6</v>
      </c>
      <c r="E17">
        <f t="shared" ca="1" si="5"/>
        <v>7</v>
      </c>
      <c r="F17">
        <f t="shared" ca="1" si="5"/>
        <v>9</v>
      </c>
      <c r="G17">
        <f t="shared" ca="1" si="1"/>
        <v>8</v>
      </c>
      <c r="H17" t="str">
        <f t="shared" ca="1" si="2"/>
        <v>c</v>
      </c>
      <c r="I17" t="str">
        <f t="shared" ca="1" si="3"/>
        <v>d</v>
      </c>
      <c r="J17" t="str">
        <f ca="1">$C17&amp;" · ("&amp;$D17&amp;$H17&amp;" + "&amp;$E17&amp;") ="</f>
        <v>4 · (6c + 7) =</v>
      </c>
      <c r="K17" t="str">
        <f ca="1">$C17*$D17&amp;$H17&amp;" + "&amp;$C17*$E17</f>
        <v>24c + 28</v>
      </c>
    </row>
    <row r="18" spans="1:11" x14ac:dyDescent="0.25">
      <c r="A18">
        <f t="shared" ca="1" si="4"/>
        <v>2</v>
      </c>
      <c r="B18">
        <f t="shared" ca="1" si="0"/>
        <v>0.95857119240194988</v>
      </c>
      <c r="C18">
        <f t="shared" ca="1" si="5"/>
        <v>7</v>
      </c>
      <c r="D18">
        <f t="shared" ca="1" si="5"/>
        <v>8</v>
      </c>
      <c r="E18">
        <f t="shared" ca="1" si="5"/>
        <v>6</v>
      </c>
      <c r="F18">
        <f t="shared" ca="1" si="5"/>
        <v>5</v>
      </c>
      <c r="G18">
        <f t="shared" ca="1" si="1"/>
        <v>4</v>
      </c>
      <c r="H18" t="str">
        <f t="shared" ca="1" si="2"/>
        <v>y</v>
      </c>
      <c r="I18" t="str">
        <f t="shared" ca="1" si="3"/>
        <v>z</v>
      </c>
      <c r="J18" t="str">
        <f ca="1">$C18&amp;" · ("&amp;$D18&amp;$H18&amp;" - "&amp;$E18&amp;") ="</f>
        <v>7 · (8y - 6) =</v>
      </c>
      <c r="K18" t="str">
        <f ca="1">$C18*$D18&amp;$H18&amp;" - "&amp;$C18*$E18</f>
        <v>56y - 42</v>
      </c>
    </row>
    <row r="19" spans="1:11" x14ac:dyDescent="0.25">
      <c r="A19">
        <f t="shared" ca="1" si="4"/>
        <v>5</v>
      </c>
      <c r="B19">
        <f t="shared" ca="1" si="0"/>
        <v>0.83559082729261014</v>
      </c>
      <c r="C19">
        <f t="shared" ca="1" si="5"/>
        <v>4</v>
      </c>
      <c r="D19">
        <f t="shared" ca="1" si="5"/>
        <v>7</v>
      </c>
      <c r="E19">
        <f t="shared" ca="1" si="5"/>
        <v>5</v>
      </c>
      <c r="F19">
        <f t="shared" ca="1" si="5"/>
        <v>8</v>
      </c>
      <c r="G19">
        <f t="shared" ca="1" si="1"/>
        <v>7</v>
      </c>
      <c r="H19" t="str">
        <f t="shared" ca="1" si="2"/>
        <v>x</v>
      </c>
      <c r="I19" t="str">
        <f t="shared" ca="1" si="3"/>
        <v>y</v>
      </c>
      <c r="J19" t="str">
        <f ca="1">$C19&amp;" · ("&amp;$D19&amp;$H19&amp;" + "&amp;$E19&amp;I19&amp;") ="</f>
        <v>4 · (7x + 5y) =</v>
      </c>
      <c r="K19" t="str">
        <f ca="1">$C19*$D19&amp;$H19&amp;" + "&amp;$C19*$E19&amp;I19</f>
        <v>28x + 20y</v>
      </c>
    </row>
    <row r="20" spans="1:11" x14ac:dyDescent="0.25">
      <c r="A20">
        <f t="shared" ca="1" si="4"/>
        <v>25</v>
      </c>
      <c r="B20">
        <f t="shared" ca="1" si="0"/>
        <v>7.6519453046394403E-2</v>
      </c>
      <c r="C20">
        <f t="shared" ca="1" si="5"/>
        <v>9</v>
      </c>
      <c r="D20">
        <f t="shared" ca="1" si="5"/>
        <v>6</v>
      </c>
      <c r="E20">
        <f t="shared" ca="1" si="5"/>
        <v>7</v>
      </c>
      <c r="F20">
        <f t="shared" ca="1" si="5"/>
        <v>4</v>
      </c>
      <c r="G20">
        <f t="shared" ca="1" si="1"/>
        <v>4</v>
      </c>
      <c r="H20" t="str">
        <f t="shared" ca="1" si="2"/>
        <v>y</v>
      </c>
      <c r="I20" t="str">
        <f t="shared" ca="1" si="3"/>
        <v>z</v>
      </c>
      <c r="J20" t="str">
        <f ca="1">$C20&amp;" · ("&amp;$D20&amp;$H20&amp;" - "&amp;$E20&amp;I20&amp;") ="</f>
        <v>9 · (6y - 7z) =</v>
      </c>
      <c r="K20" t="str">
        <f ca="1">$C20*$D20&amp;$H20&amp;" - "&amp;$C20*$E20&amp;I20</f>
        <v>54y - 63z</v>
      </c>
    </row>
    <row r="21" spans="1:11" x14ac:dyDescent="0.25">
      <c r="A21">
        <f t="shared" ca="1" si="4"/>
        <v>12</v>
      </c>
      <c r="B21">
        <f t="shared" ca="1" si="0"/>
        <v>0.62204954501211085</v>
      </c>
      <c r="C21">
        <f t="shared" ca="1" si="5"/>
        <v>9</v>
      </c>
      <c r="D21">
        <f t="shared" ca="1" si="5"/>
        <v>3</v>
      </c>
      <c r="E21">
        <f t="shared" ca="1" si="5"/>
        <v>4</v>
      </c>
      <c r="F21">
        <f t="shared" ca="1" si="5"/>
        <v>3</v>
      </c>
      <c r="G21">
        <f t="shared" ca="1" si="1"/>
        <v>7</v>
      </c>
      <c r="H21" t="str">
        <f t="shared" ca="1" si="2"/>
        <v>x</v>
      </c>
      <c r="I21" t="str">
        <f t="shared" ca="1" si="3"/>
        <v>y</v>
      </c>
      <c r="J21" t="str">
        <f ca="1">$C21&amp;H21&amp;" · ("&amp;$D21&amp;$H21&amp;" + "&amp;$E21&amp;") ="</f>
        <v>9x · (3x + 4) =</v>
      </c>
      <c r="K21" t="str">
        <f ca="1">$C21*$D21&amp;$H21&amp;"² + "&amp;$C21*$E21&amp;H21</f>
        <v>27x² + 36x</v>
      </c>
    </row>
    <row r="22" spans="1:11" x14ac:dyDescent="0.25">
      <c r="A22">
        <f t="shared" ca="1" si="4"/>
        <v>24</v>
      </c>
      <c r="B22">
        <f t="shared" ca="1" si="0"/>
        <v>9.6844361593651063E-2</v>
      </c>
      <c r="C22">
        <f t="shared" ca="1" si="5"/>
        <v>3</v>
      </c>
      <c r="D22">
        <f t="shared" ca="1" si="5"/>
        <v>3</v>
      </c>
      <c r="E22">
        <f t="shared" ca="1" si="5"/>
        <v>7</v>
      </c>
      <c r="F22">
        <f t="shared" ca="1" si="5"/>
        <v>3</v>
      </c>
      <c r="G22">
        <f t="shared" ca="1" si="1"/>
        <v>3</v>
      </c>
      <c r="H22" t="str">
        <f t="shared" ca="1" si="2"/>
        <v>c</v>
      </c>
      <c r="I22" t="str">
        <f t="shared" ca="1" si="3"/>
        <v>d</v>
      </c>
      <c r="J22" t="str">
        <f ca="1">$C22&amp;H22&amp;" · ("&amp;$D22&amp;$H22&amp;" - "&amp;$E22&amp;") ="</f>
        <v>3c · (3c - 7) =</v>
      </c>
      <c r="K22" t="str">
        <f ca="1">$C22*$D22&amp;$H22&amp;"² - "&amp;$C22*$E22&amp;H22</f>
        <v>9c² - 21c</v>
      </c>
    </row>
    <row r="23" spans="1:11" x14ac:dyDescent="0.25">
      <c r="A23">
        <f t="shared" ca="1" si="4"/>
        <v>26</v>
      </c>
      <c r="B23">
        <f t="shared" ca="1" si="0"/>
        <v>5.7334905766334265E-2</v>
      </c>
      <c r="C23">
        <f t="shared" ca="1" si="5"/>
        <v>7</v>
      </c>
      <c r="D23">
        <f t="shared" ca="1" si="5"/>
        <v>7</v>
      </c>
      <c r="E23">
        <f t="shared" ca="1" si="5"/>
        <v>9</v>
      </c>
      <c r="F23">
        <f t="shared" ca="1" si="5"/>
        <v>5</v>
      </c>
      <c r="G23">
        <f t="shared" ca="1" si="1"/>
        <v>4</v>
      </c>
      <c r="H23" t="str">
        <f t="shared" ca="1" si="2"/>
        <v>y</v>
      </c>
      <c r="I23" t="str">
        <f t="shared" ca="1" si="3"/>
        <v>z</v>
      </c>
      <c r="J23" t="str">
        <f ca="1">$C23&amp;H23&amp;" · ("&amp;$D23&amp;$H23&amp;" + "&amp;$E23&amp;I23&amp;") ="</f>
        <v>7y · (7y + 9z) =</v>
      </c>
      <c r="K23" t="str">
        <f ca="1">$C23*$D23&amp;$H23&amp;"² + "&amp;$C23*$E23&amp;H23&amp;I23</f>
        <v>49y² + 63yz</v>
      </c>
    </row>
    <row r="24" spans="1:11" x14ac:dyDescent="0.25">
      <c r="A24">
        <f t="shared" ca="1" si="4"/>
        <v>9</v>
      </c>
      <c r="B24">
        <f t="shared" ca="1" si="0"/>
        <v>0.76992659705894839</v>
      </c>
      <c r="C24">
        <f t="shared" ca="1" si="5"/>
        <v>6</v>
      </c>
      <c r="D24">
        <f t="shared" ca="1" si="5"/>
        <v>8</v>
      </c>
      <c r="E24">
        <f t="shared" ca="1" si="5"/>
        <v>7</v>
      </c>
      <c r="F24">
        <f t="shared" ca="1" si="5"/>
        <v>7</v>
      </c>
      <c r="G24">
        <f t="shared" ca="1" si="1"/>
        <v>3</v>
      </c>
      <c r="H24" t="str">
        <f t="shared" ca="1" si="2"/>
        <v>c</v>
      </c>
      <c r="I24" t="str">
        <f t="shared" ca="1" si="3"/>
        <v>d</v>
      </c>
      <c r="J24" t="str">
        <f ca="1">$C24&amp;H24&amp;" · ("&amp;$D24&amp;$H24&amp;" - "&amp;$E24&amp;I24&amp;") ="</f>
        <v>6c · (8c - 7d) =</v>
      </c>
      <c r="K24" t="str">
        <f ca="1">$C24*$D24&amp;$H24&amp;"² - "&amp;$C24*$E24&amp;H24&amp;I24</f>
        <v>48c² - 42cd</v>
      </c>
    </row>
    <row r="25" spans="1:11" x14ac:dyDescent="0.25">
      <c r="A25">
        <f t="shared" ca="1" si="4"/>
        <v>11</v>
      </c>
      <c r="B25">
        <f t="shared" ca="1" si="0"/>
        <v>0.62582100672806684</v>
      </c>
      <c r="C25">
        <f t="shared" ca="1" si="5"/>
        <v>6</v>
      </c>
      <c r="D25">
        <f t="shared" ca="1" si="5"/>
        <v>5</v>
      </c>
      <c r="E25">
        <f t="shared" ca="1" si="5"/>
        <v>6</v>
      </c>
      <c r="F25">
        <f t="shared" ca="1" si="5"/>
        <v>2</v>
      </c>
      <c r="G25">
        <f t="shared" ca="1" si="1"/>
        <v>6</v>
      </c>
      <c r="H25" t="str">
        <f t="shared" ca="1" si="2"/>
        <v>a</v>
      </c>
      <c r="I25" t="str">
        <f t="shared" ca="1" si="3"/>
        <v>b</v>
      </c>
      <c r="J25" t="str">
        <f ca="1">$C25&amp;" · ("&amp;$D25&amp;" + "&amp;$E25&amp;H25&amp;") ="</f>
        <v>6 · (5 + 6a) =</v>
      </c>
      <c r="K25" t="str">
        <f ca="1">$C25*$D25&amp;" + "&amp;$C25*$E25&amp;H25</f>
        <v>30 + 36a</v>
      </c>
    </row>
    <row r="26" spans="1:11" x14ac:dyDescent="0.25">
      <c r="A26">
        <f t="shared" ca="1" si="4"/>
        <v>4</v>
      </c>
      <c r="B26">
        <f t="shared" ca="1" si="0"/>
        <v>0.93170564624321406</v>
      </c>
      <c r="C26">
        <f t="shared" ca="1" si="5"/>
        <v>8</v>
      </c>
      <c r="D26">
        <f t="shared" ca="1" si="5"/>
        <v>8</v>
      </c>
      <c r="E26">
        <f t="shared" ca="1" si="5"/>
        <v>3</v>
      </c>
      <c r="F26">
        <f t="shared" ca="1" si="5"/>
        <v>5</v>
      </c>
      <c r="G26">
        <f t="shared" ca="1" si="1"/>
        <v>2</v>
      </c>
      <c r="H26" t="str">
        <f t="shared" ca="1" si="2"/>
        <v>x</v>
      </c>
      <c r="I26" t="str">
        <f t="shared" ca="1" si="3"/>
        <v>y</v>
      </c>
      <c r="J26" t="str">
        <f ca="1">$C26&amp;" · ("&amp;$D26&amp;" - "&amp;$E26&amp;H26&amp;") ="</f>
        <v>8 · (8 - 3x) =</v>
      </c>
      <c r="K26" t="str">
        <f ca="1">$C26*$D26&amp;" - "&amp;$C26*$E26&amp;H26</f>
        <v>64 - 24x</v>
      </c>
    </row>
    <row r="27" spans="1:11" x14ac:dyDescent="0.25">
      <c r="A27">
        <f t="shared" ca="1" si="4"/>
        <v>18</v>
      </c>
      <c r="B27">
        <f t="shared" ca="1" si="0"/>
        <v>0.34860114332670267</v>
      </c>
      <c r="C27">
        <f t="shared" ca="1" si="5"/>
        <v>7</v>
      </c>
      <c r="D27">
        <f t="shared" ca="1" si="5"/>
        <v>5</v>
      </c>
      <c r="E27">
        <f t="shared" ca="1" si="5"/>
        <v>2</v>
      </c>
      <c r="F27">
        <f t="shared" ca="1" si="5"/>
        <v>5</v>
      </c>
      <c r="G27">
        <f t="shared" ca="1" si="1"/>
        <v>10</v>
      </c>
      <c r="H27" t="str">
        <f t="shared" ca="1" si="2"/>
        <v>b</v>
      </c>
      <c r="I27" t="str">
        <f t="shared" ca="1" si="3"/>
        <v>c</v>
      </c>
      <c r="J27" t="str">
        <f ca="1">$C27&amp;H27&amp;" · ("&amp;$D27&amp;" + "&amp;$E27&amp;H27&amp;") ="</f>
        <v>7b · (5 + 2b) =</v>
      </c>
      <c r="K27" t="str">
        <f ca="1">$C27*$D27&amp;H27&amp;" + "&amp;$C27*$E27&amp;H27&amp;"²"</f>
        <v>35b + 14b²</v>
      </c>
    </row>
    <row r="28" spans="1:11" x14ac:dyDescent="0.25">
      <c r="A28">
        <f t="shared" ca="1" si="4"/>
        <v>7</v>
      </c>
      <c r="B28">
        <f t="shared" ca="1" si="0"/>
        <v>0.80549184904785875</v>
      </c>
      <c r="C28">
        <f t="shared" ca="1" si="5"/>
        <v>4</v>
      </c>
      <c r="D28">
        <f t="shared" ca="1" si="5"/>
        <v>7</v>
      </c>
      <c r="E28">
        <f t="shared" ca="1" si="5"/>
        <v>3</v>
      </c>
      <c r="F28">
        <f t="shared" ca="1" si="5"/>
        <v>5</v>
      </c>
      <c r="G28">
        <f t="shared" ca="1" si="1"/>
        <v>9</v>
      </c>
      <c r="H28" t="str">
        <f t="shared" ca="1" si="2"/>
        <v>y</v>
      </c>
      <c r="I28" t="str">
        <f t="shared" ca="1" si="3"/>
        <v>z</v>
      </c>
      <c r="J28" t="str">
        <f ca="1">$C28&amp;H28&amp;" · ("&amp;$D28&amp;" - "&amp;$E28&amp;H28&amp;") ="</f>
        <v>4y · (7 - 3y) =</v>
      </c>
      <c r="K28" t="str">
        <f ca="1">$C28*$D28&amp;H28&amp;" - "&amp;$C28*$E28&amp;H28&amp;"²"</f>
        <v>28y - 12y²</v>
      </c>
    </row>
    <row r="29" spans="1:11" x14ac:dyDescent="0.25">
      <c r="A29">
        <f t="shared" ca="1" si="4"/>
        <v>15</v>
      </c>
      <c r="B29">
        <f t="shared" ca="1" si="0"/>
        <v>0.42630357357786663</v>
      </c>
      <c r="C29">
        <f t="shared" ca="1" si="5"/>
        <v>8</v>
      </c>
      <c r="D29">
        <f t="shared" ca="1" si="5"/>
        <v>8</v>
      </c>
      <c r="E29">
        <f t="shared" ca="1" si="5"/>
        <v>6</v>
      </c>
      <c r="F29">
        <f t="shared" ca="1" si="5"/>
        <v>2</v>
      </c>
      <c r="G29">
        <f t="shared" ca="1" si="1"/>
        <v>6</v>
      </c>
      <c r="H29" t="str">
        <f t="shared" ca="1" si="2"/>
        <v>a</v>
      </c>
      <c r="I29" t="str">
        <f t="shared" ca="1" si="3"/>
        <v>b</v>
      </c>
      <c r="J29" t="str">
        <f ca="1">$C29&amp;H29&amp;" · ("&amp;$D29&amp;I29&amp;" + "&amp;$E29&amp;H29&amp;") ="</f>
        <v>8a · (8b + 6a) =</v>
      </c>
      <c r="K29" t="str">
        <f ca="1">$C29*$D29&amp;H29&amp;I29&amp;" + "&amp;$C29*$E29&amp;H29&amp;"²"</f>
        <v>64ab + 48a²</v>
      </c>
    </row>
    <row r="30" spans="1:11" x14ac:dyDescent="0.25">
      <c r="A30">
        <f ca="1">RANK(B30,$B$3:$B$30)</f>
        <v>10</v>
      </c>
      <c r="B30">
        <f t="shared" ca="1" si="0"/>
        <v>0.62852181373820648</v>
      </c>
      <c r="C30">
        <f t="shared" ca="1" si="5"/>
        <v>5</v>
      </c>
      <c r="D30">
        <f t="shared" ca="1" si="5"/>
        <v>4</v>
      </c>
      <c r="E30">
        <f t="shared" ca="1" si="5"/>
        <v>4</v>
      </c>
      <c r="F30">
        <f t="shared" ca="1" si="5"/>
        <v>9</v>
      </c>
      <c r="G30">
        <f t="shared" ca="1" si="1"/>
        <v>5</v>
      </c>
      <c r="H30" t="str">
        <f t="shared" ca="1" si="2"/>
        <v>b</v>
      </c>
      <c r="I30" t="str">
        <f t="shared" ca="1" si="3"/>
        <v>c</v>
      </c>
      <c r="J30" t="str">
        <f ca="1">$C30&amp;H30&amp;" · ("&amp;$D30&amp;I30&amp;" - "&amp;$E30&amp;H30&amp;") ="</f>
        <v>5b · (4c - 4b) =</v>
      </c>
      <c r="K30" t="str">
        <f ca="1">$C30*$D30&amp;H30&amp;I30&amp;" - "&amp;$C30*$E30&amp;H30&amp;"²"</f>
        <v>20bc - 20b²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Y21"/>
  <sheetViews>
    <sheetView workbookViewId="0"/>
  </sheetViews>
  <sheetFormatPr baseColWidth="10" defaultRowHeight="12.5" x14ac:dyDescent="0.25"/>
  <cols>
    <col min="7" max="8" width="2" bestFit="1" customWidth="1"/>
    <col min="9" max="9" width="3" bestFit="1" customWidth="1"/>
    <col min="11" max="11" width="21.453125" customWidth="1"/>
    <col min="12" max="12" width="27.81640625" customWidth="1"/>
    <col min="13" max="13" width="2" bestFit="1" customWidth="1"/>
    <col min="14" max="14" width="2.1796875" bestFit="1" customWidth="1"/>
    <col min="15" max="17" width="2" bestFit="1" customWidth="1"/>
    <col min="19" max="19" width="3.81640625" customWidth="1"/>
    <col min="22" max="22" width="2" bestFit="1" customWidth="1"/>
    <col min="23" max="23" width="2.1796875" bestFit="1" customWidth="1"/>
  </cols>
  <sheetData>
    <row r="1" spans="2:25" x14ac:dyDescent="0.25">
      <c r="B1">
        <v>19</v>
      </c>
      <c r="C1">
        <f ca="1">ROUND(RAND()*5+1,0)</f>
        <v>3</v>
      </c>
    </row>
    <row r="3" spans="2:25" x14ac:dyDescent="0.25">
      <c r="B3">
        <f ca="1">ROUND(RAND()*B1+0.5,0)</f>
        <v>12</v>
      </c>
      <c r="C3">
        <f t="shared" ref="C3:C21" ca="1" si="0">GCD(D3,E3)</f>
        <v>14</v>
      </c>
      <c r="D3">
        <f t="shared" ref="D3:D21" ca="1" si="1">ROUND(RAND()*10+2,0)*F3</f>
        <v>14</v>
      </c>
      <c r="E3">
        <f ca="1">ROUND(RAND()*11+1,0)*F3</f>
        <v>14</v>
      </c>
      <c r="F3">
        <f ca="1">ROUND(RAND()*5+1.5,0)</f>
        <v>2</v>
      </c>
      <c r="G3" t="str">
        <f ca="1">VLOOKUP(O3,$R$3:$S$9,2,FALSE)</f>
        <v>z</v>
      </c>
      <c r="H3" t="str">
        <f ca="1">VLOOKUP(Q3,$R$3:$S$9,2,FALSE)</f>
        <v>d</v>
      </c>
      <c r="I3">
        <f ca="1">D3/C3</f>
        <v>1</v>
      </c>
      <c r="J3">
        <f ca="1">E3/C3</f>
        <v>1</v>
      </c>
      <c r="K3" t="str">
        <f ca="1">D3&amp;" "&amp;G3&amp;"²"&amp;H3&amp;" "&amp;N3&amp;" "&amp;E3&amp;" "&amp;G3&amp;H3</f>
        <v>14 z²d - 14 zd</v>
      </c>
      <c r="L3" t="str">
        <f ca="1">"= "&amp;C3&amp;" "&amp;G3&amp;H3&amp;" · ("&amp;I3&amp;G3&amp;" "&amp;N3&amp;" "&amp;J3&amp;")"</f>
        <v>= 14 zd · (1z - 1)</v>
      </c>
      <c r="M3">
        <f ca="1">ROUND(RAND()*1,0)</f>
        <v>1</v>
      </c>
      <c r="N3" t="str">
        <f ca="1">IF(M3=0,"+","-")</f>
        <v>-</v>
      </c>
      <c r="O3">
        <f ca="1">ROUND(RAND()*5+1.5,0)</f>
        <v>6</v>
      </c>
      <c r="P3">
        <f ca="1">ROUND(RAND()*5+1.5,0)</f>
        <v>4</v>
      </c>
      <c r="Q3">
        <f ca="1">MOD(O3+P3,7)</f>
        <v>3</v>
      </c>
      <c r="R3">
        <v>0</v>
      </c>
      <c r="S3" t="s">
        <v>18</v>
      </c>
      <c r="T3">
        <f ca="1">MOD(Q3+P3,7)</f>
        <v>0</v>
      </c>
      <c r="U3" t="str">
        <f ca="1">VLOOKUP(T3,$R$3:$S$9,2,FALSE)</f>
        <v>a</v>
      </c>
      <c r="V3">
        <f ca="1">ROUND(RAND()*1,0)</f>
        <v>0</v>
      </c>
      <c r="W3" t="str">
        <f ca="1">IF(V3=0,"+","-")</f>
        <v>+</v>
      </c>
      <c r="X3">
        <f ca="1">ROUND(RAND()*3+0.5,0)</f>
        <v>3</v>
      </c>
      <c r="Y3">
        <f ca="1">X3*C3</f>
        <v>42</v>
      </c>
    </row>
    <row r="4" spans="2:25" x14ac:dyDescent="0.25">
      <c r="B4">
        <f ca="1">MOD(B3+$C$1,$B$1)</f>
        <v>15</v>
      </c>
      <c r="C4">
        <f t="shared" ca="1" si="0"/>
        <v>3</v>
      </c>
      <c r="D4">
        <f t="shared" ca="1" si="1"/>
        <v>27</v>
      </c>
      <c r="E4">
        <f t="shared" ref="E4:E21" ca="1" si="2">ROUND(RAND()*11+1,0)*F4</f>
        <v>30</v>
      </c>
      <c r="F4">
        <f t="shared" ref="F4:F21" ca="1" si="3">ROUND(RAND()*5+1.5,0)</f>
        <v>3</v>
      </c>
      <c r="G4" t="str">
        <f t="shared" ref="G4:G21" ca="1" si="4">VLOOKUP(O4,$R$3:$S$9,2,FALSE)</f>
        <v>d</v>
      </c>
      <c r="H4" t="str">
        <f t="shared" ref="H4:H21" ca="1" si="5">VLOOKUP(Q4,$R$3:$S$9,2,FALSE)</f>
        <v>c</v>
      </c>
      <c r="I4">
        <f t="shared" ref="I4:I21" ca="1" si="6">D4/C4</f>
        <v>9</v>
      </c>
      <c r="J4">
        <f t="shared" ref="J4:J21" ca="1" si="7">E4/C4</f>
        <v>10</v>
      </c>
      <c r="K4" t="str">
        <f ca="1">D4&amp;" "&amp;G4&amp;"³"&amp;H4&amp;" "&amp;N4&amp;" "&amp;E4&amp;" "&amp;G4&amp;"²"&amp;H4</f>
        <v>27 d³c - 30 d²c</v>
      </c>
      <c r="L4" t="str">
        <f ca="1">"= "&amp;C4&amp;" "&amp;G4&amp;"²"&amp;H4&amp;" · ("&amp;I4&amp;G4&amp;" "&amp;N4&amp;" "&amp;J4&amp;")"</f>
        <v>= 3 d²c · (9d - 10)</v>
      </c>
      <c r="M4">
        <f t="shared" ref="M4:M21" ca="1" si="8">ROUND(RAND()*1,0)</f>
        <v>1</v>
      </c>
      <c r="N4" t="str">
        <f t="shared" ref="N4:N21" ca="1" si="9">IF(M4=0,"+","-")</f>
        <v>-</v>
      </c>
      <c r="O4">
        <f t="shared" ref="O4:P21" ca="1" si="10">ROUND(RAND()*5+1.5,0)</f>
        <v>3</v>
      </c>
      <c r="P4">
        <f t="shared" ca="1" si="10"/>
        <v>6</v>
      </c>
      <c r="Q4">
        <f t="shared" ref="Q4:Q21" ca="1" si="11">MOD(O4+P4,7)</f>
        <v>2</v>
      </c>
      <c r="R4">
        <v>1</v>
      </c>
      <c r="S4" t="s">
        <v>19</v>
      </c>
      <c r="T4">
        <f t="shared" ref="T4:T21" ca="1" si="12">MOD(Q4+P4,7)</f>
        <v>1</v>
      </c>
      <c r="U4" t="str">
        <f t="shared" ref="U4:U21" ca="1" si="13">VLOOKUP(T4,$R$3:$S$9,2,FALSE)</f>
        <v>b</v>
      </c>
      <c r="V4">
        <f t="shared" ref="V4:V21" ca="1" si="14">ROUND(RAND()*1,0)</f>
        <v>1</v>
      </c>
      <c r="W4" t="str">
        <f t="shared" ref="W4:W21" ca="1" si="15">IF(V4=0,"+","-")</f>
        <v>-</v>
      </c>
      <c r="X4">
        <f t="shared" ref="X4:X21" ca="1" si="16">ROUND(RAND()*3+0.5,0)</f>
        <v>3</v>
      </c>
      <c r="Y4">
        <f t="shared" ref="Y4:Y21" ca="1" si="17">X4*C4</f>
        <v>9</v>
      </c>
    </row>
    <row r="5" spans="2:25" x14ac:dyDescent="0.25">
      <c r="B5">
        <f t="shared" ref="B5:B21" ca="1" si="18">MOD(B4+$C$1,$B$1)</f>
        <v>18</v>
      </c>
      <c r="C5">
        <f t="shared" ca="1" si="0"/>
        <v>4</v>
      </c>
      <c r="D5">
        <f t="shared" ca="1" si="1"/>
        <v>40</v>
      </c>
      <c r="E5">
        <f t="shared" ca="1" si="2"/>
        <v>28</v>
      </c>
      <c r="F5">
        <f t="shared" ca="1" si="3"/>
        <v>4</v>
      </c>
      <c r="G5" t="str">
        <f t="shared" ca="1" si="4"/>
        <v>x</v>
      </c>
      <c r="H5" t="str">
        <f t="shared" ca="1" si="5"/>
        <v>a</v>
      </c>
      <c r="I5">
        <f t="shared" ca="1" si="6"/>
        <v>10</v>
      </c>
      <c r="J5">
        <f t="shared" ca="1" si="7"/>
        <v>7</v>
      </c>
      <c r="K5" t="str">
        <f ca="1">D5&amp;" "&amp;G5&amp;"³"&amp;H5&amp;" "&amp;N5&amp;" "&amp;E5&amp;" "&amp;G5&amp;"²"</f>
        <v>40 x³a + 28 x²</v>
      </c>
      <c r="L5" t="str">
        <f ca="1">"= "&amp;C5&amp;" "&amp;G5&amp;"²"&amp;" · ("&amp;I5&amp;G5&amp;H5&amp;" "&amp;N5&amp;" "&amp;J5&amp;")"</f>
        <v>= 4 x² · (10xa + 7)</v>
      </c>
      <c r="M5">
        <f t="shared" ca="1" si="8"/>
        <v>0</v>
      </c>
      <c r="N5" t="str">
        <f t="shared" ca="1" si="9"/>
        <v>+</v>
      </c>
      <c r="O5">
        <f t="shared" ca="1" si="10"/>
        <v>4</v>
      </c>
      <c r="P5">
        <f t="shared" ca="1" si="10"/>
        <v>3</v>
      </c>
      <c r="Q5">
        <f t="shared" ca="1" si="11"/>
        <v>0</v>
      </c>
      <c r="R5">
        <v>2</v>
      </c>
      <c r="S5" t="s">
        <v>20</v>
      </c>
      <c r="T5">
        <f t="shared" ca="1" si="12"/>
        <v>3</v>
      </c>
      <c r="U5" t="str">
        <f t="shared" ca="1" si="13"/>
        <v>d</v>
      </c>
      <c r="V5">
        <f t="shared" ca="1" si="14"/>
        <v>1</v>
      </c>
      <c r="W5" t="str">
        <f t="shared" ca="1" si="15"/>
        <v>-</v>
      </c>
      <c r="X5">
        <f t="shared" ca="1" si="16"/>
        <v>3</v>
      </c>
      <c r="Y5">
        <f t="shared" ca="1" si="17"/>
        <v>12</v>
      </c>
    </row>
    <row r="6" spans="2:25" x14ac:dyDescent="0.25">
      <c r="B6">
        <f t="shared" ca="1" si="18"/>
        <v>2</v>
      </c>
      <c r="C6">
        <f t="shared" ca="1" si="0"/>
        <v>2</v>
      </c>
      <c r="D6">
        <f t="shared" ca="1" si="1"/>
        <v>16</v>
      </c>
      <c r="E6">
        <f t="shared" ca="1" si="2"/>
        <v>22</v>
      </c>
      <c r="F6">
        <f t="shared" ca="1" si="3"/>
        <v>2</v>
      </c>
      <c r="G6" t="str">
        <f t="shared" ca="1" si="4"/>
        <v>c</v>
      </c>
      <c r="H6" t="str">
        <f t="shared" ca="1" si="5"/>
        <v>b</v>
      </c>
      <c r="I6">
        <f t="shared" ca="1" si="6"/>
        <v>8</v>
      </c>
      <c r="J6">
        <f t="shared" ca="1" si="7"/>
        <v>11</v>
      </c>
      <c r="K6" t="str">
        <f ca="1">D6&amp;" "&amp;G6&amp;H6&amp;"² "&amp;N6&amp;" "&amp;E6&amp;" "&amp;G6&amp;H6</f>
        <v>16 cb² + 22 cb</v>
      </c>
      <c r="L6" t="str">
        <f ca="1">"= "&amp;C6&amp;" "&amp;G6&amp;H6&amp;" · ("&amp;I6&amp;H6&amp;" "&amp;N6&amp;" "&amp;J6&amp;")"</f>
        <v>= 2 cb · (8b + 11)</v>
      </c>
      <c r="M6">
        <f t="shared" ca="1" si="8"/>
        <v>0</v>
      </c>
      <c r="N6" t="str">
        <f t="shared" ca="1" si="9"/>
        <v>+</v>
      </c>
      <c r="O6">
        <f t="shared" ca="1" si="10"/>
        <v>2</v>
      </c>
      <c r="P6">
        <f t="shared" ca="1" si="10"/>
        <v>6</v>
      </c>
      <c r="Q6">
        <f t="shared" ca="1" si="11"/>
        <v>1</v>
      </c>
      <c r="R6">
        <v>3</v>
      </c>
      <c r="S6" t="s">
        <v>21</v>
      </c>
      <c r="T6">
        <f t="shared" ca="1" si="12"/>
        <v>0</v>
      </c>
      <c r="U6" t="str">
        <f t="shared" ca="1" si="13"/>
        <v>a</v>
      </c>
      <c r="V6">
        <f t="shared" ca="1" si="14"/>
        <v>1</v>
      </c>
      <c r="W6" t="str">
        <f t="shared" ca="1" si="15"/>
        <v>-</v>
      </c>
      <c r="X6">
        <f t="shared" ca="1" si="16"/>
        <v>3</v>
      </c>
      <c r="Y6">
        <f t="shared" ca="1" si="17"/>
        <v>6</v>
      </c>
    </row>
    <row r="7" spans="2:25" x14ac:dyDescent="0.25">
      <c r="B7">
        <f t="shared" ca="1" si="18"/>
        <v>5</v>
      </c>
      <c r="C7">
        <f t="shared" ca="1" si="0"/>
        <v>2</v>
      </c>
      <c r="D7">
        <f t="shared" ca="1" si="1"/>
        <v>20</v>
      </c>
      <c r="E7">
        <f t="shared" ca="1" si="2"/>
        <v>22</v>
      </c>
      <c r="F7">
        <f t="shared" ca="1" si="3"/>
        <v>2</v>
      </c>
      <c r="G7" t="str">
        <f t="shared" ca="1" si="4"/>
        <v>y</v>
      </c>
      <c r="H7" t="str">
        <f t="shared" ca="1" si="5"/>
        <v>a</v>
      </c>
      <c r="I7">
        <f t="shared" ca="1" si="6"/>
        <v>10</v>
      </c>
      <c r="J7">
        <f t="shared" ca="1" si="7"/>
        <v>11</v>
      </c>
      <c r="K7" t="str">
        <f ca="1">D7&amp;" "&amp;G7&amp;H7&amp;"² "&amp;N7&amp;" "&amp;E7&amp;" "&amp;G7&amp;H7&amp;"³"</f>
        <v>20 ya² + 22 ya³</v>
      </c>
      <c r="L7" t="str">
        <f ca="1">"= "&amp;C7&amp;" "&amp;G7&amp;H7&amp;"² · ("&amp;I7&amp;" "&amp;N7&amp;" "&amp;J7&amp;H7&amp;")"</f>
        <v>= 2 ya² · (10 + 11a)</v>
      </c>
      <c r="M7">
        <f t="shared" ca="1" si="8"/>
        <v>0</v>
      </c>
      <c r="N7" t="str">
        <f t="shared" ca="1" si="9"/>
        <v>+</v>
      </c>
      <c r="O7">
        <f t="shared" ca="1" si="10"/>
        <v>5</v>
      </c>
      <c r="P7">
        <f t="shared" ca="1" si="10"/>
        <v>2</v>
      </c>
      <c r="Q7">
        <f t="shared" ca="1" si="11"/>
        <v>0</v>
      </c>
      <c r="R7">
        <v>4</v>
      </c>
      <c r="S7" t="s">
        <v>22</v>
      </c>
      <c r="T7">
        <f t="shared" ca="1" si="12"/>
        <v>2</v>
      </c>
      <c r="U7" t="str">
        <f t="shared" ca="1" si="13"/>
        <v>c</v>
      </c>
      <c r="V7">
        <f t="shared" ca="1" si="14"/>
        <v>0</v>
      </c>
      <c r="W7" t="str">
        <f t="shared" ca="1" si="15"/>
        <v>+</v>
      </c>
      <c r="X7">
        <f t="shared" ca="1" si="16"/>
        <v>2</v>
      </c>
      <c r="Y7">
        <f t="shared" ca="1" si="17"/>
        <v>4</v>
      </c>
    </row>
    <row r="8" spans="2:25" x14ac:dyDescent="0.25">
      <c r="B8">
        <f t="shared" ca="1" si="18"/>
        <v>8</v>
      </c>
      <c r="C8">
        <f t="shared" ca="1" si="0"/>
        <v>20</v>
      </c>
      <c r="D8">
        <f t="shared" ca="1" si="1"/>
        <v>20</v>
      </c>
      <c r="E8">
        <f t="shared" ca="1" si="2"/>
        <v>40</v>
      </c>
      <c r="F8">
        <f t="shared" ca="1" si="3"/>
        <v>4</v>
      </c>
      <c r="G8" t="str">
        <f t="shared" ca="1" si="4"/>
        <v>c</v>
      </c>
      <c r="H8" t="str">
        <f t="shared" ca="1" si="5"/>
        <v>z</v>
      </c>
      <c r="I8">
        <f t="shared" ca="1" si="6"/>
        <v>1</v>
      </c>
      <c r="J8">
        <f t="shared" ca="1" si="7"/>
        <v>2</v>
      </c>
      <c r="K8" t="str">
        <f ca="1">D8&amp;" "&amp;H8&amp;"² "&amp;N8&amp;" "&amp;E8&amp;" "&amp;H8</f>
        <v>20 z² + 40 z</v>
      </c>
      <c r="L8" t="str">
        <f ca="1">"= "&amp;C8&amp;" "&amp;H8&amp;" · ("&amp;I8&amp;H8&amp;" "&amp;N8&amp;" "&amp;J8&amp;")"</f>
        <v>= 20 z · (1z + 2)</v>
      </c>
      <c r="M8">
        <f t="shared" ca="1" si="8"/>
        <v>0</v>
      </c>
      <c r="N8" t="str">
        <f t="shared" ca="1" si="9"/>
        <v>+</v>
      </c>
      <c r="O8">
        <f t="shared" ca="1" si="10"/>
        <v>2</v>
      </c>
      <c r="P8">
        <f t="shared" ca="1" si="10"/>
        <v>4</v>
      </c>
      <c r="Q8">
        <f t="shared" ca="1" si="11"/>
        <v>6</v>
      </c>
      <c r="R8">
        <v>5</v>
      </c>
      <c r="S8" t="s">
        <v>23</v>
      </c>
      <c r="T8">
        <f t="shared" ca="1" si="12"/>
        <v>3</v>
      </c>
      <c r="U8" t="str">
        <f t="shared" ca="1" si="13"/>
        <v>d</v>
      </c>
      <c r="V8">
        <f t="shared" ca="1" si="14"/>
        <v>1</v>
      </c>
      <c r="W8" t="str">
        <f t="shared" ca="1" si="15"/>
        <v>-</v>
      </c>
      <c r="X8">
        <f t="shared" ca="1" si="16"/>
        <v>2</v>
      </c>
      <c r="Y8">
        <f t="shared" ca="1" si="17"/>
        <v>40</v>
      </c>
    </row>
    <row r="9" spans="2:25" x14ac:dyDescent="0.25">
      <c r="B9">
        <f t="shared" ca="1" si="18"/>
        <v>11</v>
      </c>
      <c r="C9">
        <f t="shared" ca="1" si="0"/>
        <v>4</v>
      </c>
      <c r="D9">
        <f t="shared" ca="1" si="1"/>
        <v>48</v>
      </c>
      <c r="E9">
        <f t="shared" ca="1" si="2"/>
        <v>28</v>
      </c>
      <c r="F9">
        <f t="shared" ca="1" si="3"/>
        <v>4</v>
      </c>
      <c r="G9" t="str">
        <f t="shared" ca="1" si="4"/>
        <v>d</v>
      </c>
      <c r="H9" t="str">
        <f t="shared" ca="1" si="5"/>
        <v>y</v>
      </c>
      <c r="I9">
        <f t="shared" ca="1" si="6"/>
        <v>12</v>
      </c>
      <c r="J9">
        <f t="shared" ca="1" si="7"/>
        <v>7</v>
      </c>
      <c r="K9" t="str">
        <f ca="1">D9&amp;" "&amp;H9&amp;"² "&amp;N9&amp;" "&amp;E9&amp;" "&amp;H9&amp;"³"</f>
        <v>48 y² - 28 y³</v>
      </c>
      <c r="L9" t="str">
        <f ca="1">"= "&amp;C9&amp;" "&amp;H9&amp;"² · ("&amp;I9&amp;" "&amp;N9&amp;" "&amp;J9&amp;H9&amp;")"</f>
        <v>= 4 y² · (12 - 7y)</v>
      </c>
      <c r="M9">
        <f t="shared" ca="1" si="8"/>
        <v>1</v>
      </c>
      <c r="N9" t="str">
        <f t="shared" ca="1" si="9"/>
        <v>-</v>
      </c>
      <c r="O9">
        <f t="shared" ca="1" si="10"/>
        <v>3</v>
      </c>
      <c r="P9">
        <f t="shared" ca="1" si="10"/>
        <v>2</v>
      </c>
      <c r="Q9">
        <f t="shared" ca="1" si="11"/>
        <v>5</v>
      </c>
      <c r="R9">
        <v>6</v>
      </c>
      <c r="S9" t="s">
        <v>24</v>
      </c>
      <c r="T9">
        <f t="shared" ca="1" si="12"/>
        <v>0</v>
      </c>
      <c r="U9" t="str">
        <f t="shared" ca="1" si="13"/>
        <v>a</v>
      </c>
      <c r="V9">
        <f t="shared" ca="1" si="14"/>
        <v>1</v>
      </c>
      <c r="W9" t="str">
        <f t="shared" ca="1" si="15"/>
        <v>-</v>
      </c>
      <c r="X9">
        <f t="shared" ca="1" si="16"/>
        <v>1</v>
      </c>
      <c r="Y9">
        <f t="shared" ca="1" si="17"/>
        <v>4</v>
      </c>
    </row>
    <row r="10" spans="2:25" x14ac:dyDescent="0.25">
      <c r="B10">
        <f t="shared" ca="1" si="18"/>
        <v>14</v>
      </c>
      <c r="C10">
        <f t="shared" ca="1" si="0"/>
        <v>2</v>
      </c>
      <c r="D10">
        <f t="shared" ca="1" si="1"/>
        <v>12</v>
      </c>
      <c r="E10">
        <f t="shared" ca="1" si="2"/>
        <v>22</v>
      </c>
      <c r="F10">
        <f t="shared" ca="1" si="3"/>
        <v>2</v>
      </c>
      <c r="G10" t="str">
        <f t="shared" ca="1" si="4"/>
        <v>c</v>
      </c>
      <c r="H10" t="str">
        <f t="shared" ca="1" si="5"/>
        <v>b</v>
      </c>
      <c r="I10">
        <f t="shared" ca="1" si="6"/>
        <v>6</v>
      </c>
      <c r="J10">
        <f t="shared" ca="1" si="7"/>
        <v>11</v>
      </c>
      <c r="K10" t="str">
        <f ca="1">D10&amp;" "&amp;G10&amp;"²"&amp;H10&amp;"² "&amp;N10&amp;" "&amp;E10&amp;" "&amp;G10&amp;H10&amp;"³"</f>
        <v>12 c²b² + 22 cb³</v>
      </c>
      <c r="L10" t="str">
        <f ca="1">"= "&amp;C10&amp;" "&amp;G10&amp;H10&amp;"² · ("&amp;I10&amp;G10&amp;" "&amp;N10&amp;" "&amp;J10&amp;H10&amp;")"</f>
        <v>= 2 cb² · (6c + 11b)</v>
      </c>
      <c r="M10">
        <f t="shared" ca="1" si="8"/>
        <v>0</v>
      </c>
      <c r="N10" t="str">
        <f t="shared" ca="1" si="9"/>
        <v>+</v>
      </c>
      <c r="O10">
        <f t="shared" ca="1" si="10"/>
        <v>2</v>
      </c>
      <c r="P10">
        <f t="shared" ca="1" si="10"/>
        <v>6</v>
      </c>
      <c r="Q10">
        <f t="shared" ca="1" si="11"/>
        <v>1</v>
      </c>
      <c r="T10">
        <f t="shared" ca="1" si="12"/>
        <v>0</v>
      </c>
      <c r="U10" t="str">
        <f t="shared" ca="1" si="13"/>
        <v>a</v>
      </c>
      <c r="V10">
        <f t="shared" ca="1" si="14"/>
        <v>0</v>
      </c>
      <c r="W10" t="str">
        <f t="shared" ca="1" si="15"/>
        <v>+</v>
      </c>
      <c r="X10">
        <f t="shared" ca="1" si="16"/>
        <v>2</v>
      </c>
      <c r="Y10">
        <f t="shared" ca="1" si="17"/>
        <v>4</v>
      </c>
    </row>
    <row r="11" spans="2:25" x14ac:dyDescent="0.25">
      <c r="B11">
        <f t="shared" ca="1" si="18"/>
        <v>17</v>
      </c>
      <c r="C11">
        <f t="shared" ca="1" si="0"/>
        <v>4</v>
      </c>
      <c r="D11">
        <f t="shared" ca="1" si="1"/>
        <v>36</v>
      </c>
      <c r="E11">
        <f t="shared" ca="1" si="2"/>
        <v>32</v>
      </c>
      <c r="F11">
        <f t="shared" ca="1" si="3"/>
        <v>4</v>
      </c>
      <c r="G11" t="str">
        <f t="shared" ca="1" si="4"/>
        <v>d</v>
      </c>
      <c r="H11" t="str">
        <f t="shared" ca="1" si="5"/>
        <v>c</v>
      </c>
      <c r="I11">
        <f t="shared" ca="1" si="6"/>
        <v>9</v>
      </c>
      <c r="J11">
        <f t="shared" ca="1" si="7"/>
        <v>8</v>
      </c>
      <c r="K11" t="str">
        <f ca="1">D11&amp;" "&amp;G11&amp;"²"&amp;H11&amp;" "&amp;N11&amp;" "&amp;E11&amp;" "&amp;G11&amp;H11&amp;"²"</f>
        <v>36 d²c + 32 dc²</v>
      </c>
      <c r="L11" t="str">
        <f ca="1">"= "&amp;C11&amp;" "&amp;G11&amp;H11&amp;" · ("&amp;I11&amp;G11&amp;" "&amp;N11&amp;" "&amp;J11&amp;H11&amp;")"</f>
        <v>= 4 dc · (9d + 8c)</v>
      </c>
      <c r="M11">
        <f t="shared" ca="1" si="8"/>
        <v>0</v>
      </c>
      <c r="N11" t="str">
        <f t="shared" ca="1" si="9"/>
        <v>+</v>
      </c>
      <c r="O11">
        <f t="shared" ca="1" si="10"/>
        <v>3</v>
      </c>
      <c r="P11">
        <f t="shared" ca="1" si="10"/>
        <v>6</v>
      </c>
      <c r="Q11">
        <f t="shared" ca="1" si="11"/>
        <v>2</v>
      </c>
      <c r="T11">
        <f t="shared" ca="1" si="12"/>
        <v>1</v>
      </c>
      <c r="U11" t="str">
        <f t="shared" ca="1" si="13"/>
        <v>b</v>
      </c>
      <c r="V11">
        <f t="shared" ca="1" si="14"/>
        <v>1</v>
      </c>
      <c r="W11" t="str">
        <f t="shared" ca="1" si="15"/>
        <v>-</v>
      </c>
      <c r="X11">
        <f t="shared" ca="1" si="16"/>
        <v>2</v>
      </c>
      <c r="Y11">
        <f t="shared" ca="1" si="17"/>
        <v>8</v>
      </c>
    </row>
    <row r="12" spans="2:25" x14ac:dyDescent="0.25">
      <c r="B12">
        <f t="shared" ca="1" si="18"/>
        <v>1</v>
      </c>
      <c r="C12">
        <f t="shared" ca="1" si="0"/>
        <v>3</v>
      </c>
      <c r="D12">
        <f t="shared" ca="1" si="1"/>
        <v>18</v>
      </c>
      <c r="E12">
        <f t="shared" ca="1" si="2"/>
        <v>33</v>
      </c>
      <c r="F12">
        <f t="shared" ca="1" si="3"/>
        <v>3</v>
      </c>
      <c r="G12" t="str">
        <f t="shared" ca="1" si="4"/>
        <v>c</v>
      </c>
      <c r="H12" t="str">
        <f t="shared" ca="1" si="5"/>
        <v>y</v>
      </c>
      <c r="I12">
        <f t="shared" ca="1" si="6"/>
        <v>6</v>
      </c>
      <c r="J12">
        <f t="shared" ca="1" si="7"/>
        <v>11</v>
      </c>
      <c r="K12" t="str">
        <f ca="1">D12&amp;" "&amp;H12&amp;" "&amp;N12&amp;" "&amp;E12&amp;" "&amp;H12&amp;"³"</f>
        <v>18 y + 33 y³</v>
      </c>
      <c r="L12" t="str">
        <f ca="1">"= "&amp;C12&amp;" "&amp;H12&amp;" · ("&amp;I12&amp;" "&amp;N12&amp;" "&amp;J12&amp;H12&amp;"²)"</f>
        <v>= 3 y · (6 + 11y²)</v>
      </c>
      <c r="M12">
        <f t="shared" ca="1" si="8"/>
        <v>0</v>
      </c>
      <c r="N12" t="str">
        <f t="shared" ca="1" si="9"/>
        <v>+</v>
      </c>
      <c r="O12">
        <f t="shared" ca="1" si="10"/>
        <v>2</v>
      </c>
      <c r="P12">
        <f t="shared" ca="1" si="10"/>
        <v>3</v>
      </c>
      <c r="Q12">
        <f t="shared" ca="1" si="11"/>
        <v>5</v>
      </c>
      <c r="T12">
        <f t="shared" ca="1" si="12"/>
        <v>1</v>
      </c>
      <c r="U12" t="str">
        <f t="shared" ca="1" si="13"/>
        <v>b</v>
      </c>
      <c r="V12">
        <f t="shared" ca="1" si="14"/>
        <v>1</v>
      </c>
      <c r="W12" t="str">
        <f t="shared" ca="1" si="15"/>
        <v>-</v>
      </c>
      <c r="X12">
        <f t="shared" ca="1" si="16"/>
        <v>1</v>
      </c>
      <c r="Y12">
        <f t="shared" ca="1" si="17"/>
        <v>3</v>
      </c>
    </row>
    <row r="13" spans="2:25" x14ac:dyDescent="0.25">
      <c r="B13">
        <f t="shared" ca="1" si="18"/>
        <v>4</v>
      </c>
      <c r="C13">
        <f t="shared" ca="1" si="0"/>
        <v>3</v>
      </c>
      <c r="D13">
        <f t="shared" ca="1" si="1"/>
        <v>33</v>
      </c>
      <c r="E13">
        <f t="shared" ca="1" si="2"/>
        <v>9</v>
      </c>
      <c r="F13">
        <f t="shared" ca="1" si="3"/>
        <v>3</v>
      </c>
      <c r="G13" t="str">
        <f t="shared" ca="1" si="4"/>
        <v>z</v>
      </c>
      <c r="H13" t="str">
        <f t="shared" ca="1" si="5"/>
        <v>d</v>
      </c>
      <c r="I13">
        <f t="shared" ca="1" si="6"/>
        <v>11</v>
      </c>
      <c r="J13">
        <f t="shared" ca="1" si="7"/>
        <v>3</v>
      </c>
      <c r="K13" t="str">
        <f ca="1">D13&amp;" "&amp;G13&amp;"²"&amp;H13&amp;" "&amp;N13&amp;" "&amp;E13&amp;" "&amp;G13&amp;H13&amp;" "&amp;W13&amp;" "&amp;Y13&amp;U13&amp;H13</f>
        <v>33 z²d - 9 zd - 6ad</v>
      </c>
      <c r="L13" t="str">
        <f ca="1">"= "&amp;C13&amp;" "&amp;H13&amp;" · ("&amp;I13&amp;G13&amp;"² "&amp;N13&amp;" "&amp;J13&amp;G13&amp;" "&amp;W13&amp;" "&amp;X13&amp;U13&amp;")"</f>
        <v>= 3 d · (11z² - 3z - 2a)</v>
      </c>
      <c r="M13">
        <f t="shared" ca="1" si="8"/>
        <v>1</v>
      </c>
      <c r="N13" t="str">
        <f t="shared" ca="1" si="9"/>
        <v>-</v>
      </c>
      <c r="O13">
        <f t="shared" ca="1" si="10"/>
        <v>6</v>
      </c>
      <c r="P13">
        <f t="shared" ca="1" si="10"/>
        <v>4</v>
      </c>
      <c r="Q13">
        <f t="shared" ca="1" si="11"/>
        <v>3</v>
      </c>
      <c r="T13">
        <f t="shared" ca="1" si="12"/>
        <v>0</v>
      </c>
      <c r="U13" t="str">
        <f t="shared" ca="1" si="13"/>
        <v>a</v>
      </c>
      <c r="V13">
        <f t="shared" ca="1" si="14"/>
        <v>1</v>
      </c>
      <c r="W13" t="str">
        <f t="shared" ca="1" si="15"/>
        <v>-</v>
      </c>
      <c r="X13">
        <f t="shared" ca="1" si="16"/>
        <v>2</v>
      </c>
      <c r="Y13">
        <f t="shared" ca="1" si="17"/>
        <v>6</v>
      </c>
    </row>
    <row r="14" spans="2:25" x14ac:dyDescent="0.25">
      <c r="B14">
        <f t="shared" ca="1" si="18"/>
        <v>7</v>
      </c>
      <c r="C14">
        <f t="shared" ca="1" si="0"/>
        <v>25</v>
      </c>
      <c r="D14">
        <f t="shared" ca="1" si="1"/>
        <v>25</v>
      </c>
      <c r="E14">
        <f t="shared" ca="1" si="2"/>
        <v>25</v>
      </c>
      <c r="F14">
        <f t="shared" ca="1" si="3"/>
        <v>5</v>
      </c>
      <c r="G14" t="str">
        <f t="shared" ca="1" si="4"/>
        <v>d</v>
      </c>
      <c r="H14" t="str">
        <f t="shared" ca="1" si="5"/>
        <v>y</v>
      </c>
      <c r="I14">
        <f t="shared" ca="1" si="6"/>
        <v>1</v>
      </c>
      <c r="J14">
        <f t="shared" ca="1" si="7"/>
        <v>1</v>
      </c>
      <c r="K14" t="str">
        <f ca="1">D14&amp;" "&amp;G14&amp;"²"&amp;H14&amp;" "&amp;N14&amp;" "&amp;E14&amp;" "&amp;G14&amp;H14&amp;" "&amp;W14&amp;" "&amp;Y14&amp;G14&amp;H14&amp;"²"</f>
        <v>25 d²y - 25 dy - 25dy²</v>
      </c>
      <c r="L14" t="str">
        <f ca="1">"= "&amp;C14&amp;" "&amp;H14&amp;G14&amp;" · ("&amp;I14&amp;G14&amp;" "&amp;N14&amp;" "&amp;J14&amp;" "&amp;W14&amp;" "&amp;X14&amp;H14&amp;")"</f>
        <v>= 25 yd · (1d - 1 - 1y)</v>
      </c>
      <c r="M14">
        <f t="shared" ca="1" si="8"/>
        <v>1</v>
      </c>
      <c r="N14" t="str">
        <f t="shared" ca="1" si="9"/>
        <v>-</v>
      </c>
      <c r="O14">
        <f t="shared" ca="1" si="10"/>
        <v>3</v>
      </c>
      <c r="P14">
        <f t="shared" ca="1" si="10"/>
        <v>2</v>
      </c>
      <c r="Q14">
        <f t="shared" ca="1" si="11"/>
        <v>5</v>
      </c>
      <c r="T14">
        <f t="shared" ca="1" si="12"/>
        <v>0</v>
      </c>
      <c r="U14" t="str">
        <f t="shared" ca="1" si="13"/>
        <v>a</v>
      </c>
      <c r="V14">
        <f t="shared" ca="1" si="14"/>
        <v>1</v>
      </c>
      <c r="W14" t="str">
        <f t="shared" ca="1" si="15"/>
        <v>-</v>
      </c>
      <c r="X14">
        <f t="shared" ca="1" si="16"/>
        <v>1</v>
      </c>
      <c r="Y14">
        <f t="shared" ca="1" si="17"/>
        <v>25</v>
      </c>
    </row>
    <row r="15" spans="2:25" x14ac:dyDescent="0.25">
      <c r="B15">
        <f t="shared" ca="1" si="18"/>
        <v>10</v>
      </c>
      <c r="C15">
        <f t="shared" ca="1" si="0"/>
        <v>6</v>
      </c>
      <c r="D15">
        <f t="shared" ca="1" si="1"/>
        <v>30</v>
      </c>
      <c r="E15">
        <f t="shared" ca="1" si="2"/>
        <v>36</v>
      </c>
      <c r="F15">
        <f t="shared" ca="1" si="3"/>
        <v>3</v>
      </c>
      <c r="G15" t="str">
        <f t="shared" ca="1" si="4"/>
        <v>x</v>
      </c>
      <c r="H15" t="str">
        <f t="shared" ca="1" si="5"/>
        <v>d</v>
      </c>
      <c r="I15">
        <f t="shared" ca="1" si="6"/>
        <v>5</v>
      </c>
      <c r="J15">
        <f t="shared" ca="1" si="7"/>
        <v>6</v>
      </c>
      <c r="K15" t="str">
        <f ca="1">D15&amp;" "&amp;G15&amp;H15&amp;" "&amp;N15&amp;" "&amp;E15&amp;" "&amp;G15&amp;U15&amp;" "&amp;W15&amp;" "&amp;Y15&amp;U15&amp;H15</f>
        <v>30 xd + 36 xc + 12cd</v>
      </c>
      <c r="L15" t="str">
        <f ca="1">"= "&amp;C15&amp;" · ("&amp;I15&amp;G15&amp;H15&amp;" "&amp;N15&amp;" "&amp;J15&amp;G15&amp;U15&amp;" "&amp;W15&amp;" "&amp;X15&amp;U15&amp;H15&amp;")"</f>
        <v>= 6 · (5xd + 6xc + 2cd)</v>
      </c>
      <c r="M15">
        <f t="shared" ca="1" si="8"/>
        <v>0</v>
      </c>
      <c r="N15" t="str">
        <f t="shared" ca="1" si="9"/>
        <v>+</v>
      </c>
      <c r="O15">
        <f t="shared" ca="1" si="10"/>
        <v>4</v>
      </c>
      <c r="P15">
        <f t="shared" ca="1" si="10"/>
        <v>6</v>
      </c>
      <c r="Q15">
        <f t="shared" ca="1" si="11"/>
        <v>3</v>
      </c>
      <c r="T15">
        <f t="shared" ca="1" si="12"/>
        <v>2</v>
      </c>
      <c r="U15" t="str">
        <f t="shared" ca="1" si="13"/>
        <v>c</v>
      </c>
      <c r="V15">
        <f t="shared" ca="1" si="14"/>
        <v>0</v>
      </c>
      <c r="W15" t="str">
        <f t="shared" ca="1" si="15"/>
        <v>+</v>
      </c>
      <c r="X15">
        <f t="shared" ca="1" si="16"/>
        <v>2</v>
      </c>
      <c r="Y15">
        <f t="shared" ca="1" si="17"/>
        <v>12</v>
      </c>
    </row>
    <row r="16" spans="2:25" x14ac:dyDescent="0.25">
      <c r="B16">
        <f t="shared" ca="1" si="18"/>
        <v>13</v>
      </c>
      <c r="C16">
        <f t="shared" ca="1" si="0"/>
        <v>4</v>
      </c>
      <c r="D16">
        <f t="shared" ca="1" si="1"/>
        <v>20</v>
      </c>
      <c r="E16">
        <f t="shared" ca="1" si="2"/>
        <v>44</v>
      </c>
      <c r="F16">
        <f t="shared" ca="1" si="3"/>
        <v>4</v>
      </c>
      <c r="G16" t="str">
        <f t="shared" ca="1" si="4"/>
        <v>c</v>
      </c>
      <c r="H16" t="str">
        <f t="shared" ca="1" si="5"/>
        <v>a</v>
      </c>
      <c r="I16">
        <f t="shared" ca="1" si="6"/>
        <v>5</v>
      </c>
      <c r="J16">
        <f t="shared" ca="1" si="7"/>
        <v>11</v>
      </c>
      <c r="K16" t="str">
        <f ca="1">D16&amp;" "&amp;G16&amp;"²"&amp;H16&amp;" "&amp;N16&amp;" "&amp;E16&amp;" "&amp;G16&amp;H16&amp;" "&amp;W16&amp;" "&amp;Y16&amp;" "&amp;G16&amp;"³"&amp;H16</f>
        <v>20 c²a - 44 ca + 8 c³a</v>
      </c>
      <c r="L16" t="str">
        <f ca="1">"= "&amp;C16&amp;" "&amp;G16&amp;H16&amp;" · ("&amp;I16&amp;G16&amp;" "&amp;N16&amp;" "&amp;J16&amp;" "&amp;W16&amp;" "&amp;X16&amp;G16&amp;"²"&amp;")"</f>
        <v>= 4 ca · (5c - 11 + 2c²)</v>
      </c>
      <c r="M16">
        <f t="shared" ca="1" si="8"/>
        <v>1</v>
      </c>
      <c r="N16" t="str">
        <f t="shared" ca="1" si="9"/>
        <v>-</v>
      </c>
      <c r="O16">
        <f t="shared" ca="1" si="10"/>
        <v>2</v>
      </c>
      <c r="P16">
        <f t="shared" ca="1" si="10"/>
        <v>5</v>
      </c>
      <c r="Q16">
        <f t="shared" ca="1" si="11"/>
        <v>0</v>
      </c>
      <c r="T16">
        <f t="shared" ca="1" si="12"/>
        <v>5</v>
      </c>
      <c r="U16" t="str">
        <f t="shared" ca="1" si="13"/>
        <v>y</v>
      </c>
      <c r="V16">
        <f t="shared" ca="1" si="14"/>
        <v>0</v>
      </c>
      <c r="W16" t="str">
        <f t="shared" ca="1" si="15"/>
        <v>+</v>
      </c>
      <c r="X16">
        <f t="shared" ca="1" si="16"/>
        <v>2</v>
      </c>
      <c r="Y16">
        <f t="shared" ca="1" si="17"/>
        <v>8</v>
      </c>
    </row>
    <row r="17" spans="2:25" x14ac:dyDescent="0.25">
      <c r="B17">
        <f t="shared" ca="1" si="18"/>
        <v>16</v>
      </c>
      <c r="C17">
        <f t="shared" ca="1" si="0"/>
        <v>2</v>
      </c>
      <c r="D17">
        <f t="shared" ca="1" si="1"/>
        <v>22</v>
      </c>
      <c r="E17">
        <f t="shared" ca="1" si="2"/>
        <v>8</v>
      </c>
      <c r="F17">
        <f t="shared" ca="1" si="3"/>
        <v>2</v>
      </c>
      <c r="G17" t="str">
        <f t="shared" ca="1" si="4"/>
        <v>d</v>
      </c>
      <c r="H17" t="str">
        <f t="shared" ca="1" si="5"/>
        <v>z</v>
      </c>
      <c r="I17">
        <f t="shared" ca="1" si="6"/>
        <v>11</v>
      </c>
      <c r="J17">
        <f t="shared" ca="1" si="7"/>
        <v>4</v>
      </c>
      <c r="K17" t="str">
        <f ca="1">D17&amp;" "&amp;G17&amp;"²"&amp;H17&amp;" "&amp;N17&amp;" "&amp;E17&amp;" "&amp;G17&amp;H17&amp;"²"&amp;" "&amp;W17&amp;" "&amp;Y17&amp;U17&amp;"²"&amp;H17</f>
        <v>22 d²z + 8 dz² + 2c²z</v>
      </c>
      <c r="L17" t="str">
        <f ca="1">"= "&amp;C17&amp;" "&amp;H17&amp;" · ("&amp;I17&amp;G17&amp;"² "&amp;N17&amp;" "&amp;J17&amp;G17&amp;H17&amp;" "&amp;W17&amp;" "&amp;X17&amp;U17&amp;"²)"</f>
        <v>= 2 z · (11d² + 4dz + 1c²)</v>
      </c>
      <c r="M17">
        <f t="shared" ca="1" si="8"/>
        <v>0</v>
      </c>
      <c r="N17" t="str">
        <f t="shared" ca="1" si="9"/>
        <v>+</v>
      </c>
      <c r="O17">
        <f t="shared" ca="1" si="10"/>
        <v>3</v>
      </c>
      <c r="P17">
        <f t="shared" ca="1" si="10"/>
        <v>3</v>
      </c>
      <c r="Q17">
        <f t="shared" ca="1" si="11"/>
        <v>6</v>
      </c>
      <c r="T17">
        <f t="shared" ca="1" si="12"/>
        <v>2</v>
      </c>
      <c r="U17" t="str">
        <f t="shared" ca="1" si="13"/>
        <v>c</v>
      </c>
      <c r="V17">
        <f t="shared" ca="1" si="14"/>
        <v>0</v>
      </c>
      <c r="W17" t="str">
        <f t="shared" ca="1" si="15"/>
        <v>+</v>
      </c>
      <c r="X17">
        <f t="shared" ca="1" si="16"/>
        <v>1</v>
      </c>
      <c r="Y17">
        <f t="shared" ca="1" si="17"/>
        <v>2</v>
      </c>
    </row>
    <row r="18" spans="2:25" x14ac:dyDescent="0.25">
      <c r="B18">
        <f t="shared" ca="1" si="18"/>
        <v>0</v>
      </c>
      <c r="C18">
        <f t="shared" ca="1" si="0"/>
        <v>6</v>
      </c>
      <c r="D18">
        <f t="shared" ca="1" si="1"/>
        <v>42</v>
      </c>
      <c r="E18">
        <f t="shared" ca="1" si="2"/>
        <v>18</v>
      </c>
      <c r="F18">
        <f t="shared" ca="1" si="3"/>
        <v>6</v>
      </c>
      <c r="G18" t="str">
        <f t="shared" ca="1" si="4"/>
        <v>z</v>
      </c>
      <c r="H18" t="str">
        <f t="shared" ca="1" si="5"/>
        <v>d</v>
      </c>
      <c r="I18">
        <f t="shared" ca="1" si="6"/>
        <v>7</v>
      </c>
      <c r="J18">
        <f t="shared" ca="1" si="7"/>
        <v>3</v>
      </c>
      <c r="K18" t="str">
        <f ca="1">D18&amp;" "&amp;G18&amp;"²"&amp;H18&amp;" "&amp;N18&amp;" "&amp;E18&amp;" "&amp;G18&amp;"²"&amp;H18&amp;"² "&amp;W18&amp;" "&amp;Y18&amp;G18&amp;H18&amp;"²"</f>
        <v>42 z²d + 18 z²d² + 12zd²</v>
      </c>
      <c r="L18" t="str">
        <f ca="1">"= "&amp;C18&amp;" "&amp;H18&amp;G18&amp;" · ("&amp;I18&amp;G18&amp;" "&amp;N18&amp;" "&amp;J18&amp;G18&amp;H18&amp;" "&amp;W18&amp;" "&amp;X18&amp;H18&amp;")"</f>
        <v>= 6 dz · (7z + 3zd + 2d)</v>
      </c>
      <c r="M18">
        <f t="shared" ca="1" si="8"/>
        <v>0</v>
      </c>
      <c r="N18" t="str">
        <f t="shared" ca="1" si="9"/>
        <v>+</v>
      </c>
      <c r="O18">
        <f t="shared" ca="1" si="10"/>
        <v>6</v>
      </c>
      <c r="P18">
        <f t="shared" ca="1" si="10"/>
        <v>4</v>
      </c>
      <c r="Q18">
        <f t="shared" ca="1" si="11"/>
        <v>3</v>
      </c>
      <c r="T18">
        <f t="shared" ca="1" si="12"/>
        <v>0</v>
      </c>
      <c r="U18" t="str">
        <f t="shared" ca="1" si="13"/>
        <v>a</v>
      </c>
      <c r="V18">
        <f t="shared" ca="1" si="14"/>
        <v>0</v>
      </c>
      <c r="W18" t="str">
        <f t="shared" ca="1" si="15"/>
        <v>+</v>
      </c>
      <c r="X18">
        <f t="shared" ca="1" si="16"/>
        <v>2</v>
      </c>
      <c r="Y18">
        <f t="shared" ca="1" si="17"/>
        <v>12</v>
      </c>
    </row>
    <row r="19" spans="2:25" x14ac:dyDescent="0.25">
      <c r="B19">
        <f t="shared" ca="1" si="18"/>
        <v>3</v>
      </c>
      <c r="C19">
        <f t="shared" ca="1" si="0"/>
        <v>10</v>
      </c>
      <c r="D19">
        <f t="shared" ca="1" si="1"/>
        <v>40</v>
      </c>
      <c r="E19">
        <f t="shared" ca="1" si="2"/>
        <v>10</v>
      </c>
      <c r="F19">
        <f t="shared" ca="1" si="3"/>
        <v>5</v>
      </c>
      <c r="G19" t="str">
        <f t="shared" ca="1" si="4"/>
        <v>x</v>
      </c>
      <c r="H19" t="str">
        <f t="shared" ca="1" si="5"/>
        <v>b</v>
      </c>
      <c r="I19">
        <f t="shared" ca="1" si="6"/>
        <v>4</v>
      </c>
      <c r="J19">
        <f t="shared" ca="1" si="7"/>
        <v>1</v>
      </c>
      <c r="K19" t="str">
        <f ca="1">D19&amp;" "&amp;G19&amp;"²"&amp;" "&amp;N19&amp;" "&amp;E19&amp;" "&amp;G19&amp;H19&amp;" "&amp;W19&amp;" "&amp;Y19&amp;G19&amp;H19&amp;"²"</f>
        <v>40 x² - 10 xb - 20xb²</v>
      </c>
      <c r="L19" t="str">
        <f ca="1">"= "&amp;C19&amp;" "&amp;G19&amp;" · ("&amp;I19&amp;G19&amp;" "&amp;N19&amp;" "&amp;J19&amp;H19&amp;" "&amp;W19&amp;" "&amp;X19&amp;H19&amp;"²)"</f>
        <v>= 10 x · (4x - 1b - 2b²)</v>
      </c>
      <c r="M19">
        <f t="shared" ca="1" si="8"/>
        <v>1</v>
      </c>
      <c r="N19" t="str">
        <f t="shared" ca="1" si="9"/>
        <v>-</v>
      </c>
      <c r="O19">
        <f t="shared" ca="1" si="10"/>
        <v>4</v>
      </c>
      <c r="P19">
        <f t="shared" ca="1" si="10"/>
        <v>4</v>
      </c>
      <c r="Q19">
        <f t="shared" ca="1" si="11"/>
        <v>1</v>
      </c>
      <c r="T19">
        <f t="shared" ca="1" si="12"/>
        <v>5</v>
      </c>
      <c r="U19" t="str">
        <f t="shared" ca="1" si="13"/>
        <v>y</v>
      </c>
      <c r="V19">
        <f t="shared" ca="1" si="14"/>
        <v>1</v>
      </c>
      <c r="W19" t="str">
        <f t="shared" ca="1" si="15"/>
        <v>-</v>
      </c>
      <c r="X19">
        <f t="shared" ca="1" si="16"/>
        <v>2</v>
      </c>
      <c r="Y19">
        <f t="shared" ca="1" si="17"/>
        <v>20</v>
      </c>
    </row>
    <row r="20" spans="2:25" x14ac:dyDescent="0.25">
      <c r="B20">
        <f t="shared" ca="1" si="18"/>
        <v>6</v>
      </c>
      <c r="C20">
        <f t="shared" ca="1" si="0"/>
        <v>3</v>
      </c>
      <c r="D20">
        <f t="shared" ca="1" si="1"/>
        <v>12</v>
      </c>
      <c r="E20">
        <f t="shared" ca="1" si="2"/>
        <v>33</v>
      </c>
      <c r="F20">
        <f t="shared" ca="1" si="3"/>
        <v>3</v>
      </c>
      <c r="G20" t="str">
        <f t="shared" ca="1" si="4"/>
        <v>c</v>
      </c>
      <c r="H20" t="str">
        <f t="shared" ca="1" si="5"/>
        <v>a</v>
      </c>
      <c r="I20">
        <f t="shared" ca="1" si="6"/>
        <v>4</v>
      </c>
      <c r="J20">
        <f t="shared" ca="1" si="7"/>
        <v>11</v>
      </c>
      <c r="K20" t="str">
        <f ca="1">D20&amp;" "&amp;G20&amp;"²"&amp;H20&amp;U20&amp;" "&amp;N20&amp;" "&amp;E20&amp;" "&amp;G20&amp;"³"&amp;H20&amp;U20&amp;"²"&amp;" "&amp;W20&amp;" "&amp;Y20&amp;G20&amp;H20&amp;"²"</f>
        <v>12 c²ay + 33 c³ay² + 6ca²</v>
      </c>
      <c r="L20" t="str">
        <f ca="1">"= "&amp;C20&amp;" "&amp;G20&amp;H20&amp;" · ("&amp;I20&amp;G20&amp;U20&amp;" "&amp;N20&amp;" "&amp;J20&amp;G20&amp;"²"&amp;U20&amp;"²"&amp;" "&amp;W20&amp;" "&amp;X20&amp;H20&amp;")"</f>
        <v>= 3 ca · (4cy + 11c²y² + 2a)</v>
      </c>
      <c r="M20">
        <f t="shared" ca="1" si="8"/>
        <v>0</v>
      </c>
      <c r="N20" t="str">
        <f t="shared" ca="1" si="9"/>
        <v>+</v>
      </c>
      <c r="O20">
        <f t="shared" ca="1" si="10"/>
        <v>2</v>
      </c>
      <c r="P20">
        <f t="shared" ca="1" si="10"/>
        <v>5</v>
      </c>
      <c r="Q20">
        <f t="shared" ca="1" si="11"/>
        <v>0</v>
      </c>
      <c r="T20">
        <f t="shared" ca="1" si="12"/>
        <v>5</v>
      </c>
      <c r="U20" t="str">
        <f t="shared" ca="1" si="13"/>
        <v>y</v>
      </c>
      <c r="V20">
        <f t="shared" ca="1" si="14"/>
        <v>0</v>
      </c>
      <c r="W20" t="str">
        <f t="shared" ca="1" si="15"/>
        <v>+</v>
      </c>
      <c r="X20">
        <f t="shared" ca="1" si="16"/>
        <v>2</v>
      </c>
      <c r="Y20">
        <f t="shared" ca="1" si="17"/>
        <v>6</v>
      </c>
    </row>
    <row r="21" spans="2:25" x14ac:dyDescent="0.25">
      <c r="B21">
        <f t="shared" ca="1" si="18"/>
        <v>9</v>
      </c>
      <c r="C21">
        <f t="shared" ca="1" si="0"/>
        <v>6</v>
      </c>
      <c r="D21">
        <f t="shared" ca="1" si="1"/>
        <v>60</v>
      </c>
      <c r="E21">
        <f t="shared" ca="1" si="2"/>
        <v>66</v>
      </c>
      <c r="F21">
        <f t="shared" ca="1" si="3"/>
        <v>6</v>
      </c>
      <c r="G21" t="str">
        <f t="shared" ca="1" si="4"/>
        <v>z</v>
      </c>
      <c r="H21" t="str">
        <f t="shared" ca="1" si="5"/>
        <v>y</v>
      </c>
      <c r="I21">
        <f t="shared" ca="1" si="6"/>
        <v>10</v>
      </c>
      <c r="J21">
        <f t="shared" ca="1" si="7"/>
        <v>11</v>
      </c>
      <c r="K21" t="str">
        <f ca="1">D21&amp;" "&amp;G21&amp;"³"&amp;H21&amp;" "&amp;N21&amp;" "&amp;E21&amp;" "&amp;G21&amp;"²"&amp;H21&amp;"² "&amp;W21&amp;" "&amp;Y21&amp;G21&amp;H21&amp;"³"</f>
        <v>60 z³y + 66 z²y² + 6zy³</v>
      </c>
      <c r="L21" t="str">
        <f ca="1">"= "&amp;C21&amp;" "&amp;H21&amp;G21&amp;" · ("&amp;I21&amp;G21&amp;"² "&amp;N21&amp;" "&amp;J21&amp;G21&amp;H21&amp;" "&amp;W21&amp;" "&amp;X21&amp;H21&amp;"²)"</f>
        <v>= 6 yz · (10z² + 11zy + 1y²)</v>
      </c>
      <c r="M21">
        <f t="shared" ca="1" si="8"/>
        <v>0</v>
      </c>
      <c r="N21" t="str">
        <f t="shared" ca="1" si="9"/>
        <v>+</v>
      </c>
      <c r="O21">
        <f t="shared" ca="1" si="10"/>
        <v>6</v>
      </c>
      <c r="P21">
        <f t="shared" ca="1" si="10"/>
        <v>6</v>
      </c>
      <c r="Q21">
        <f t="shared" ca="1" si="11"/>
        <v>5</v>
      </c>
      <c r="T21">
        <f t="shared" ca="1" si="12"/>
        <v>4</v>
      </c>
      <c r="U21" t="str">
        <f t="shared" ca="1" si="13"/>
        <v>x</v>
      </c>
      <c r="V21">
        <f t="shared" ca="1" si="14"/>
        <v>0</v>
      </c>
      <c r="W21" t="str">
        <f t="shared" ca="1" si="15"/>
        <v>+</v>
      </c>
      <c r="X21">
        <f t="shared" ca="1" si="16"/>
        <v>1</v>
      </c>
      <c r="Y21">
        <f t="shared" ca="1" si="17"/>
        <v>6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1"/>
  <sheetViews>
    <sheetView topLeftCell="G1" workbookViewId="0">
      <selection activeCell="L21" sqref="L21"/>
    </sheetView>
  </sheetViews>
  <sheetFormatPr baseColWidth="10" defaultRowHeight="12.5" x14ac:dyDescent="0.25"/>
  <cols>
    <col min="7" max="8" width="2" bestFit="1" customWidth="1"/>
    <col min="9" max="9" width="3" bestFit="1" customWidth="1"/>
    <col min="11" max="11" width="21.453125" customWidth="1"/>
    <col min="12" max="12" width="27.81640625" customWidth="1"/>
    <col min="13" max="13" width="2" bestFit="1" customWidth="1"/>
    <col min="14" max="14" width="2.1796875" bestFit="1" customWidth="1"/>
    <col min="15" max="17" width="2" bestFit="1" customWidth="1"/>
    <col min="19" max="19" width="3.81640625" customWidth="1"/>
    <col min="22" max="22" width="2" bestFit="1" customWidth="1"/>
    <col min="23" max="23" width="2.1796875" bestFit="1" customWidth="1"/>
  </cols>
  <sheetData>
    <row r="1" spans="2:25" x14ac:dyDescent="0.25">
      <c r="B1">
        <v>19</v>
      </c>
      <c r="C1">
        <f ca="1">ROUND(RAND()*5+1,0)</f>
        <v>2</v>
      </c>
    </row>
    <row r="3" spans="2:25" x14ac:dyDescent="0.25">
      <c r="B3">
        <f ca="1">ROUND(RAND()*B1+0.5,0)</f>
        <v>12</v>
      </c>
      <c r="C3">
        <f t="shared" ref="C3:C21" ca="1" si="0">GCD(D3,E3)</f>
        <v>9</v>
      </c>
      <c r="D3">
        <f t="shared" ref="D3:D21" ca="1" si="1">ROUND(RAND()*10+2,0)*F3</f>
        <v>9</v>
      </c>
      <c r="E3">
        <f ca="1">ROUND(RAND()*11+1,0)*F3</f>
        <v>27</v>
      </c>
      <c r="F3">
        <f ca="1">ROUND(RAND()*5+1.5,0)</f>
        <v>3</v>
      </c>
      <c r="G3" t="str">
        <f ca="1">VLOOKUP(O3,$R$3:$S$9,2,FALSE)</f>
        <v>y</v>
      </c>
      <c r="H3" t="str">
        <f ca="1">VLOOKUP(Q3,$R$3:$S$9,2,FALSE)</f>
        <v>x</v>
      </c>
      <c r="I3">
        <f ca="1">D3/C3</f>
        <v>1</v>
      </c>
      <c r="J3">
        <f ca="1">E3/C3</f>
        <v>3</v>
      </c>
      <c r="K3" t="str">
        <f ca="1">D3&amp;" "&amp;G3&amp;"²"&amp;H3&amp;" "&amp;N3&amp;" "&amp;E3&amp;" "&amp;G3&amp;H3</f>
        <v>9 y²x - 27 yx</v>
      </c>
      <c r="L3" t="str">
        <f ca="1">C3&amp;" "&amp;G3&amp;H3&amp;" · ("&amp;I3&amp;G3&amp;" "&amp;N3&amp;" "&amp;J3&amp;")"</f>
        <v>9 yx · (1y - 3)</v>
      </c>
      <c r="M3">
        <f ca="1">ROUND(RAND()*1,0)</f>
        <v>1</v>
      </c>
      <c r="N3" t="str">
        <f ca="1">IF(M3=0,"+","-")</f>
        <v>-</v>
      </c>
      <c r="O3">
        <f ca="1">ROUND(RAND()*5+1.5,0)</f>
        <v>5</v>
      </c>
      <c r="P3">
        <f ca="1">ROUND(RAND()*5+1.5,0)</f>
        <v>6</v>
      </c>
      <c r="Q3">
        <f ca="1">MOD(O3+P3,7)</f>
        <v>4</v>
      </c>
      <c r="R3">
        <v>0</v>
      </c>
      <c r="S3" t="s">
        <v>18</v>
      </c>
      <c r="T3">
        <f ca="1">MOD(Q3+P3,7)</f>
        <v>3</v>
      </c>
      <c r="U3" t="str">
        <f ca="1">VLOOKUP(T3,$R$3:$S$9,2,FALSE)</f>
        <v>d</v>
      </c>
      <c r="V3">
        <f ca="1">ROUND(RAND()*1,0)</f>
        <v>0</v>
      </c>
      <c r="W3" t="str">
        <f ca="1">IF(V3=0,"+","-")</f>
        <v>+</v>
      </c>
      <c r="X3">
        <f ca="1">ROUND(RAND()*3+0.5,0)</f>
        <v>3</v>
      </c>
      <c r="Y3">
        <f ca="1">X3*C3</f>
        <v>27</v>
      </c>
    </row>
    <row r="4" spans="2:25" x14ac:dyDescent="0.25">
      <c r="B4">
        <f ca="1">MOD(B3+$C$1,$B$1)</f>
        <v>14</v>
      </c>
      <c r="C4">
        <f t="shared" ca="1" si="0"/>
        <v>3</v>
      </c>
      <c r="D4">
        <f t="shared" ca="1" si="1"/>
        <v>33</v>
      </c>
      <c r="E4">
        <f t="shared" ref="E4:E21" ca="1" si="2">ROUND(RAND()*11+1,0)*F4</f>
        <v>21</v>
      </c>
      <c r="F4">
        <f t="shared" ref="F4:F21" ca="1" si="3">ROUND(RAND()*5+1.5,0)</f>
        <v>3</v>
      </c>
      <c r="G4" t="str">
        <f t="shared" ref="G4:G21" ca="1" si="4">VLOOKUP(O4,$R$3:$S$9,2,FALSE)</f>
        <v>x</v>
      </c>
      <c r="H4" t="str">
        <f t="shared" ref="H4:H21" ca="1" si="5">VLOOKUP(Q4,$R$3:$S$9,2,FALSE)</f>
        <v>z</v>
      </c>
      <c r="I4">
        <f t="shared" ref="I4:I21" ca="1" si="6">D4/C4</f>
        <v>11</v>
      </c>
      <c r="J4">
        <f t="shared" ref="J4:J21" ca="1" si="7">E4/C4</f>
        <v>7</v>
      </c>
      <c r="K4" t="str">
        <f ca="1">D4&amp;" "&amp;G4&amp;"³"&amp;H4&amp;" "&amp;N4&amp;" "&amp;E4&amp;" "&amp;G4&amp;"²"&amp;H4</f>
        <v>33 x³z - 21 x²z</v>
      </c>
      <c r="L4" t="str">
        <f ca="1">C4&amp;" "&amp;G4&amp;"²"&amp;H4&amp;" · ("&amp;I4&amp;G4&amp;" "&amp;N4&amp;" "&amp;J4&amp;")"</f>
        <v>3 x²z · (11x - 7)</v>
      </c>
      <c r="M4">
        <f t="shared" ref="M4:M21" ca="1" si="8">ROUND(RAND()*1,0)</f>
        <v>1</v>
      </c>
      <c r="N4" t="str">
        <f t="shared" ref="N4:N21" ca="1" si="9">IF(M4=0,"+","-")</f>
        <v>-</v>
      </c>
      <c r="O4">
        <f t="shared" ref="O4:P21" ca="1" si="10">ROUND(RAND()*5+1.5,0)</f>
        <v>4</v>
      </c>
      <c r="P4">
        <f t="shared" ca="1" si="10"/>
        <v>2</v>
      </c>
      <c r="Q4">
        <f t="shared" ref="Q4:Q21" ca="1" si="11">MOD(O4+P4,7)</f>
        <v>6</v>
      </c>
      <c r="R4">
        <v>1</v>
      </c>
      <c r="S4" t="s">
        <v>19</v>
      </c>
      <c r="T4">
        <f t="shared" ref="T4:T21" ca="1" si="12">MOD(Q4+P4,7)</f>
        <v>1</v>
      </c>
      <c r="U4" t="str">
        <f t="shared" ref="U4:U21" ca="1" si="13">VLOOKUP(T4,$R$3:$S$9,2,FALSE)</f>
        <v>b</v>
      </c>
      <c r="V4">
        <f t="shared" ref="V4:V21" ca="1" si="14">ROUND(RAND()*1,0)</f>
        <v>0</v>
      </c>
      <c r="W4" t="str">
        <f t="shared" ref="W4:W21" ca="1" si="15">IF(V4=0,"+","-")</f>
        <v>+</v>
      </c>
      <c r="X4">
        <f t="shared" ref="X4:X21" ca="1" si="16">ROUND(RAND()*3+0.5,0)</f>
        <v>2</v>
      </c>
      <c r="Y4">
        <f t="shared" ref="Y4:Y21" ca="1" si="17">X4*C4</f>
        <v>6</v>
      </c>
    </row>
    <row r="5" spans="2:25" x14ac:dyDescent="0.25">
      <c r="B5">
        <f t="shared" ref="B5:B21" ca="1" si="18">MOD(B4+$C$1,$B$1)</f>
        <v>16</v>
      </c>
      <c r="C5">
        <f t="shared" ca="1" si="0"/>
        <v>6</v>
      </c>
      <c r="D5">
        <f t="shared" ca="1" si="1"/>
        <v>24</v>
      </c>
      <c r="E5">
        <f t="shared" ca="1" si="2"/>
        <v>18</v>
      </c>
      <c r="F5">
        <f t="shared" ca="1" si="3"/>
        <v>2</v>
      </c>
      <c r="G5" t="str">
        <f t="shared" ca="1" si="4"/>
        <v>x</v>
      </c>
      <c r="H5" t="str">
        <f t="shared" ca="1" si="5"/>
        <v>b</v>
      </c>
      <c r="I5">
        <f t="shared" ca="1" si="6"/>
        <v>4</v>
      </c>
      <c r="J5">
        <f t="shared" ca="1" si="7"/>
        <v>3</v>
      </c>
      <c r="K5" t="str">
        <f ca="1">D5&amp;" "&amp;G5&amp;"³"&amp;H5&amp;" "&amp;N5&amp;" "&amp;E5&amp;" "&amp;G5&amp;"²"</f>
        <v>24 x³b + 18 x²</v>
      </c>
      <c r="L5" s="11" t="str">
        <f ca="1">C5&amp;" "&amp;G5&amp;"²"&amp;" · ("&amp;I5&amp;G5&amp;H5&amp;" "&amp;N5&amp;" "&amp;J5&amp;")"</f>
        <v>6 x² · (4xb + 3)</v>
      </c>
      <c r="M5">
        <f t="shared" ca="1" si="8"/>
        <v>0</v>
      </c>
      <c r="N5" t="str">
        <f t="shared" ca="1" si="9"/>
        <v>+</v>
      </c>
      <c r="O5">
        <f t="shared" ca="1" si="10"/>
        <v>4</v>
      </c>
      <c r="P5">
        <f t="shared" ca="1" si="10"/>
        <v>4</v>
      </c>
      <c r="Q5">
        <f t="shared" ca="1" si="11"/>
        <v>1</v>
      </c>
      <c r="R5">
        <v>2</v>
      </c>
      <c r="S5" t="s">
        <v>20</v>
      </c>
      <c r="T5">
        <f t="shared" ca="1" si="12"/>
        <v>5</v>
      </c>
      <c r="U5" t="str">
        <f t="shared" ca="1" si="13"/>
        <v>y</v>
      </c>
      <c r="V5">
        <f t="shared" ca="1" si="14"/>
        <v>1</v>
      </c>
      <c r="W5" t="str">
        <f t="shared" ca="1" si="15"/>
        <v>-</v>
      </c>
      <c r="X5">
        <f t="shared" ca="1" si="16"/>
        <v>2</v>
      </c>
      <c r="Y5">
        <f t="shared" ca="1" si="17"/>
        <v>12</v>
      </c>
    </row>
    <row r="6" spans="2:25" x14ac:dyDescent="0.25">
      <c r="B6">
        <f t="shared" ca="1" si="18"/>
        <v>18</v>
      </c>
      <c r="C6">
        <f t="shared" ca="1" si="0"/>
        <v>6</v>
      </c>
      <c r="D6">
        <f t="shared" ca="1" si="1"/>
        <v>36</v>
      </c>
      <c r="E6">
        <f t="shared" ca="1" si="2"/>
        <v>30</v>
      </c>
      <c r="F6">
        <f t="shared" ca="1" si="3"/>
        <v>3</v>
      </c>
      <c r="G6" t="str">
        <f t="shared" ca="1" si="4"/>
        <v>d</v>
      </c>
      <c r="H6" t="str">
        <f t="shared" ca="1" si="5"/>
        <v>b</v>
      </c>
      <c r="I6">
        <f t="shared" ca="1" si="6"/>
        <v>6</v>
      </c>
      <c r="J6">
        <f t="shared" ca="1" si="7"/>
        <v>5</v>
      </c>
      <c r="K6" t="str">
        <f ca="1">D6&amp;" "&amp;G6&amp;"²"&amp;H6&amp;" "&amp;N6&amp;" "&amp;E6&amp;" "&amp;G6&amp;H6</f>
        <v>36 d²b - 30 db</v>
      </c>
      <c r="L6" s="11" t="str">
        <f t="shared" ref="L6" ca="1" si="19">C6&amp;" "&amp;G6&amp;H6&amp;" · ("&amp;I6&amp;G6&amp;" "&amp;N6&amp;" "&amp;J6&amp;")"</f>
        <v>6 db · (6d - 5)</v>
      </c>
      <c r="M6">
        <f t="shared" ca="1" si="8"/>
        <v>1</v>
      </c>
      <c r="N6" t="str">
        <f t="shared" ca="1" si="9"/>
        <v>-</v>
      </c>
      <c r="O6">
        <f t="shared" ca="1" si="10"/>
        <v>3</v>
      </c>
      <c r="P6">
        <f t="shared" ca="1" si="10"/>
        <v>5</v>
      </c>
      <c r="Q6">
        <f t="shared" ca="1" si="11"/>
        <v>1</v>
      </c>
      <c r="R6">
        <v>3</v>
      </c>
      <c r="S6" t="s">
        <v>21</v>
      </c>
      <c r="T6">
        <f t="shared" ca="1" si="12"/>
        <v>6</v>
      </c>
      <c r="U6" t="str">
        <f t="shared" ca="1" si="13"/>
        <v>z</v>
      </c>
      <c r="V6">
        <f t="shared" ca="1" si="14"/>
        <v>1</v>
      </c>
      <c r="W6" t="str">
        <f t="shared" ca="1" si="15"/>
        <v>-</v>
      </c>
      <c r="X6">
        <f t="shared" ca="1" si="16"/>
        <v>3</v>
      </c>
      <c r="Y6">
        <f t="shared" ca="1" si="17"/>
        <v>18</v>
      </c>
    </row>
    <row r="7" spans="2:25" x14ac:dyDescent="0.25">
      <c r="B7">
        <f t="shared" ca="1" si="18"/>
        <v>1</v>
      </c>
      <c r="C7">
        <f t="shared" ca="1" si="0"/>
        <v>10</v>
      </c>
      <c r="D7">
        <f t="shared" ca="1" si="1"/>
        <v>20</v>
      </c>
      <c r="E7">
        <f t="shared" ca="1" si="2"/>
        <v>10</v>
      </c>
      <c r="F7">
        <f t="shared" ca="1" si="3"/>
        <v>5</v>
      </c>
      <c r="G7" t="str">
        <f t="shared" ca="1" si="4"/>
        <v>d</v>
      </c>
      <c r="H7" t="str">
        <f t="shared" ca="1" si="5"/>
        <v>b</v>
      </c>
      <c r="I7">
        <f t="shared" ca="1" si="6"/>
        <v>2</v>
      </c>
      <c r="J7">
        <f t="shared" ca="1" si="7"/>
        <v>1</v>
      </c>
      <c r="K7" t="str">
        <f ca="1">D7&amp;" "&amp;G7&amp;H7&amp;"² "&amp;N7&amp;" "&amp;E7&amp;" "&amp;G7&amp;H7&amp;"³"</f>
        <v>20 db² - 10 db³</v>
      </c>
      <c r="L7" s="11" t="str">
        <f ca="1">C7&amp;" "&amp;G7&amp;H7&amp;"² · ("&amp;I7&amp;" "&amp;N7&amp;" "&amp;J7&amp;H7&amp;")"</f>
        <v>10 db² · (2 - 1b)</v>
      </c>
      <c r="M7">
        <f t="shared" ca="1" si="8"/>
        <v>1</v>
      </c>
      <c r="N7" t="str">
        <f t="shared" ca="1" si="9"/>
        <v>-</v>
      </c>
      <c r="O7">
        <f t="shared" ca="1" si="10"/>
        <v>3</v>
      </c>
      <c r="P7">
        <f t="shared" ca="1" si="10"/>
        <v>5</v>
      </c>
      <c r="Q7">
        <f t="shared" ca="1" si="11"/>
        <v>1</v>
      </c>
      <c r="R7">
        <v>4</v>
      </c>
      <c r="S7" t="s">
        <v>22</v>
      </c>
      <c r="T7">
        <f t="shared" ca="1" si="12"/>
        <v>6</v>
      </c>
      <c r="U7" t="str">
        <f t="shared" ca="1" si="13"/>
        <v>z</v>
      </c>
      <c r="V7">
        <f t="shared" ca="1" si="14"/>
        <v>0</v>
      </c>
      <c r="W7" t="str">
        <f t="shared" ca="1" si="15"/>
        <v>+</v>
      </c>
      <c r="X7">
        <f t="shared" ca="1" si="16"/>
        <v>2</v>
      </c>
      <c r="Y7">
        <f t="shared" ca="1" si="17"/>
        <v>20</v>
      </c>
    </row>
    <row r="8" spans="2:25" x14ac:dyDescent="0.25">
      <c r="B8">
        <f t="shared" ca="1" si="18"/>
        <v>3</v>
      </c>
      <c r="C8">
        <f t="shared" ca="1" si="0"/>
        <v>5</v>
      </c>
      <c r="D8">
        <f t="shared" ca="1" si="1"/>
        <v>15</v>
      </c>
      <c r="E8">
        <f t="shared" ca="1" si="2"/>
        <v>10</v>
      </c>
      <c r="F8">
        <f t="shared" ca="1" si="3"/>
        <v>5</v>
      </c>
      <c r="G8" t="str">
        <f t="shared" ca="1" si="4"/>
        <v>d</v>
      </c>
      <c r="H8" t="str">
        <f t="shared" ca="1" si="5"/>
        <v>a</v>
      </c>
      <c r="I8">
        <f t="shared" ca="1" si="6"/>
        <v>3</v>
      </c>
      <c r="J8">
        <f t="shared" ca="1" si="7"/>
        <v>2</v>
      </c>
      <c r="K8" t="str">
        <f ca="1">D8&amp;" "&amp;H8&amp;"² "&amp;N8&amp;" "&amp;E8&amp;" "&amp;H8</f>
        <v>15 a² + 10 a</v>
      </c>
      <c r="L8" s="11" t="str">
        <f ca="1">C8&amp;" "&amp;H8&amp;" · ("&amp;I8&amp;H8&amp;" "&amp;N8&amp;" "&amp;J8&amp;")"</f>
        <v>5 a · (3a + 2)</v>
      </c>
      <c r="M8">
        <f t="shared" ca="1" si="8"/>
        <v>0</v>
      </c>
      <c r="N8" t="str">
        <f t="shared" ca="1" si="9"/>
        <v>+</v>
      </c>
      <c r="O8">
        <f t="shared" ca="1" si="10"/>
        <v>3</v>
      </c>
      <c r="P8">
        <f t="shared" ca="1" si="10"/>
        <v>4</v>
      </c>
      <c r="Q8">
        <f t="shared" ca="1" si="11"/>
        <v>0</v>
      </c>
      <c r="R8">
        <v>5</v>
      </c>
      <c r="S8" t="s">
        <v>23</v>
      </c>
      <c r="T8">
        <f t="shared" ca="1" si="12"/>
        <v>4</v>
      </c>
      <c r="U8" t="str">
        <f t="shared" ca="1" si="13"/>
        <v>x</v>
      </c>
      <c r="V8">
        <f t="shared" ca="1" si="14"/>
        <v>1</v>
      </c>
      <c r="W8" t="str">
        <f t="shared" ca="1" si="15"/>
        <v>-</v>
      </c>
      <c r="X8">
        <f t="shared" ca="1" si="16"/>
        <v>1</v>
      </c>
      <c r="Y8">
        <f t="shared" ca="1" si="17"/>
        <v>5</v>
      </c>
    </row>
    <row r="9" spans="2:25" x14ac:dyDescent="0.25">
      <c r="B9">
        <f t="shared" ca="1" si="18"/>
        <v>5</v>
      </c>
      <c r="C9">
        <f t="shared" ca="1" si="0"/>
        <v>5</v>
      </c>
      <c r="D9">
        <f t="shared" ca="1" si="1"/>
        <v>55</v>
      </c>
      <c r="E9">
        <f t="shared" ca="1" si="2"/>
        <v>30</v>
      </c>
      <c r="F9">
        <f t="shared" ca="1" si="3"/>
        <v>5</v>
      </c>
      <c r="G9" t="str">
        <f t="shared" ca="1" si="4"/>
        <v>d</v>
      </c>
      <c r="H9" t="str">
        <f t="shared" ca="1" si="5"/>
        <v>c</v>
      </c>
      <c r="I9">
        <f t="shared" ca="1" si="6"/>
        <v>11</v>
      </c>
      <c r="J9">
        <f t="shared" ca="1" si="7"/>
        <v>6</v>
      </c>
      <c r="K9" t="str">
        <f ca="1">D9&amp;" "&amp;H9&amp;"² "&amp;N9&amp;" "&amp;E9&amp;" "&amp;H9&amp;"³"</f>
        <v>55 c² + 30 c³</v>
      </c>
      <c r="L9" s="11" t="str">
        <f ca="1">C9&amp;" "&amp;H9&amp;"² · ("&amp;I9&amp;" "&amp;N9&amp;" "&amp;J9&amp;H9&amp;")"</f>
        <v>5 c² · (11 + 6c)</v>
      </c>
      <c r="M9">
        <f t="shared" ca="1" si="8"/>
        <v>0</v>
      </c>
      <c r="N9" t="str">
        <f t="shared" ca="1" si="9"/>
        <v>+</v>
      </c>
      <c r="O9">
        <f t="shared" ca="1" si="10"/>
        <v>3</v>
      </c>
      <c r="P9">
        <f t="shared" ca="1" si="10"/>
        <v>6</v>
      </c>
      <c r="Q9">
        <f t="shared" ca="1" si="11"/>
        <v>2</v>
      </c>
      <c r="R9">
        <v>6</v>
      </c>
      <c r="S9" t="s">
        <v>24</v>
      </c>
      <c r="T9">
        <f t="shared" ca="1" si="12"/>
        <v>1</v>
      </c>
      <c r="U9" t="str">
        <f t="shared" ca="1" si="13"/>
        <v>b</v>
      </c>
      <c r="V9">
        <f t="shared" ca="1" si="14"/>
        <v>1</v>
      </c>
      <c r="W9" t="str">
        <f t="shared" ca="1" si="15"/>
        <v>-</v>
      </c>
      <c r="X9">
        <f t="shared" ca="1" si="16"/>
        <v>3</v>
      </c>
      <c r="Y9">
        <f t="shared" ca="1" si="17"/>
        <v>15</v>
      </c>
    </row>
    <row r="10" spans="2:25" x14ac:dyDescent="0.25">
      <c r="B10">
        <f t="shared" ca="1" si="18"/>
        <v>7</v>
      </c>
      <c r="C10">
        <f t="shared" ca="1" si="0"/>
        <v>5</v>
      </c>
      <c r="D10">
        <f t="shared" ca="1" si="1"/>
        <v>55</v>
      </c>
      <c r="E10">
        <f t="shared" ca="1" si="2"/>
        <v>30</v>
      </c>
      <c r="F10">
        <f t="shared" ca="1" si="3"/>
        <v>5</v>
      </c>
      <c r="G10" t="str">
        <f t="shared" ca="1" si="4"/>
        <v>d</v>
      </c>
      <c r="H10" t="str">
        <f t="shared" ca="1" si="5"/>
        <v>b</v>
      </c>
      <c r="I10">
        <f t="shared" ca="1" si="6"/>
        <v>11</v>
      </c>
      <c r="J10">
        <f t="shared" ca="1" si="7"/>
        <v>6</v>
      </c>
      <c r="K10" t="str">
        <f ca="1">D10&amp;" "&amp;G10&amp;"²"&amp;H10&amp;"² "&amp;N10&amp;" "&amp;E10&amp;" "&amp;G10&amp;H10&amp;"³"</f>
        <v>55 d²b² + 30 db³</v>
      </c>
      <c r="L10" s="11" t="str">
        <f ca="1">C10&amp;" "&amp;G10&amp;H10&amp;"² · ("&amp;I10&amp;G10&amp;" "&amp;N10&amp;" "&amp;J10&amp;H10&amp;")"</f>
        <v>5 db² · (11d + 6b)</v>
      </c>
      <c r="M10">
        <f t="shared" ca="1" si="8"/>
        <v>0</v>
      </c>
      <c r="N10" t="str">
        <f t="shared" ca="1" si="9"/>
        <v>+</v>
      </c>
      <c r="O10">
        <f t="shared" ca="1" si="10"/>
        <v>3</v>
      </c>
      <c r="P10">
        <f t="shared" ca="1" si="10"/>
        <v>5</v>
      </c>
      <c r="Q10">
        <f t="shared" ca="1" si="11"/>
        <v>1</v>
      </c>
      <c r="T10">
        <f t="shared" ca="1" si="12"/>
        <v>6</v>
      </c>
      <c r="U10" t="str">
        <f t="shared" ca="1" si="13"/>
        <v>z</v>
      </c>
      <c r="V10">
        <f t="shared" ca="1" si="14"/>
        <v>1</v>
      </c>
      <c r="W10" t="str">
        <f t="shared" ca="1" si="15"/>
        <v>-</v>
      </c>
      <c r="X10">
        <f t="shared" ca="1" si="16"/>
        <v>3</v>
      </c>
      <c r="Y10">
        <f t="shared" ca="1" si="17"/>
        <v>15</v>
      </c>
    </row>
    <row r="11" spans="2:25" x14ac:dyDescent="0.25">
      <c r="B11">
        <f t="shared" ca="1" si="18"/>
        <v>9</v>
      </c>
      <c r="C11">
        <f t="shared" ca="1" si="0"/>
        <v>5</v>
      </c>
      <c r="D11">
        <f t="shared" ca="1" si="1"/>
        <v>50</v>
      </c>
      <c r="E11">
        <f t="shared" ca="1" si="2"/>
        <v>15</v>
      </c>
      <c r="F11">
        <f t="shared" ca="1" si="3"/>
        <v>5</v>
      </c>
      <c r="G11" t="str">
        <f t="shared" ca="1" si="4"/>
        <v>y</v>
      </c>
      <c r="H11" t="str">
        <f t="shared" ca="1" si="5"/>
        <v>c</v>
      </c>
      <c r="I11">
        <f t="shared" ca="1" si="6"/>
        <v>10</v>
      </c>
      <c r="J11">
        <f t="shared" ca="1" si="7"/>
        <v>3</v>
      </c>
      <c r="K11" t="str">
        <f ca="1">D11&amp;" "&amp;G11&amp;"²"&amp;H11&amp;" "&amp;N11&amp;" "&amp;E11&amp;" "&amp;G11&amp;H11&amp;"²"</f>
        <v>50 y²c - 15 yc²</v>
      </c>
      <c r="L11" s="11" t="str">
        <f ca="1">C11&amp;" "&amp;G11&amp;H11&amp;" · ("&amp;I11&amp;G11&amp;" "&amp;N11&amp;" "&amp;J11&amp;H11&amp;")"</f>
        <v>5 yc · (10y - 3c)</v>
      </c>
      <c r="M11">
        <f t="shared" ca="1" si="8"/>
        <v>1</v>
      </c>
      <c r="N11" t="str">
        <f t="shared" ca="1" si="9"/>
        <v>-</v>
      </c>
      <c r="O11">
        <f t="shared" ca="1" si="10"/>
        <v>5</v>
      </c>
      <c r="P11">
        <f t="shared" ca="1" si="10"/>
        <v>4</v>
      </c>
      <c r="Q11">
        <f t="shared" ca="1" si="11"/>
        <v>2</v>
      </c>
      <c r="T11">
        <f t="shared" ca="1" si="12"/>
        <v>6</v>
      </c>
      <c r="U11" t="str">
        <f t="shared" ca="1" si="13"/>
        <v>z</v>
      </c>
      <c r="V11">
        <f t="shared" ca="1" si="14"/>
        <v>1</v>
      </c>
      <c r="W11" t="str">
        <f t="shared" ca="1" si="15"/>
        <v>-</v>
      </c>
      <c r="X11">
        <f t="shared" ca="1" si="16"/>
        <v>1</v>
      </c>
      <c r="Y11">
        <f t="shared" ca="1" si="17"/>
        <v>5</v>
      </c>
    </row>
    <row r="12" spans="2:25" x14ac:dyDescent="0.25">
      <c r="B12">
        <f t="shared" ca="1" si="18"/>
        <v>11</v>
      </c>
      <c r="C12">
        <f t="shared" ca="1" si="0"/>
        <v>18</v>
      </c>
      <c r="D12">
        <f t="shared" ca="1" si="1"/>
        <v>54</v>
      </c>
      <c r="E12">
        <f t="shared" ca="1" si="2"/>
        <v>36</v>
      </c>
      <c r="F12">
        <f t="shared" ca="1" si="3"/>
        <v>6</v>
      </c>
      <c r="G12" t="str">
        <f t="shared" ca="1" si="4"/>
        <v>c</v>
      </c>
      <c r="H12" t="str">
        <f t="shared" ca="1" si="5"/>
        <v>b</v>
      </c>
      <c r="I12">
        <f t="shared" ca="1" si="6"/>
        <v>3</v>
      </c>
      <c r="J12">
        <f t="shared" ca="1" si="7"/>
        <v>2</v>
      </c>
      <c r="K12" t="str">
        <f t="shared" ref="K12:K21" ca="1" si="20">D12&amp;" "&amp;G12&amp;"²"&amp;H12&amp;" "&amp;N12&amp;" "&amp;E12&amp;" "&amp;G12&amp;H12&amp;"²"</f>
        <v>54 c²b + 36 cb²</v>
      </c>
      <c r="L12" s="11" t="str">
        <f ca="1">C12&amp;" "&amp;G12&amp;H12&amp;" · ("&amp;I12&amp;G12&amp;" "&amp;N12&amp;" "&amp;J12&amp;H12&amp;")"</f>
        <v>18 cb · (3c + 2b)</v>
      </c>
      <c r="M12">
        <f t="shared" ca="1" si="8"/>
        <v>0</v>
      </c>
      <c r="N12" t="str">
        <f t="shared" ca="1" si="9"/>
        <v>+</v>
      </c>
      <c r="O12">
        <f t="shared" ca="1" si="10"/>
        <v>2</v>
      </c>
      <c r="P12">
        <f t="shared" ca="1" si="10"/>
        <v>6</v>
      </c>
      <c r="Q12">
        <f t="shared" ca="1" si="11"/>
        <v>1</v>
      </c>
      <c r="T12">
        <f t="shared" ca="1" si="12"/>
        <v>0</v>
      </c>
      <c r="U12" t="str">
        <f t="shared" ca="1" si="13"/>
        <v>a</v>
      </c>
      <c r="V12">
        <f t="shared" ca="1" si="14"/>
        <v>1</v>
      </c>
      <c r="W12" t="str">
        <f t="shared" ca="1" si="15"/>
        <v>-</v>
      </c>
      <c r="X12">
        <f t="shared" ca="1" si="16"/>
        <v>3</v>
      </c>
      <c r="Y12">
        <f t="shared" ca="1" si="17"/>
        <v>54</v>
      </c>
    </row>
    <row r="13" spans="2:25" x14ac:dyDescent="0.25">
      <c r="B13">
        <f t="shared" ca="1" si="18"/>
        <v>13</v>
      </c>
      <c r="C13">
        <f t="shared" ca="1" si="0"/>
        <v>5</v>
      </c>
      <c r="D13">
        <f t="shared" ca="1" si="1"/>
        <v>30</v>
      </c>
      <c r="E13">
        <f t="shared" ca="1" si="2"/>
        <v>55</v>
      </c>
      <c r="F13">
        <f t="shared" ca="1" si="3"/>
        <v>5</v>
      </c>
      <c r="G13" t="str">
        <f t="shared" ca="1" si="4"/>
        <v>d</v>
      </c>
      <c r="H13" t="str">
        <f t="shared" ca="1" si="5"/>
        <v>z</v>
      </c>
      <c r="I13">
        <f t="shared" ca="1" si="6"/>
        <v>6</v>
      </c>
      <c r="J13">
        <f t="shared" ca="1" si="7"/>
        <v>11</v>
      </c>
      <c r="K13" t="str">
        <f t="shared" ca="1" si="20"/>
        <v>30 d²z + 55 dz²</v>
      </c>
      <c r="L13" s="11" t="str">
        <f ca="1">C13&amp;" "&amp;G13&amp;H13&amp;" · ("&amp;I13&amp;G13&amp;" "&amp;N13&amp;" "&amp;J13&amp;H13&amp;")"</f>
        <v>5 dz · (6d + 11z)</v>
      </c>
      <c r="M13">
        <f t="shared" ca="1" si="8"/>
        <v>0</v>
      </c>
      <c r="N13" t="str">
        <f t="shared" ca="1" si="9"/>
        <v>+</v>
      </c>
      <c r="O13">
        <f t="shared" ca="1" si="10"/>
        <v>3</v>
      </c>
      <c r="P13">
        <f t="shared" ca="1" si="10"/>
        <v>3</v>
      </c>
      <c r="Q13">
        <f t="shared" ca="1" si="11"/>
        <v>6</v>
      </c>
      <c r="T13">
        <f t="shared" ca="1" si="12"/>
        <v>2</v>
      </c>
      <c r="U13" t="str">
        <f t="shared" ca="1" si="13"/>
        <v>c</v>
      </c>
      <c r="V13">
        <f t="shared" ca="1" si="14"/>
        <v>0</v>
      </c>
      <c r="W13" t="str">
        <f t="shared" ca="1" si="15"/>
        <v>+</v>
      </c>
      <c r="X13">
        <f t="shared" ca="1" si="16"/>
        <v>1</v>
      </c>
      <c r="Y13">
        <f t="shared" ca="1" si="17"/>
        <v>5</v>
      </c>
    </row>
    <row r="14" spans="2:25" x14ac:dyDescent="0.25">
      <c r="B14">
        <f t="shared" ca="1" si="18"/>
        <v>15</v>
      </c>
      <c r="C14">
        <f t="shared" ca="1" si="0"/>
        <v>2</v>
      </c>
      <c r="D14">
        <f t="shared" ca="1" si="1"/>
        <v>20</v>
      </c>
      <c r="E14">
        <f t="shared" ca="1" si="2"/>
        <v>18</v>
      </c>
      <c r="F14">
        <f t="shared" ca="1" si="3"/>
        <v>2</v>
      </c>
      <c r="G14" t="str">
        <f t="shared" ca="1" si="4"/>
        <v>y</v>
      </c>
      <c r="H14" t="str">
        <f t="shared" ca="1" si="5"/>
        <v>b</v>
      </c>
      <c r="I14">
        <f t="shared" ca="1" si="6"/>
        <v>10</v>
      </c>
      <c r="J14">
        <f t="shared" ca="1" si="7"/>
        <v>9</v>
      </c>
      <c r="K14" t="str">
        <f t="shared" ca="1" si="20"/>
        <v>20 y²b + 18 yb²</v>
      </c>
      <c r="L14" s="11" t="str">
        <f ca="1">C14&amp;" "&amp;G14&amp;H14&amp;" · ("&amp;I14&amp;G14&amp;" "&amp;N14&amp;" "&amp;J14&amp;H14&amp;")"</f>
        <v>2 yb · (10y + 9b)</v>
      </c>
      <c r="M14">
        <f t="shared" ca="1" si="8"/>
        <v>0</v>
      </c>
      <c r="N14" t="str">
        <f t="shared" ca="1" si="9"/>
        <v>+</v>
      </c>
      <c r="O14">
        <f t="shared" ca="1" si="10"/>
        <v>5</v>
      </c>
      <c r="P14">
        <f t="shared" ca="1" si="10"/>
        <v>3</v>
      </c>
      <c r="Q14">
        <f t="shared" ca="1" si="11"/>
        <v>1</v>
      </c>
      <c r="T14">
        <f t="shared" ca="1" si="12"/>
        <v>4</v>
      </c>
      <c r="U14" t="str">
        <f t="shared" ca="1" si="13"/>
        <v>x</v>
      </c>
      <c r="V14">
        <f t="shared" ca="1" si="14"/>
        <v>0</v>
      </c>
      <c r="W14" t="str">
        <f t="shared" ca="1" si="15"/>
        <v>+</v>
      </c>
      <c r="X14">
        <f t="shared" ca="1" si="16"/>
        <v>2</v>
      </c>
      <c r="Y14">
        <f t="shared" ca="1" si="17"/>
        <v>4</v>
      </c>
    </row>
    <row r="15" spans="2:25" x14ac:dyDescent="0.25">
      <c r="B15">
        <f t="shared" ca="1" si="18"/>
        <v>17</v>
      </c>
      <c r="C15">
        <f t="shared" ca="1" si="0"/>
        <v>12</v>
      </c>
      <c r="D15">
        <f t="shared" ca="1" si="1"/>
        <v>12</v>
      </c>
      <c r="E15">
        <f t="shared" ca="1" si="2"/>
        <v>36</v>
      </c>
      <c r="F15">
        <f t="shared" ca="1" si="3"/>
        <v>4</v>
      </c>
      <c r="G15" t="str">
        <f t="shared" ca="1" si="4"/>
        <v>c</v>
      </c>
      <c r="H15" t="str">
        <f t="shared" ca="1" si="5"/>
        <v>x</v>
      </c>
      <c r="I15">
        <f t="shared" ca="1" si="6"/>
        <v>1</v>
      </c>
      <c r="J15">
        <f t="shared" ca="1" si="7"/>
        <v>3</v>
      </c>
      <c r="K15" t="str">
        <f t="shared" ca="1" si="20"/>
        <v>12 c²x + 36 cx²</v>
      </c>
      <c r="L15" s="11" t="str">
        <f t="shared" ref="L15:L21" ca="1" si="21">C15&amp;" "&amp;G15&amp;H15&amp;" · ("&amp;I15&amp;G15&amp;" "&amp;N15&amp;" "&amp;J15&amp;H15&amp;")"</f>
        <v>12 cx · (1c + 3x)</v>
      </c>
      <c r="M15">
        <f t="shared" ca="1" si="8"/>
        <v>0</v>
      </c>
      <c r="N15" t="str">
        <f t="shared" ca="1" si="9"/>
        <v>+</v>
      </c>
      <c r="O15">
        <f t="shared" ca="1" si="10"/>
        <v>2</v>
      </c>
      <c r="P15">
        <f t="shared" ca="1" si="10"/>
        <v>2</v>
      </c>
      <c r="Q15">
        <f t="shared" ca="1" si="11"/>
        <v>4</v>
      </c>
      <c r="T15">
        <f t="shared" ca="1" si="12"/>
        <v>6</v>
      </c>
      <c r="U15" t="str">
        <f t="shared" ca="1" si="13"/>
        <v>z</v>
      </c>
      <c r="V15">
        <f t="shared" ca="1" si="14"/>
        <v>1</v>
      </c>
      <c r="W15" t="str">
        <f t="shared" ca="1" si="15"/>
        <v>-</v>
      </c>
      <c r="X15">
        <f t="shared" ca="1" si="16"/>
        <v>2</v>
      </c>
      <c r="Y15">
        <f t="shared" ca="1" si="17"/>
        <v>24</v>
      </c>
    </row>
    <row r="16" spans="2:25" x14ac:dyDescent="0.25">
      <c r="B16">
        <f t="shared" ca="1" si="18"/>
        <v>0</v>
      </c>
      <c r="C16">
        <f t="shared" ca="1" si="0"/>
        <v>2</v>
      </c>
      <c r="D16">
        <f t="shared" ca="1" si="1"/>
        <v>22</v>
      </c>
      <c r="E16">
        <f t="shared" ca="1" si="2"/>
        <v>6</v>
      </c>
      <c r="F16">
        <f t="shared" ca="1" si="3"/>
        <v>2</v>
      </c>
      <c r="G16" t="str">
        <f t="shared" ca="1" si="4"/>
        <v>d</v>
      </c>
      <c r="H16" t="str">
        <f t="shared" ca="1" si="5"/>
        <v>c</v>
      </c>
      <c r="I16">
        <f t="shared" ca="1" si="6"/>
        <v>11</v>
      </c>
      <c r="J16">
        <f t="shared" ca="1" si="7"/>
        <v>3</v>
      </c>
      <c r="K16" t="str">
        <f t="shared" ca="1" si="20"/>
        <v>22 d²c - 6 dc²</v>
      </c>
      <c r="L16" s="11" t="str">
        <f t="shared" ca="1" si="21"/>
        <v>2 dc · (11d - 3c)</v>
      </c>
      <c r="M16">
        <f t="shared" ca="1" si="8"/>
        <v>1</v>
      </c>
      <c r="N16" t="str">
        <f t="shared" ca="1" si="9"/>
        <v>-</v>
      </c>
      <c r="O16">
        <f t="shared" ca="1" si="10"/>
        <v>3</v>
      </c>
      <c r="P16">
        <f t="shared" ca="1" si="10"/>
        <v>6</v>
      </c>
      <c r="Q16">
        <f t="shared" ca="1" si="11"/>
        <v>2</v>
      </c>
      <c r="T16">
        <f t="shared" ca="1" si="12"/>
        <v>1</v>
      </c>
      <c r="U16" t="str">
        <f t="shared" ca="1" si="13"/>
        <v>b</v>
      </c>
      <c r="V16">
        <f t="shared" ca="1" si="14"/>
        <v>0</v>
      </c>
      <c r="W16" t="str">
        <f t="shared" ca="1" si="15"/>
        <v>+</v>
      </c>
      <c r="X16">
        <f t="shared" ca="1" si="16"/>
        <v>3</v>
      </c>
      <c r="Y16">
        <f t="shared" ca="1" si="17"/>
        <v>6</v>
      </c>
    </row>
    <row r="17" spans="2:25" x14ac:dyDescent="0.25">
      <c r="B17">
        <f t="shared" ca="1" si="18"/>
        <v>2</v>
      </c>
      <c r="C17">
        <f t="shared" ca="1" si="0"/>
        <v>10</v>
      </c>
      <c r="D17">
        <f t="shared" ca="1" si="1"/>
        <v>50</v>
      </c>
      <c r="E17">
        <f t="shared" ca="1" si="2"/>
        <v>60</v>
      </c>
      <c r="F17">
        <f t="shared" ca="1" si="3"/>
        <v>5</v>
      </c>
      <c r="G17" t="str">
        <f t="shared" ca="1" si="4"/>
        <v>y</v>
      </c>
      <c r="H17" t="str">
        <f t="shared" ca="1" si="5"/>
        <v>c</v>
      </c>
      <c r="I17">
        <f t="shared" ca="1" si="6"/>
        <v>5</v>
      </c>
      <c r="J17">
        <f t="shared" ca="1" si="7"/>
        <v>6</v>
      </c>
      <c r="K17" t="str">
        <f t="shared" ca="1" si="20"/>
        <v>50 y²c - 60 yc²</v>
      </c>
      <c r="L17" s="11" t="str">
        <f t="shared" ca="1" si="21"/>
        <v>10 yc · (5y - 6c)</v>
      </c>
      <c r="M17">
        <f t="shared" ca="1" si="8"/>
        <v>1</v>
      </c>
      <c r="N17" t="str">
        <f t="shared" ca="1" si="9"/>
        <v>-</v>
      </c>
      <c r="O17">
        <f t="shared" ca="1" si="10"/>
        <v>5</v>
      </c>
      <c r="P17">
        <f t="shared" ca="1" si="10"/>
        <v>4</v>
      </c>
      <c r="Q17">
        <f t="shared" ca="1" si="11"/>
        <v>2</v>
      </c>
      <c r="T17">
        <f t="shared" ca="1" si="12"/>
        <v>6</v>
      </c>
      <c r="U17" t="str">
        <f t="shared" ca="1" si="13"/>
        <v>z</v>
      </c>
      <c r="V17">
        <f t="shared" ca="1" si="14"/>
        <v>0</v>
      </c>
      <c r="W17" t="str">
        <f t="shared" ca="1" si="15"/>
        <v>+</v>
      </c>
      <c r="X17">
        <f t="shared" ca="1" si="16"/>
        <v>1</v>
      </c>
      <c r="Y17">
        <f t="shared" ca="1" si="17"/>
        <v>10</v>
      </c>
    </row>
    <row r="18" spans="2:25" x14ac:dyDescent="0.25">
      <c r="B18">
        <f t="shared" ca="1" si="18"/>
        <v>4</v>
      </c>
      <c r="C18">
        <f t="shared" ca="1" si="0"/>
        <v>5</v>
      </c>
      <c r="D18">
        <f t="shared" ca="1" si="1"/>
        <v>20</v>
      </c>
      <c r="E18">
        <f t="shared" ca="1" si="2"/>
        <v>35</v>
      </c>
      <c r="F18">
        <f t="shared" ca="1" si="3"/>
        <v>5</v>
      </c>
      <c r="G18" t="str">
        <f t="shared" ca="1" si="4"/>
        <v>z</v>
      </c>
      <c r="H18" t="str">
        <f t="shared" ca="1" si="5"/>
        <v>x</v>
      </c>
      <c r="I18">
        <f t="shared" ca="1" si="6"/>
        <v>4</v>
      </c>
      <c r="J18">
        <f t="shared" ca="1" si="7"/>
        <v>7</v>
      </c>
      <c r="K18" t="str">
        <f t="shared" ca="1" si="20"/>
        <v>20 z²x - 35 zx²</v>
      </c>
      <c r="L18" s="11" t="str">
        <f t="shared" ca="1" si="21"/>
        <v>5 zx · (4z - 7x)</v>
      </c>
      <c r="M18">
        <f t="shared" ca="1" si="8"/>
        <v>1</v>
      </c>
      <c r="N18" t="str">
        <f t="shared" ca="1" si="9"/>
        <v>-</v>
      </c>
      <c r="O18">
        <f t="shared" ca="1" si="10"/>
        <v>6</v>
      </c>
      <c r="P18">
        <f t="shared" ca="1" si="10"/>
        <v>5</v>
      </c>
      <c r="Q18">
        <f t="shared" ca="1" si="11"/>
        <v>4</v>
      </c>
      <c r="T18">
        <f t="shared" ca="1" si="12"/>
        <v>2</v>
      </c>
      <c r="U18" t="str">
        <f t="shared" ca="1" si="13"/>
        <v>c</v>
      </c>
      <c r="V18">
        <f t="shared" ca="1" si="14"/>
        <v>0</v>
      </c>
      <c r="W18" t="str">
        <f t="shared" ca="1" si="15"/>
        <v>+</v>
      </c>
      <c r="X18">
        <f t="shared" ca="1" si="16"/>
        <v>3</v>
      </c>
      <c r="Y18">
        <f t="shared" ca="1" si="17"/>
        <v>15</v>
      </c>
    </row>
    <row r="19" spans="2:25" x14ac:dyDescent="0.25">
      <c r="B19">
        <f t="shared" ca="1" si="18"/>
        <v>6</v>
      </c>
      <c r="C19">
        <f t="shared" ca="1" si="0"/>
        <v>4</v>
      </c>
      <c r="D19">
        <f t="shared" ca="1" si="1"/>
        <v>20</v>
      </c>
      <c r="E19">
        <f t="shared" ca="1" si="2"/>
        <v>32</v>
      </c>
      <c r="F19">
        <f t="shared" ca="1" si="3"/>
        <v>4</v>
      </c>
      <c r="G19" t="str">
        <f t="shared" ca="1" si="4"/>
        <v>x</v>
      </c>
      <c r="H19" t="str">
        <f t="shared" ca="1" si="5"/>
        <v>z</v>
      </c>
      <c r="I19">
        <f t="shared" ca="1" si="6"/>
        <v>5</v>
      </c>
      <c r="J19">
        <f t="shared" ca="1" si="7"/>
        <v>8</v>
      </c>
      <c r="K19" t="str">
        <f t="shared" ca="1" si="20"/>
        <v>20 x²z - 32 xz²</v>
      </c>
      <c r="L19" s="11" t="str">
        <f t="shared" ca="1" si="21"/>
        <v>4 xz · (5x - 8z)</v>
      </c>
      <c r="M19">
        <f t="shared" ca="1" si="8"/>
        <v>1</v>
      </c>
      <c r="N19" t="str">
        <f t="shared" ca="1" si="9"/>
        <v>-</v>
      </c>
      <c r="O19">
        <f t="shared" ca="1" si="10"/>
        <v>4</v>
      </c>
      <c r="P19">
        <f t="shared" ca="1" si="10"/>
        <v>2</v>
      </c>
      <c r="Q19">
        <f t="shared" ca="1" si="11"/>
        <v>6</v>
      </c>
      <c r="T19">
        <f t="shared" ca="1" si="12"/>
        <v>1</v>
      </c>
      <c r="U19" t="str">
        <f t="shared" ca="1" si="13"/>
        <v>b</v>
      </c>
      <c r="V19">
        <f t="shared" ca="1" si="14"/>
        <v>1</v>
      </c>
      <c r="W19" t="str">
        <f t="shared" ca="1" si="15"/>
        <v>-</v>
      </c>
      <c r="X19">
        <f t="shared" ca="1" si="16"/>
        <v>3</v>
      </c>
      <c r="Y19">
        <f t="shared" ca="1" si="17"/>
        <v>12</v>
      </c>
    </row>
    <row r="20" spans="2:25" x14ac:dyDescent="0.25">
      <c r="B20">
        <f t="shared" ca="1" si="18"/>
        <v>8</v>
      </c>
      <c r="C20">
        <f t="shared" ca="1" si="0"/>
        <v>5</v>
      </c>
      <c r="D20">
        <f t="shared" ca="1" si="1"/>
        <v>10</v>
      </c>
      <c r="E20">
        <f t="shared" ca="1" si="2"/>
        <v>15</v>
      </c>
      <c r="F20">
        <f t="shared" ca="1" si="3"/>
        <v>5</v>
      </c>
      <c r="G20" t="str">
        <f t="shared" ca="1" si="4"/>
        <v>y</v>
      </c>
      <c r="H20" t="str">
        <f t="shared" ca="1" si="5"/>
        <v>b</v>
      </c>
      <c r="I20">
        <f t="shared" ca="1" si="6"/>
        <v>2</v>
      </c>
      <c r="J20">
        <f t="shared" ca="1" si="7"/>
        <v>3</v>
      </c>
      <c r="K20" t="str">
        <f t="shared" ca="1" si="20"/>
        <v>10 y²b + 15 yb²</v>
      </c>
      <c r="L20" s="11" t="str">
        <f t="shared" ca="1" si="21"/>
        <v>5 yb · (2y + 3b)</v>
      </c>
      <c r="M20">
        <f t="shared" ca="1" si="8"/>
        <v>0</v>
      </c>
      <c r="N20" t="str">
        <f t="shared" ca="1" si="9"/>
        <v>+</v>
      </c>
      <c r="O20">
        <f t="shared" ca="1" si="10"/>
        <v>5</v>
      </c>
      <c r="P20">
        <f t="shared" ca="1" si="10"/>
        <v>3</v>
      </c>
      <c r="Q20">
        <f t="shared" ca="1" si="11"/>
        <v>1</v>
      </c>
      <c r="T20">
        <f t="shared" ca="1" si="12"/>
        <v>4</v>
      </c>
      <c r="U20" t="str">
        <f t="shared" ca="1" si="13"/>
        <v>x</v>
      </c>
      <c r="V20">
        <f t="shared" ca="1" si="14"/>
        <v>1</v>
      </c>
      <c r="W20" t="str">
        <f t="shared" ca="1" si="15"/>
        <v>-</v>
      </c>
      <c r="X20">
        <f t="shared" ca="1" si="16"/>
        <v>1</v>
      </c>
      <c r="Y20">
        <f t="shared" ca="1" si="17"/>
        <v>5</v>
      </c>
    </row>
    <row r="21" spans="2:25" x14ac:dyDescent="0.25">
      <c r="B21">
        <f t="shared" ca="1" si="18"/>
        <v>10</v>
      </c>
      <c r="C21">
        <f t="shared" ca="1" si="0"/>
        <v>12</v>
      </c>
      <c r="D21">
        <f t="shared" ca="1" si="1"/>
        <v>36</v>
      </c>
      <c r="E21">
        <f t="shared" ca="1" si="2"/>
        <v>48</v>
      </c>
      <c r="F21">
        <f t="shared" ca="1" si="3"/>
        <v>4</v>
      </c>
      <c r="G21" t="str">
        <f t="shared" ca="1" si="4"/>
        <v>c</v>
      </c>
      <c r="H21" t="str">
        <f t="shared" ca="1" si="5"/>
        <v>b</v>
      </c>
      <c r="I21">
        <f t="shared" ca="1" si="6"/>
        <v>3</v>
      </c>
      <c r="J21">
        <f t="shared" ca="1" si="7"/>
        <v>4</v>
      </c>
      <c r="K21" t="str">
        <f t="shared" ca="1" si="20"/>
        <v>36 c²b - 48 cb²</v>
      </c>
      <c r="L21" s="11" t="str">
        <f t="shared" ca="1" si="21"/>
        <v>12 cb · (3c - 4b)</v>
      </c>
      <c r="M21">
        <f t="shared" ca="1" si="8"/>
        <v>1</v>
      </c>
      <c r="N21" t="str">
        <f t="shared" ca="1" si="9"/>
        <v>-</v>
      </c>
      <c r="O21">
        <f t="shared" ca="1" si="10"/>
        <v>2</v>
      </c>
      <c r="P21">
        <f t="shared" ca="1" si="10"/>
        <v>6</v>
      </c>
      <c r="Q21">
        <f t="shared" ca="1" si="11"/>
        <v>1</v>
      </c>
      <c r="T21">
        <f t="shared" ca="1" si="12"/>
        <v>0</v>
      </c>
      <c r="U21" t="str">
        <f t="shared" ca="1" si="13"/>
        <v>a</v>
      </c>
      <c r="V21">
        <f t="shared" ca="1" si="14"/>
        <v>1</v>
      </c>
      <c r="W21" t="str">
        <f t="shared" ca="1" si="15"/>
        <v>-</v>
      </c>
      <c r="X21">
        <f t="shared" ca="1" si="16"/>
        <v>1</v>
      </c>
      <c r="Y21">
        <f t="shared" ca="1" si="17"/>
        <v>12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214"/>
  <sheetViews>
    <sheetView topLeftCell="A93" zoomScaleNormal="100" workbookViewId="0">
      <selection activeCell="B93" sqref="B93"/>
    </sheetView>
  </sheetViews>
  <sheetFormatPr baseColWidth="10" defaultRowHeight="12.5" x14ac:dyDescent="0.25"/>
  <cols>
    <col min="2" max="2" width="41.453125" customWidth="1"/>
    <col min="3" max="3" width="17.1796875" customWidth="1"/>
  </cols>
  <sheetData>
    <row r="2" spans="1:13" ht="15.5" x14ac:dyDescent="0.35">
      <c r="A2">
        <v>1</v>
      </c>
      <c r="B2" t="s">
        <v>0</v>
      </c>
      <c r="C2" t="s">
        <v>1</v>
      </c>
      <c r="E2" t="s">
        <v>2</v>
      </c>
      <c r="F2" t="s">
        <v>2</v>
      </c>
      <c r="G2" t="s">
        <v>2</v>
      </c>
      <c r="H2" t="s">
        <v>2</v>
      </c>
      <c r="M2" s="2"/>
    </row>
    <row r="3" spans="1:13" ht="15.5" x14ac:dyDescent="0.35">
      <c r="A3">
        <v>0</v>
      </c>
      <c r="B3" s="1" t="str">
        <f ca="1">G3&amp;K3&amp;J3&amp;" · "&amp;E3&amp;J3&amp;" · "&amp;F3&amp;J3&amp;K3</f>
        <v>2ba · 5a · 4ab</v>
      </c>
      <c r="C3" s="1" t="str">
        <f ca="1">E3*F3*G3&amp;" "&amp;J3&amp;"³ "&amp;K3&amp;"²"</f>
        <v>40 a³ b²</v>
      </c>
      <c r="E3">
        <f ca="1">ROUND(RAND()*5+0.5,0)</f>
        <v>5</v>
      </c>
      <c r="F3">
        <f ca="1">ROUND(RAND()*5+0.5,0)</f>
        <v>4</v>
      </c>
      <c r="G3">
        <f ca="1">ROUND(RAND()*5+0.5,0)</f>
        <v>2</v>
      </c>
      <c r="H3">
        <f ca="1">ROUND(RAND()*5+0.5,0)</f>
        <v>1</v>
      </c>
      <c r="I3">
        <f t="shared" ref="I3:I19" ca="1" si="0">IF(M3=1,1,24)</f>
        <v>1</v>
      </c>
      <c r="J3" t="str">
        <f ca="1">CHAR($I3+96)</f>
        <v>a</v>
      </c>
      <c r="K3" t="str">
        <f ca="1">CHAR($I3+97)</f>
        <v>b</v>
      </c>
      <c r="L3" t="str">
        <f ca="1">CHAR($I3+98)</f>
        <v>c</v>
      </c>
      <c r="M3">
        <f ca="1">ROUND(RAND()*2+0.5,0)</f>
        <v>1</v>
      </c>
    </row>
    <row r="4" spans="1:13" ht="15.5" x14ac:dyDescent="0.35">
      <c r="A4">
        <v>1</v>
      </c>
      <c r="B4" s="1" t="str">
        <f ca="1">G4&amp;K4&amp;J4&amp;" · "&amp;E4&amp;J4&amp;" · "&amp;F4&amp;J4&amp;K4</f>
        <v>2ba · 3a · 5ab</v>
      </c>
      <c r="C4" s="1" t="str">
        <f ca="1">E4*F4*G4&amp;" "&amp;J4&amp;"³ "&amp;K4&amp;"²"</f>
        <v>30 a³ b²</v>
      </c>
      <c r="E4">
        <f t="shared" ref="E4:H12" ca="1" si="1">ROUND(RAND()*5+0.5,0)</f>
        <v>3</v>
      </c>
      <c r="F4">
        <f t="shared" ca="1" si="1"/>
        <v>5</v>
      </c>
      <c r="G4">
        <f t="shared" ca="1" si="1"/>
        <v>2</v>
      </c>
      <c r="H4">
        <f t="shared" ca="1" si="1"/>
        <v>5</v>
      </c>
      <c r="I4">
        <f t="shared" ca="1" si="0"/>
        <v>1</v>
      </c>
      <c r="J4" t="str">
        <f t="shared" ref="J4:J19" ca="1" si="2">CHAR($I4+96)</f>
        <v>a</v>
      </c>
      <c r="K4" t="str">
        <f t="shared" ref="K4:K19" ca="1" si="3">CHAR($I4+97)</f>
        <v>b</v>
      </c>
      <c r="L4" t="str">
        <f t="shared" ref="L4:L19" ca="1" si="4">CHAR($I4+98)</f>
        <v>c</v>
      </c>
      <c r="M4">
        <f t="shared" ref="M4:M19" ca="1" si="5">ROUND(RAND()*2+0.5,0)</f>
        <v>1</v>
      </c>
    </row>
    <row r="5" spans="1:13" ht="15.5" x14ac:dyDescent="0.35">
      <c r="A5">
        <v>2</v>
      </c>
      <c r="B5" s="1" t="str">
        <f ca="1">E5&amp;J5&amp;" · "&amp;F5&amp;J5&amp;K5&amp;" · "&amp;G5&amp;K5&amp;J5</f>
        <v>4a · 1ab · 4ba</v>
      </c>
      <c r="C5" s="1" t="str">
        <f ca="1">E5*F5*G5&amp;" "&amp;J5&amp;"³ "&amp;K5&amp;"²"</f>
        <v>16 a³ b²</v>
      </c>
      <c r="E5">
        <f ca="1">ROUND(RAND()*5+0.5,0)</f>
        <v>4</v>
      </c>
      <c r="F5">
        <f ca="1">ROUND(RAND()*5+0.5,0)</f>
        <v>1</v>
      </c>
      <c r="G5">
        <f ca="1">ROUND(RAND()*5+0.5,0)</f>
        <v>4</v>
      </c>
      <c r="H5">
        <f ca="1">ROUND(RAND()*5+0.5,0)</f>
        <v>3</v>
      </c>
      <c r="I5">
        <f t="shared" ca="1" si="0"/>
        <v>1</v>
      </c>
      <c r="J5" t="str">
        <f ca="1">CHAR($I5+96)</f>
        <v>a</v>
      </c>
      <c r="K5" t="str">
        <f ca="1">CHAR($I5+97)</f>
        <v>b</v>
      </c>
      <c r="L5" t="str">
        <f ca="1">CHAR($I5+98)</f>
        <v>c</v>
      </c>
      <c r="M5">
        <f ca="1">ROUND(RAND()*2+0.5,0)</f>
        <v>1</v>
      </c>
    </row>
    <row r="6" spans="1:13" ht="15.5" x14ac:dyDescent="0.35">
      <c r="A6">
        <v>3</v>
      </c>
      <c r="B6" s="1" t="str">
        <f ca="1">E6&amp;J6&amp;" · "&amp;F6&amp;J6&amp;K6&amp;" · "&amp;G6&amp;K6&amp;J6</f>
        <v>5x · 4xy · 2yx</v>
      </c>
      <c r="C6" s="1" t="str">
        <f ca="1">E6*F6*G6&amp;" "&amp;J6&amp;"³ "&amp;K6&amp;"²"</f>
        <v>40 x³ y²</v>
      </c>
      <c r="E6">
        <f t="shared" ca="1" si="1"/>
        <v>5</v>
      </c>
      <c r="F6">
        <f t="shared" ca="1" si="1"/>
        <v>4</v>
      </c>
      <c r="G6">
        <f t="shared" ca="1" si="1"/>
        <v>2</v>
      </c>
      <c r="H6">
        <f t="shared" ca="1" si="1"/>
        <v>3</v>
      </c>
      <c r="I6">
        <f t="shared" ca="1" si="0"/>
        <v>24</v>
      </c>
      <c r="J6" t="str">
        <f t="shared" ca="1" si="2"/>
        <v>x</v>
      </c>
      <c r="K6" t="str">
        <f t="shared" ca="1" si="3"/>
        <v>y</v>
      </c>
      <c r="L6" t="str">
        <f t="shared" ca="1" si="4"/>
        <v>z</v>
      </c>
      <c r="M6">
        <f t="shared" ca="1" si="5"/>
        <v>2</v>
      </c>
    </row>
    <row r="7" spans="1:13" ht="15.5" x14ac:dyDescent="0.35">
      <c r="A7">
        <v>4</v>
      </c>
      <c r="B7" s="1" t="str">
        <f ca="1">E7&amp;J7&amp;" · "&amp;F7&amp;J7&amp;K7&amp;" · "&amp;G7&amp;K7</f>
        <v>1x · 4xy · 5y</v>
      </c>
      <c r="C7" s="1" t="str">
        <f ca="1">E7*F7*G7&amp;" "&amp;J7&amp;"² "&amp;K7&amp;"²"</f>
        <v>20 x² y²</v>
      </c>
      <c r="E7">
        <f ca="1">ROUND(RAND()*5+0.5,0)</f>
        <v>1</v>
      </c>
      <c r="F7">
        <f ca="1">ROUND(RAND()*5+0.5,0)</f>
        <v>4</v>
      </c>
      <c r="G7">
        <f ca="1">ROUND(RAND()*5+0.5,0)</f>
        <v>5</v>
      </c>
      <c r="H7">
        <f ca="1">ROUND(RAND()*5+0.5,0)</f>
        <v>4</v>
      </c>
      <c r="I7">
        <f t="shared" ca="1" si="0"/>
        <v>24</v>
      </c>
      <c r="J7" t="str">
        <f ca="1">CHAR($I7+96)</f>
        <v>x</v>
      </c>
      <c r="K7" t="str">
        <f ca="1">CHAR($I7+97)</f>
        <v>y</v>
      </c>
      <c r="L7" t="str">
        <f ca="1">CHAR($I7+98)</f>
        <v>z</v>
      </c>
      <c r="M7">
        <f ca="1">ROUND(RAND()*2+0.5,0)</f>
        <v>2</v>
      </c>
    </row>
    <row r="8" spans="1:13" ht="15.5" x14ac:dyDescent="0.35">
      <c r="A8">
        <v>5</v>
      </c>
      <c r="B8" s="1" t="str">
        <f ca="1">E8&amp;J8&amp;" · "&amp;F8&amp;J8&amp;K8&amp;" · "&amp;G8&amp;K8</f>
        <v>1a · 1ab · 4b</v>
      </c>
      <c r="C8" s="1" t="str">
        <f ca="1">E8*F8*G8&amp;" "&amp;J8&amp;"² "&amp;K8&amp;"²"</f>
        <v>4 a² b²</v>
      </c>
      <c r="E8">
        <f t="shared" ca="1" si="1"/>
        <v>1</v>
      </c>
      <c r="F8">
        <f t="shared" ca="1" si="1"/>
        <v>1</v>
      </c>
      <c r="G8">
        <f t="shared" ca="1" si="1"/>
        <v>4</v>
      </c>
      <c r="H8">
        <f t="shared" ca="1" si="1"/>
        <v>4</v>
      </c>
      <c r="I8">
        <f t="shared" ca="1" si="0"/>
        <v>1</v>
      </c>
      <c r="J8" t="str">
        <f t="shared" ca="1" si="2"/>
        <v>a</v>
      </c>
      <c r="K8" t="str">
        <f t="shared" ca="1" si="3"/>
        <v>b</v>
      </c>
      <c r="L8" t="str">
        <f t="shared" ca="1" si="4"/>
        <v>c</v>
      </c>
      <c r="M8">
        <f t="shared" ca="1" si="5"/>
        <v>1</v>
      </c>
    </row>
    <row r="9" spans="1:13" ht="15.5" x14ac:dyDescent="0.35">
      <c r="A9">
        <v>6</v>
      </c>
      <c r="B9" s="1" t="str">
        <f ca="1">E9&amp;J9&amp;" · "&amp;F9&amp;J9&amp;K9&amp;" · "&amp;G9&amp;K9</f>
        <v>3a · 1ab · 2b</v>
      </c>
      <c r="C9" s="1" t="str">
        <f ca="1">E9*F9*G9&amp;" "&amp;J9&amp;"² "&amp;K9&amp;"²"</f>
        <v>6 a² b²</v>
      </c>
      <c r="E9">
        <f t="shared" ca="1" si="1"/>
        <v>3</v>
      </c>
      <c r="F9">
        <f t="shared" ca="1" si="1"/>
        <v>1</v>
      </c>
      <c r="G9">
        <f t="shared" ca="1" si="1"/>
        <v>2</v>
      </c>
      <c r="H9">
        <f t="shared" ca="1" si="1"/>
        <v>3</v>
      </c>
      <c r="I9">
        <f t="shared" ca="1" si="0"/>
        <v>1</v>
      </c>
      <c r="J9" t="str">
        <f t="shared" ca="1" si="2"/>
        <v>a</v>
      </c>
      <c r="K9" t="str">
        <f t="shared" ca="1" si="3"/>
        <v>b</v>
      </c>
      <c r="L9" t="str">
        <f t="shared" ca="1" si="4"/>
        <v>c</v>
      </c>
      <c r="M9">
        <f t="shared" ca="1" si="5"/>
        <v>1</v>
      </c>
    </row>
    <row r="10" spans="1:13" ht="15.5" x14ac:dyDescent="0.35">
      <c r="A10">
        <v>7</v>
      </c>
      <c r="B10" s="1" t="str">
        <f ca="1">G10&amp;J10&amp;" · "&amp;E10&amp;J10&amp;" · "&amp;F10&amp;J10&amp;K10</f>
        <v>2x · 5x · 5xy</v>
      </c>
      <c r="C10" s="1" t="str">
        <f ca="1">E10*F10*G10&amp;" "&amp;J10&amp;"³ "&amp;K10</f>
        <v>50 x³ y</v>
      </c>
      <c r="E10">
        <f t="shared" ca="1" si="1"/>
        <v>5</v>
      </c>
      <c r="F10">
        <f t="shared" ca="1" si="1"/>
        <v>5</v>
      </c>
      <c r="G10">
        <f t="shared" ca="1" si="1"/>
        <v>2</v>
      </c>
      <c r="H10">
        <f t="shared" ca="1" si="1"/>
        <v>2</v>
      </c>
      <c r="I10">
        <f t="shared" ca="1" si="0"/>
        <v>24</v>
      </c>
      <c r="J10" t="str">
        <f t="shared" ca="1" si="2"/>
        <v>x</v>
      </c>
      <c r="K10" t="str">
        <f t="shared" ca="1" si="3"/>
        <v>y</v>
      </c>
      <c r="L10" t="str">
        <f t="shared" ca="1" si="4"/>
        <v>z</v>
      </c>
      <c r="M10">
        <f t="shared" ca="1" si="5"/>
        <v>2</v>
      </c>
    </row>
    <row r="11" spans="1:13" ht="15.5" x14ac:dyDescent="0.35">
      <c r="A11">
        <v>8</v>
      </c>
      <c r="B11" s="1" t="str">
        <f ca="1">G11&amp;J11&amp;" · "&amp;E11&amp;J11&amp;" · "&amp;F11&amp;J11&amp;K11</f>
        <v>5a · 1a · 1ab</v>
      </c>
      <c r="C11" s="1" t="str">
        <f ca="1">E11*F11*G11&amp;" "&amp;J11&amp;"³ "&amp;K11</f>
        <v>5 a³ b</v>
      </c>
      <c r="E11">
        <f t="shared" ref="E11:H13" ca="1" si="6">ROUND(RAND()*5+0.5,0)</f>
        <v>1</v>
      </c>
      <c r="F11">
        <f t="shared" ca="1" si="6"/>
        <v>1</v>
      </c>
      <c r="G11">
        <f t="shared" ca="1" si="6"/>
        <v>5</v>
      </c>
      <c r="H11">
        <f t="shared" ca="1" si="6"/>
        <v>3</v>
      </c>
      <c r="I11">
        <f t="shared" ca="1" si="0"/>
        <v>1</v>
      </c>
      <c r="J11" t="str">
        <f t="shared" ca="1" si="2"/>
        <v>a</v>
      </c>
      <c r="K11" t="str">
        <f t="shared" ca="1" si="3"/>
        <v>b</v>
      </c>
      <c r="L11" t="str">
        <f t="shared" ca="1" si="4"/>
        <v>c</v>
      </c>
      <c r="M11">
        <f t="shared" ca="1" si="5"/>
        <v>1</v>
      </c>
    </row>
    <row r="12" spans="1:13" ht="15.5" x14ac:dyDescent="0.35">
      <c r="A12">
        <v>9</v>
      </c>
      <c r="B12" s="1" t="str">
        <f ca="1">G12&amp;J12&amp;" · "&amp;E12&amp;J12&amp;" · "&amp;F12&amp;J12</f>
        <v>4x · 4x · 5x</v>
      </c>
      <c r="C12" s="1" t="str">
        <f ca="1">E12*F12*G12&amp;" "&amp;J12&amp;"³ "</f>
        <v xml:space="preserve">80 x³ </v>
      </c>
      <c r="E12">
        <f t="shared" ca="1" si="1"/>
        <v>4</v>
      </c>
      <c r="F12">
        <f t="shared" ca="1" si="1"/>
        <v>5</v>
      </c>
      <c r="G12">
        <f t="shared" ca="1" si="1"/>
        <v>4</v>
      </c>
      <c r="H12">
        <f t="shared" ca="1" si="1"/>
        <v>1</v>
      </c>
      <c r="I12">
        <f t="shared" ca="1" si="0"/>
        <v>24</v>
      </c>
      <c r="J12" t="str">
        <f t="shared" ca="1" si="2"/>
        <v>x</v>
      </c>
      <c r="K12" t="str">
        <f t="shared" ca="1" si="3"/>
        <v>y</v>
      </c>
      <c r="L12" t="str">
        <f t="shared" ca="1" si="4"/>
        <v>z</v>
      </c>
      <c r="M12">
        <f t="shared" ca="1" si="5"/>
        <v>2</v>
      </c>
    </row>
    <row r="13" spans="1:13" ht="15.5" x14ac:dyDescent="0.35">
      <c r="A13">
        <v>10</v>
      </c>
      <c r="B13" s="1" t="str">
        <f ca="1">G13&amp;J13&amp;" · "&amp;E13&amp;J13&amp;" · "&amp;F13&amp;J13</f>
        <v>4x · 1x · 2x</v>
      </c>
      <c r="C13" s="1" t="str">
        <f ca="1">E13*F13*G13&amp;" "&amp;J13&amp;"³ "</f>
        <v xml:space="preserve">8 x³ </v>
      </c>
      <c r="E13">
        <f t="shared" ca="1" si="6"/>
        <v>1</v>
      </c>
      <c r="F13">
        <f t="shared" ca="1" si="6"/>
        <v>2</v>
      </c>
      <c r="G13">
        <f t="shared" ca="1" si="6"/>
        <v>4</v>
      </c>
      <c r="H13">
        <f t="shared" ca="1" si="6"/>
        <v>1</v>
      </c>
      <c r="I13">
        <f t="shared" ca="1" si="0"/>
        <v>24</v>
      </c>
      <c r="J13" t="str">
        <f t="shared" ca="1" si="2"/>
        <v>x</v>
      </c>
      <c r="K13" t="str">
        <f t="shared" ca="1" si="3"/>
        <v>y</v>
      </c>
      <c r="L13" t="str">
        <f t="shared" ca="1" si="4"/>
        <v>z</v>
      </c>
      <c r="M13">
        <f t="shared" ca="1" si="5"/>
        <v>2</v>
      </c>
    </row>
    <row r="14" spans="1:13" ht="15.5" x14ac:dyDescent="0.35">
      <c r="A14">
        <v>11</v>
      </c>
      <c r="B14" s="1" t="str">
        <f ca="1">E14&amp;" · "&amp;F14&amp;J14&amp;K14&amp;" · "&amp;G14&amp;J14</f>
        <v>3 · 3xy · 3x</v>
      </c>
      <c r="C14" s="1" t="str">
        <f ca="1">E14*F14*G14&amp;" "&amp;J14&amp;"² "&amp;K14</f>
        <v>27 x² y</v>
      </c>
      <c r="E14">
        <f ca="1">ROUND(RAND()*5+0.5,0)</f>
        <v>3</v>
      </c>
      <c r="F14">
        <f ca="1">ROUND(RAND()*5+0.5,0)</f>
        <v>3</v>
      </c>
      <c r="G14">
        <f ca="1">ROUND(RAND()*5+0.5,0)</f>
        <v>3</v>
      </c>
      <c r="H14">
        <f ca="1">ROUND(RAND()*5+0.5,0)</f>
        <v>5</v>
      </c>
      <c r="I14">
        <f t="shared" ca="1" si="0"/>
        <v>24</v>
      </c>
      <c r="J14" t="str">
        <f ca="1">CHAR($I14+96)</f>
        <v>x</v>
      </c>
      <c r="K14" t="str">
        <f ca="1">CHAR($I14+97)</f>
        <v>y</v>
      </c>
      <c r="L14" t="str">
        <f ca="1">CHAR($I14+98)</f>
        <v>z</v>
      </c>
      <c r="M14">
        <f ca="1">ROUND(RAND()*2+0.5,0)</f>
        <v>2</v>
      </c>
    </row>
    <row r="15" spans="1:13" ht="15.5" x14ac:dyDescent="0.35">
      <c r="A15">
        <v>12</v>
      </c>
      <c r="B15" s="1" t="str">
        <f ca="1">E15&amp;" · "&amp;F15&amp;J15&amp;K15&amp;" · "&amp;G15&amp;J15</f>
        <v>4 · 5xy · 2x</v>
      </c>
      <c r="C15" s="1" t="str">
        <f ca="1">E15*F15*G15&amp;" "&amp;J15&amp;"² "&amp;K15</f>
        <v>40 x² y</v>
      </c>
      <c r="E15">
        <f t="shared" ref="E15:H17" ca="1" si="7">ROUND(RAND()*5+0.5,0)</f>
        <v>4</v>
      </c>
      <c r="F15">
        <f t="shared" ca="1" si="7"/>
        <v>5</v>
      </c>
      <c r="G15">
        <f t="shared" ca="1" si="7"/>
        <v>2</v>
      </c>
      <c r="H15">
        <f t="shared" ca="1" si="7"/>
        <v>3</v>
      </c>
      <c r="I15">
        <f t="shared" ca="1" si="0"/>
        <v>24</v>
      </c>
      <c r="J15" t="str">
        <f t="shared" ca="1" si="2"/>
        <v>x</v>
      </c>
      <c r="K15" t="str">
        <f t="shared" ca="1" si="3"/>
        <v>y</v>
      </c>
      <c r="L15" t="str">
        <f t="shared" ca="1" si="4"/>
        <v>z</v>
      </c>
      <c r="M15">
        <f t="shared" ca="1" si="5"/>
        <v>2</v>
      </c>
    </row>
    <row r="16" spans="1:13" ht="15.5" x14ac:dyDescent="0.35">
      <c r="A16">
        <v>13</v>
      </c>
      <c r="B16" s="1" t="str">
        <f ca="1">G16&amp;J16&amp;" · "&amp;E16&amp;J16&amp;"² · "&amp;F16&amp;K16</f>
        <v>3x · 4x² · 4y</v>
      </c>
      <c r="C16" s="1" t="str">
        <f ca="1">E16*F16*G16&amp;" "&amp;J16&amp;"³ "&amp;K16</f>
        <v>48 x³ y</v>
      </c>
      <c r="E16">
        <f ca="1">ROUND(RAND()*5+0.5,0)</f>
        <v>4</v>
      </c>
      <c r="F16">
        <f ca="1">ROUND(RAND()*5+0.5,0)</f>
        <v>4</v>
      </c>
      <c r="G16">
        <f ca="1">ROUND(RAND()*5+0.5,0)</f>
        <v>3</v>
      </c>
      <c r="H16">
        <f ca="1">ROUND(RAND()*5+0.5,0)</f>
        <v>1</v>
      </c>
      <c r="I16">
        <f t="shared" ca="1" si="0"/>
        <v>24</v>
      </c>
      <c r="J16" t="str">
        <f ca="1">CHAR($I16+96)</f>
        <v>x</v>
      </c>
      <c r="K16" t="str">
        <f ca="1">CHAR($I16+97)</f>
        <v>y</v>
      </c>
      <c r="L16" t="str">
        <f ca="1">CHAR($I16+98)</f>
        <v>z</v>
      </c>
      <c r="M16">
        <f ca="1">ROUND(RAND()*2+0.5,0)</f>
        <v>2</v>
      </c>
    </row>
    <row r="17" spans="1:14" ht="15.5" x14ac:dyDescent="0.35">
      <c r="A17">
        <v>14</v>
      </c>
      <c r="B17" s="1" t="str">
        <f ca="1">G17&amp;J17&amp;" · "&amp;E17&amp;J17&amp;"² · "&amp;F17&amp;K17</f>
        <v>2x · 5x² · 2y</v>
      </c>
      <c r="C17" s="1" t="str">
        <f ca="1">E17*F17*G17&amp;" "&amp;J17&amp;"³ "&amp;K17</f>
        <v>20 x³ y</v>
      </c>
      <c r="E17">
        <f t="shared" ca="1" si="7"/>
        <v>5</v>
      </c>
      <c r="F17">
        <f t="shared" ca="1" si="7"/>
        <v>2</v>
      </c>
      <c r="G17">
        <f t="shared" ca="1" si="7"/>
        <v>2</v>
      </c>
      <c r="H17">
        <f t="shared" ca="1" si="7"/>
        <v>5</v>
      </c>
      <c r="I17">
        <f t="shared" ca="1" si="0"/>
        <v>24</v>
      </c>
      <c r="J17" t="str">
        <f t="shared" ca="1" si="2"/>
        <v>x</v>
      </c>
      <c r="K17" t="str">
        <f t="shared" ca="1" si="3"/>
        <v>y</v>
      </c>
      <c r="L17" t="str">
        <f t="shared" ca="1" si="4"/>
        <v>z</v>
      </c>
      <c r="M17">
        <f t="shared" ca="1" si="5"/>
        <v>2</v>
      </c>
    </row>
    <row r="18" spans="1:14" ht="15.5" x14ac:dyDescent="0.35">
      <c r="A18">
        <v>15</v>
      </c>
      <c r="B18" s="1" t="str">
        <f ca="1">G18&amp;K18&amp;"²"&amp;J18&amp;" · "&amp;E18&amp;J18&amp;" · "&amp;F18&amp;J18&amp;K18</f>
        <v>4b²a · 3a · 4ab</v>
      </c>
      <c r="C18" s="1" t="str">
        <f ca="1">E18*F18*G18&amp;" "&amp;J18&amp;"³ "&amp;K18&amp;"³"</f>
        <v>48 a³ b³</v>
      </c>
      <c r="E18">
        <f t="shared" ref="E18:H19" ca="1" si="8">ROUND(RAND()*5+0.5,0)</f>
        <v>3</v>
      </c>
      <c r="F18">
        <f t="shared" ca="1" si="8"/>
        <v>4</v>
      </c>
      <c r="G18">
        <f t="shared" ca="1" si="8"/>
        <v>4</v>
      </c>
      <c r="H18">
        <f t="shared" ca="1" si="8"/>
        <v>5</v>
      </c>
      <c r="I18">
        <f t="shared" ca="1" si="0"/>
        <v>1</v>
      </c>
      <c r="J18" t="str">
        <f ca="1">CHAR($I18+96)</f>
        <v>a</v>
      </c>
      <c r="K18" t="str">
        <f ca="1">CHAR($I18+97)</f>
        <v>b</v>
      </c>
      <c r="L18" t="str">
        <f ca="1">CHAR($I18+98)</f>
        <v>c</v>
      </c>
      <c r="M18">
        <f ca="1">ROUND(RAND()*2+0.5,0)</f>
        <v>1</v>
      </c>
    </row>
    <row r="19" spans="1:14" ht="15.5" x14ac:dyDescent="0.35">
      <c r="A19">
        <v>16</v>
      </c>
      <c r="B19" s="1" t="str">
        <f ca="1">G19&amp;K19&amp;"²"&amp;J19&amp;" · "&amp;E19&amp;J19&amp;" · "&amp;F19&amp;J19&amp;K19</f>
        <v>1b²a · 3a · 2ab</v>
      </c>
      <c r="C19" s="1" t="str">
        <f ca="1">E19*F19*G19&amp;" "&amp;J19&amp;"³ "&amp;K19&amp;"³"</f>
        <v>6 a³ b³</v>
      </c>
      <c r="E19">
        <f t="shared" ca="1" si="8"/>
        <v>3</v>
      </c>
      <c r="F19">
        <f t="shared" ca="1" si="8"/>
        <v>2</v>
      </c>
      <c r="G19">
        <f t="shared" ca="1" si="8"/>
        <v>1</v>
      </c>
      <c r="H19">
        <f t="shared" ca="1" si="8"/>
        <v>5</v>
      </c>
      <c r="I19">
        <f t="shared" ca="1" si="0"/>
        <v>1</v>
      </c>
      <c r="J19" t="str">
        <f t="shared" ca="1" si="2"/>
        <v>a</v>
      </c>
      <c r="K19" t="str">
        <f t="shared" ca="1" si="3"/>
        <v>b</v>
      </c>
      <c r="L19" t="str">
        <f t="shared" ca="1" si="4"/>
        <v>c</v>
      </c>
      <c r="M19">
        <f t="shared" ca="1" si="5"/>
        <v>1</v>
      </c>
    </row>
    <row r="20" spans="1:14" ht="15.5" x14ac:dyDescent="0.35">
      <c r="B20" s="1"/>
      <c r="C20" s="1"/>
    </row>
    <row r="21" spans="1:14" ht="15.5" x14ac:dyDescent="0.35">
      <c r="A21">
        <f ca="1">ROUND(RAND()*MAX(A3:A20)+0.5,0)</f>
        <v>16</v>
      </c>
      <c r="B21" s="1" t="str">
        <f ca="1">VLOOKUP(A21,$A$3:$C$20,2)</f>
        <v>1b²a · 3a · 2ab</v>
      </c>
      <c r="C21" s="1" t="str">
        <f ca="1">VLOOKUP(A21,$A$3:$C$20,3)</f>
        <v>6 a³ b³</v>
      </c>
      <c r="M21" s="2"/>
    </row>
    <row r="22" spans="1:14" ht="15.5" x14ac:dyDescent="0.35">
      <c r="A22">
        <f ca="1">MOD(A21+7,17)</f>
        <v>6</v>
      </c>
      <c r="B22" s="1" t="str">
        <f ca="1">VLOOKUP(A22,$A$3:$C$20,2)</f>
        <v>3a · 1ab · 2b</v>
      </c>
      <c r="C22" s="1" t="str">
        <f ca="1">VLOOKUP(A22,$A$3:$C$20,3)</f>
        <v>6 a² b²</v>
      </c>
      <c r="M22" s="2"/>
    </row>
    <row r="23" spans="1:14" ht="15.5" x14ac:dyDescent="0.35">
      <c r="A23">
        <f ca="1">MOD(A22+7,17)</f>
        <v>13</v>
      </c>
      <c r="B23" s="1" t="str">
        <f ca="1">VLOOKUP(A23,$A$3:$C$20,2)</f>
        <v>3x · 4x² · 4y</v>
      </c>
      <c r="C23" s="1" t="str">
        <f ca="1">VLOOKUP(A23,$A$3:$C$20,3)</f>
        <v>48 x³ y</v>
      </c>
      <c r="M23" s="2"/>
    </row>
    <row r="24" spans="1:14" ht="15.5" x14ac:dyDescent="0.35">
      <c r="A24">
        <f ca="1">MOD(A23+7,17)</f>
        <v>3</v>
      </c>
      <c r="B24" s="1" t="str">
        <f ca="1">VLOOKUP(A24,$A$3:$C$20,2)</f>
        <v>5x · 4xy · 2yx</v>
      </c>
      <c r="C24" s="1" t="str">
        <f ca="1">VLOOKUP(A24,$A$3:$C$20,3)</f>
        <v>40 x³ y²</v>
      </c>
      <c r="M24" s="2"/>
    </row>
    <row r="25" spans="1:14" ht="15.5" x14ac:dyDescent="0.35">
      <c r="A25">
        <f ca="1">MOD(A24+7,17)</f>
        <v>10</v>
      </c>
      <c r="B25" s="1" t="str">
        <f ca="1">VLOOKUP(A25,$A$3:$C$20,2)</f>
        <v>4x · 1x · 2x</v>
      </c>
      <c r="C25" s="1" t="str">
        <f ca="1">VLOOKUP(A25,$A$3:$C$20,3)</f>
        <v xml:space="preserve">8 x³ </v>
      </c>
      <c r="M25" s="2"/>
    </row>
    <row r="26" spans="1:14" ht="15.5" x14ac:dyDescent="0.35">
      <c r="B26" s="1"/>
      <c r="C26" s="1"/>
      <c r="M26" s="2"/>
    </row>
    <row r="27" spans="1:14" ht="15.5" x14ac:dyDescent="0.35">
      <c r="B27" s="1"/>
      <c r="C27" s="1"/>
      <c r="M27" s="2"/>
    </row>
    <row r="28" spans="1:14" ht="15.5" x14ac:dyDescent="0.35">
      <c r="B28" s="1"/>
      <c r="C28" s="1"/>
      <c r="M28" s="2"/>
    </row>
    <row r="29" spans="1:14" ht="15.5" x14ac:dyDescent="0.35">
      <c r="A29">
        <v>2</v>
      </c>
      <c r="B29" t="s">
        <v>0</v>
      </c>
      <c r="C29" t="s">
        <v>1</v>
      </c>
      <c r="E29" t="s">
        <v>2</v>
      </c>
      <c r="F29" t="s">
        <v>2</v>
      </c>
      <c r="G29" t="s">
        <v>2</v>
      </c>
      <c r="H29" t="s">
        <v>2</v>
      </c>
      <c r="I29" t="s">
        <v>2</v>
      </c>
      <c r="M29" s="2"/>
      <c r="N29" t="s">
        <v>2</v>
      </c>
    </row>
    <row r="30" spans="1:14" ht="15.5" x14ac:dyDescent="0.35">
      <c r="A30">
        <v>0</v>
      </c>
      <c r="B30" s="1" t="str">
        <f ca="1">$E30&amp;$J30&amp;" + "&amp;$F30&amp;$J30&amp;$K30&amp;" - "&amp;$G30&amp;$J30&amp;" - "&amp;$H30&amp;$K30&amp;$J30&amp;" - "&amp;$I30&amp;$K30</f>
        <v>1a + 3ab - 4a - 5ba - 5b</v>
      </c>
      <c r="C30" s="1" t="str">
        <f ca="1">"-"&amp;G30-E30&amp;J30&amp;" - "&amp;H30-F30&amp;J30&amp;K30&amp;" - "&amp;I30&amp;K30</f>
        <v>-3a - 2ab - 5b</v>
      </c>
      <c r="E30">
        <f ca="1">ROUND(RAND()*5+0.5,0)</f>
        <v>1</v>
      </c>
      <c r="F30">
        <f ca="1">ROUND(RAND()*5+0.5,0)</f>
        <v>3</v>
      </c>
      <c r="G30">
        <f t="shared" ref="G30:I39" ca="1" si="9">ROUND(RAND()*5+0.5,0)+E30</f>
        <v>4</v>
      </c>
      <c r="H30">
        <f t="shared" ca="1" si="9"/>
        <v>5</v>
      </c>
      <c r="I30">
        <f t="shared" ca="1" si="9"/>
        <v>5</v>
      </c>
      <c r="J30" t="str">
        <f ca="1">CHAR($N30+96)</f>
        <v>a</v>
      </c>
      <c r="K30" t="str">
        <f ca="1">CHAR($N30+97)</f>
        <v>b</v>
      </c>
      <c r="L30" t="str">
        <f ca="1">CHAR($N30+98)</f>
        <v>c</v>
      </c>
      <c r="M30">
        <f t="shared" ref="M30:M53" ca="1" si="10">ROUND(RAND()*2+0.5,0)</f>
        <v>1</v>
      </c>
      <c r="N30">
        <f ca="1">IF(M30=1,1,24)</f>
        <v>1</v>
      </c>
    </row>
    <row r="31" spans="1:14" ht="15.5" x14ac:dyDescent="0.35">
      <c r="A31">
        <v>1</v>
      </c>
      <c r="B31" s="1" t="str">
        <f ca="1">$E31&amp;$J31&amp;"² + "&amp;$F31&amp;$J31&amp;"²"&amp;$K31&amp;" - "&amp;$G31&amp;$J31&amp;"² - "&amp;$H31&amp;$K31&amp;$J31&amp;"² - "&amp;$I31&amp;$K31&amp;"²"</f>
        <v>3a² + 2a²b - 5a² - 4ba² - 6b²</v>
      </c>
      <c r="C31" s="1" t="str">
        <f ca="1">"-"&amp;G31-E31&amp;J31&amp;"² - "&amp;H31-F31&amp;J31&amp;"²"&amp;K31&amp;" - "&amp;I31&amp;K31&amp;"²"</f>
        <v>-2a² - 2a²b - 6b²</v>
      </c>
      <c r="E31">
        <f t="shared" ref="E31:F33" ca="1" si="11">ROUND(RAND()*5+0.5,0)</f>
        <v>3</v>
      </c>
      <c r="F31">
        <f t="shared" ca="1" si="11"/>
        <v>2</v>
      </c>
      <c r="G31">
        <f t="shared" ca="1" si="9"/>
        <v>5</v>
      </c>
      <c r="H31">
        <f t="shared" ca="1" si="9"/>
        <v>4</v>
      </c>
      <c r="I31">
        <f t="shared" ca="1" si="9"/>
        <v>6</v>
      </c>
      <c r="J31" t="str">
        <f t="shared" ref="J31:J53" ca="1" si="12">CHAR($N31+96)</f>
        <v>a</v>
      </c>
      <c r="K31" t="str">
        <f t="shared" ref="K31:K53" ca="1" si="13">CHAR($N31+97)</f>
        <v>b</v>
      </c>
      <c r="L31" t="str">
        <f t="shared" ref="L31:L53" ca="1" si="14">CHAR($N31+98)</f>
        <v>c</v>
      </c>
      <c r="M31">
        <f t="shared" ca="1" si="10"/>
        <v>1</v>
      </c>
      <c r="N31">
        <f t="shared" ref="N31:N53" ca="1" si="15">IF(M31=1,1,24)</f>
        <v>1</v>
      </c>
    </row>
    <row r="32" spans="1:14" ht="15.5" x14ac:dyDescent="0.35">
      <c r="A32">
        <v>2</v>
      </c>
      <c r="B32" s="1" t="str">
        <f ca="1">$E32&amp;$J32&amp;" - "&amp;$F32&amp;$J32&amp;$K32&amp;" - "&amp;$G32&amp;$J32&amp;" - "&amp;$H32&amp;$K32&amp;$J32&amp;" - "&amp;$I32&amp;$K32</f>
        <v>3a - 3ab - 5a - 6ba - 9b</v>
      </c>
      <c r="C32" s="1" t="str">
        <f ca="1">"-"&amp;G32-E32&amp;J32&amp;" - "&amp;H32+F32&amp;J32&amp;K32&amp;" - "&amp;I32&amp;K32</f>
        <v>-2a - 9ab - 9b</v>
      </c>
      <c r="E32">
        <f ca="1">ROUND(RAND()*5+0.5,0)</f>
        <v>3</v>
      </c>
      <c r="F32">
        <f ca="1">ROUND(RAND()*5+0.5,0)</f>
        <v>3</v>
      </c>
      <c r="G32">
        <f t="shared" ca="1" si="9"/>
        <v>5</v>
      </c>
      <c r="H32">
        <f t="shared" ca="1" si="9"/>
        <v>6</v>
      </c>
      <c r="I32">
        <f t="shared" ca="1" si="9"/>
        <v>9</v>
      </c>
      <c r="J32" t="str">
        <f t="shared" ca="1" si="12"/>
        <v>a</v>
      </c>
      <c r="K32" t="str">
        <f t="shared" ca="1" si="13"/>
        <v>b</v>
      </c>
      <c r="L32" t="str">
        <f t="shared" ca="1" si="14"/>
        <v>c</v>
      </c>
      <c r="M32">
        <f t="shared" ca="1" si="10"/>
        <v>1</v>
      </c>
      <c r="N32">
        <f t="shared" ca="1" si="15"/>
        <v>1</v>
      </c>
    </row>
    <row r="33" spans="1:14" ht="15.5" x14ac:dyDescent="0.35">
      <c r="A33">
        <v>3</v>
      </c>
      <c r="B33" s="1" t="str">
        <f ca="1">-$E33&amp;$J33&amp;$L33&amp;" + "&amp;$F33&amp;$J33&amp;$K33&amp;" - "&amp;$G33&amp;$K33&amp;$J33&amp;" - "&amp;$H33&amp;$L33&amp;$J33</f>
        <v>-4xz + 4xy - 9yx - 5zx</v>
      </c>
      <c r="C33" s="1" t="str">
        <f ca="1">-$E33-$H33&amp;$J33&amp;$L33&amp;" - "&amp;$G33-$F33&amp;$J33&amp;$K33</f>
        <v>-9xz - 5xy</v>
      </c>
      <c r="E33">
        <f t="shared" ca="1" si="11"/>
        <v>4</v>
      </c>
      <c r="F33">
        <f t="shared" ca="1" si="11"/>
        <v>4</v>
      </c>
      <c r="G33">
        <f t="shared" ca="1" si="9"/>
        <v>9</v>
      </c>
      <c r="H33">
        <f t="shared" ca="1" si="9"/>
        <v>5</v>
      </c>
      <c r="I33">
        <f t="shared" ca="1" si="9"/>
        <v>11</v>
      </c>
      <c r="J33" t="str">
        <f t="shared" ca="1" si="12"/>
        <v>x</v>
      </c>
      <c r="K33" t="str">
        <f t="shared" ca="1" si="13"/>
        <v>y</v>
      </c>
      <c r="L33" t="str">
        <f t="shared" ca="1" si="14"/>
        <v>z</v>
      </c>
      <c r="M33">
        <f t="shared" ca="1" si="10"/>
        <v>2</v>
      </c>
      <c r="N33">
        <f t="shared" ca="1" si="15"/>
        <v>24</v>
      </c>
    </row>
    <row r="34" spans="1:14" ht="15.5" x14ac:dyDescent="0.35">
      <c r="A34">
        <v>4</v>
      </c>
      <c r="B34" s="1" t="str">
        <f ca="1">-$E34&amp;$J34&amp;" + "&amp;$F34&amp;$J34&amp;$K34&amp;" - "&amp;$G34&amp;$J34&amp;" - "&amp;$H34&amp;$K34&amp;$J34&amp;" - "&amp;$I34&amp;$K34</f>
        <v>-1x + 5xy - 2x - 7yx - 4y</v>
      </c>
      <c r="C34" s="1" t="str">
        <f ca="1">"-"&amp;G34+E34&amp;J34&amp;" - "&amp;H34-F34&amp;J34&amp;K34&amp;" - "&amp;I34&amp;K34</f>
        <v>-3x - 2xy - 4y</v>
      </c>
      <c r="E34">
        <f ca="1">ROUND(RAND()*5+0.5,0)</f>
        <v>1</v>
      </c>
      <c r="F34">
        <f ca="1">ROUND(RAND()*5+0.5,0)</f>
        <v>5</v>
      </c>
      <c r="G34">
        <f t="shared" ca="1" si="9"/>
        <v>2</v>
      </c>
      <c r="H34">
        <f t="shared" ca="1" si="9"/>
        <v>7</v>
      </c>
      <c r="I34">
        <f t="shared" ca="1" si="9"/>
        <v>4</v>
      </c>
      <c r="J34" t="str">
        <f t="shared" ca="1" si="12"/>
        <v>x</v>
      </c>
      <c r="K34" t="str">
        <f t="shared" ca="1" si="13"/>
        <v>y</v>
      </c>
      <c r="L34" t="str">
        <f t="shared" ca="1" si="14"/>
        <v>z</v>
      </c>
      <c r="M34">
        <f t="shared" ca="1" si="10"/>
        <v>2</v>
      </c>
      <c r="N34">
        <f t="shared" ca="1" si="15"/>
        <v>24</v>
      </c>
    </row>
    <row r="35" spans="1:14" ht="15.5" x14ac:dyDescent="0.35">
      <c r="A35">
        <v>5</v>
      </c>
      <c r="B35" s="1" t="str">
        <f ca="1">$E35&amp;$J35&amp;" + "&amp;$F35&amp;$J35&amp;"²"&amp;$K35&amp;" - "&amp;$G35&amp;$J35&amp;" - "&amp;$H35&amp;$K35&amp;$J35&amp;"² - "&amp;$I35&amp;$K35</f>
        <v>1x + 4x²y - 4x - 8yx² - 9y</v>
      </c>
      <c r="C35" s="1" t="str">
        <f ca="1">"-"&amp;G35-E35&amp;J35&amp;" - "&amp;H35-F35&amp;J35&amp;"²"&amp;K35&amp;" - "&amp;I35&amp;K35</f>
        <v>-3x - 4x²y - 9y</v>
      </c>
      <c r="E35">
        <f ca="1">ROUND(RAND()*5+0.5,0)</f>
        <v>1</v>
      </c>
      <c r="F35">
        <f ca="1">ROUND(RAND()*5+0.5,0)</f>
        <v>4</v>
      </c>
      <c r="G35">
        <f t="shared" ref="G35:G41" ca="1" si="16">ROUND(RAND()*5+0.5,0)+E35</f>
        <v>4</v>
      </c>
      <c r="H35">
        <f t="shared" ref="H35:H41" ca="1" si="17">ROUND(RAND()*5+0.5,0)+F35</f>
        <v>8</v>
      </c>
      <c r="I35">
        <f t="shared" ca="1" si="9"/>
        <v>9</v>
      </c>
      <c r="J35" t="str">
        <f t="shared" ca="1" si="12"/>
        <v>x</v>
      </c>
      <c r="K35" t="str">
        <f t="shared" ca="1" si="13"/>
        <v>y</v>
      </c>
      <c r="L35" t="str">
        <f t="shared" ca="1" si="14"/>
        <v>z</v>
      </c>
      <c r="M35">
        <f t="shared" ca="1" si="10"/>
        <v>2</v>
      </c>
      <c r="N35">
        <f t="shared" ca="1" si="15"/>
        <v>24</v>
      </c>
    </row>
    <row r="36" spans="1:14" ht="15.5" x14ac:dyDescent="0.35">
      <c r="A36">
        <v>6</v>
      </c>
      <c r="B36" s="1" t="str">
        <f ca="1">$E36&amp;$J36&amp;"² + "&amp;$F36&amp;$J36&amp;$K36&amp;" - "&amp;$G36&amp;" - "&amp;$H36&amp;$K36&amp;$J36&amp;" - "&amp;$I36&amp;$J36&amp;"²"</f>
        <v>1x² + 4xy - 2 - 5yx - 3x²</v>
      </c>
      <c r="C36" s="1" t="str">
        <f ca="1">"-"&amp;I36-E36&amp;J36&amp;"² - "&amp;H36-F36&amp;J36&amp;K36&amp;" - "&amp;G36</f>
        <v>-2x² - 1xy - 2</v>
      </c>
      <c r="E36">
        <f t="shared" ref="E36:F38" ca="1" si="18">ROUND(RAND()*5+0.5,0)</f>
        <v>1</v>
      </c>
      <c r="F36">
        <f t="shared" ca="1" si="18"/>
        <v>4</v>
      </c>
      <c r="G36">
        <f t="shared" ca="1" si="16"/>
        <v>2</v>
      </c>
      <c r="H36">
        <f t="shared" ca="1" si="17"/>
        <v>5</v>
      </c>
      <c r="I36">
        <f t="shared" ca="1" si="9"/>
        <v>3</v>
      </c>
      <c r="J36" t="str">
        <f t="shared" ca="1" si="12"/>
        <v>x</v>
      </c>
      <c r="K36" t="str">
        <f t="shared" ca="1" si="13"/>
        <v>y</v>
      </c>
      <c r="L36" t="str">
        <f t="shared" ca="1" si="14"/>
        <v>z</v>
      </c>
      <c r="M36">
        <f t="shared" ca="1" si="10"/>
        <v>2</v>
      </c>
      <c r="N36">
        <f t="shared" ca="1" si="15"/>
        <v>24</v>
      </c>
    </row>
    <row r="37" spans="1:14" ht="15.5" x14ac:dyDescent="0.35">
      <c r="A37">
        <v>7</v>
      </c>
      <c r="B37" s="1" t="str">
        <f ca="1">$E37&amp;$J37&amp;"² - "&amp;$F37&amp;$J37&amp;$K37&amp;" - "&amp;$G37&amp;$J37&amp;" - "&amp;$H37&amp;$K37&amp;$J37&amp;" - "&amp;$I37&amp;$K37</f>
        <v>3a² - 4ab - 4a - 9ba - 7b</v>
      </c>
      <c r="C37" s="1" t="str">
        <f ca="1">$E37&amp;$J37&amp;"² - "&amp;$G37&amp;$J37&amp;" - "&amp;H37+F37&amp;J37&amp;K37&amp;" - "&amp;I37&amp;K37</f>
        <v>3a² - 4a - 13ab - 7b</v>
      </c>
      <c r="E37">
        <f ca="1">ROUND(RAND()*5+0.5,0)</f>
        <v>3</v>
      </c>
      <c r="F37">
        <f ca="1">ROUND(RAND()*5+0.5,0)</f>
        <v>4</v>
      </c>
      <c r="G37">
        <f t="shared" ca="1" si="16"/>
        <v>4</v>
      </c>
      <c r="H37">
        <f t="shared" ca="1" si="17"/>
        <v>9</v>
      </c>
      <c r="I37">
        <f t="shared" ca="1" si="9"/>
        <v>7</v>
      </c>
      <c r="J37" t="str">
        <f t="shared" ca="1" si="12"/>
        <v>a</v>
      </c>
      <c r="K37" t="str">
        <f t="shared" ca="1" si="13"/>
        <v>b</v>
      </c>
      <c r="L37" t="str">
        <f t="shared" ca="1" si="14"/>
        <v>c</v>
      </c>
      <c r="M37">
        <f t="shared" ca="1" si="10"/>
        <v>1</v>
      </c>
      <c r="N37">
        <f t="shared" ca="1" si="15"/>
        <v>1</v>
      </c>
    </row>
    <row r="38" spans="1:14" ht="15.5" x14ac:dyDescent="0.35">
      <c r="A38">
        <v>8</v>
      </c>
      <c r="B38" s="1" t="str">
        <f ca="1">$E38&amp;$J38&amp;"² - "&amp;$F38&amp;$J38&amp;$K38&amp;" - "&amp;$G38&amp;$J38&amp;" - "&amp;$H38&amp;$K38&amp;$J38&amp;" - "&amp;$I38&amp;$K38&amp;"²"</f>
        <v>3a² - 5ab - 4a - 6ba - 6b²</v>
      </c>
      <c r="C38" s="1" t="str">
        <f ca="1">$E38&amp;$J38&amp;"² - "&amp;$G38&amp;$J38&amp;" - "&amp;H38+F38&amp;J38&amp;K38&amp;" - "&amp;I38&amp;K38&amp;"²"</f>
        <v>3a² - 4a - 11ab - 6b²</v>
      </c>
      <c r="E38">
        <f t="shared" ca="1" si="18"/>
        <v>3</v>
      </c>
      <c r="F38">
        <f t="shared" ca="1" si="18"/>
        <v>5</v>
      </c>
      <c r="G38">
        <f t="shared" ca="1" si="16"/>
        <v>4</v>
      </c>
      <c r="H38">
        <f t="shared" ca="1" si="17"/>
        <v>6</v>
      </c>
      <c r="I38">
        <f t="shared" ca="1" si="9"/>
        <v>6</v>
      </c>
      <c r="J38" t="str">
        <f t="shared" ca="1" si="12"/>
        <v>a</v>
      </c>
      <c r="K38" t="str">
        <f t="shared" ca="1" si="13"/>
        <v>b</v>
      </c>
      <c r="L38" t="str">
        <f t="shared" ca="1" si="14"/>
        <v>c</v>
      </c>
      <c r="M38">
        <f t="shared" ca="1" si="10"/>
        <v>1</v>
      </c>
      <c r="N38">
        <f t="shared" ca="1" si="15"/>
        <v>1</v>
      </c>
    </row>
    <row r="39" spans="1:14" ht="15.5" x14ac:dyDescent="0.35">
      <c r="A39">
        <v>9</v>
      </c>
      <c r="B39" s="1" t="str">
        <f ca="1">-$E39&amp;$J39&amp;" + "&amp;$F39&amp;$J39&amp;$K39&amp;" - "&amp;$G39&amp;$J39&amp;" - "&amp;$H39&amp;$K39&amp;$J39&amp;" - "&amp;$I39&amp;$K39</f>
        <v>-4x + 1xy - 6x - 4yx - 10y</v>
      </c>
      <c r="C39" s="1" t="str">
        <f ca="1">"-"&amp;G39+E39&amp;J39&amp;" - "&amp;H39-F39&amp;J39&amp;K39&amp;" - "&amp;I39&amp;K39</f>
        <v>-10x - 3xy - 10y</v>
      </c>
      <c r="E39">
        <f t="shared" ref="E39:F42" ca="1" si="19">ROUND(RAND()*5+0.5,0)</f>
        <v>4</v>
      </c>
      <c r="F39">
        <f t="shared" ca="1" si="19"/>
        <v>1</v>
      </c>
      <c r="G39">
        <f t="shared" ca="1" si="16"/>
        <v>6</v>
      </c>
      <c r="H39">
        <f t="shared" ca="1" si="17"/>
        <v>4</v>
      </c>
      <c r="I39">
        <f t="shared" ca="1" si="9"/>
        <v>10</v>
      </c>
      <c r="J39" t="str">
        <f t="shared" ca="1" si="12"/>
        <v>x</v>
      </c>
      <c r="K39" t="str">
        <f t="shared" ca="1" si="13"/>
        <v>y</v>
      </c>
      <c r="L39" t="str">
        <f t="shared" ca="1" si="14"/>
        <v>z</v>
      </c>
      <c r="M39">
        <f t="shared" ca="1" si="10"/>
        <v>2</v>
      </c>
      <c r="N39">
        <f t="shared" ca="1" si="15"/>
        <v>24</v>
      </c>
    </row>
    <row r="40" spans="1:14" ht="15.5" x14ac:dyDescent="0.35">
      <c r="A40">
        <v>10</v>
      </c>
      <c r="B40" s="1" t="str">
        <f ca="1">$E40&amp;$J40&amp;" + "&amp;$F40&amp;$J40&amp;$K40&amp;" - "&amp;$G40&amp;" - "&amp;$H40&amp;$K40&amp;$J40&amp;"+ "&amp;$I40&amp;$J40</f>
        <v>5x + 3xy - 9 - 4yx+ 12x</v>
      </c>
      <c r="C40" s="1" t="str">
        <f ca="1">I40+E40&amp;J40&amp;" - "&amp;H40-F40&amp;J40&amp;K40&amp;" - "&amp;G40</f>
        <v>17x - 1xy - 9</v>
      </c>
      <c r="E40">
        <f t="shared" ca="1" si="19"/>
        <v>5</v>
      </c>
      <c r="F40">
        <f t="shared" ca="1" si="19"/>
        <v>3</v>
      </c>
      <c r="G40">
        <f t="shared" ca="1" si="16"/>
        <v>9</v>
      </c>
      <c r="H40">
        <f t="shared" ca="1" si="17"/>
        <v>4</v>
      </c>
      <c r="I40">
        <f t="shared" ref="I40:I45" ca="1" si="20">ROUND(RAND()*5+0.5,0)+G40</f>
        <v>12</v>
      </c>
      <c r="J40" t="str">
        <f t="shared" ca="1" si="12"/>
        <v>x</v>
      </c>
      <c r="K40" t="str">
        <f t="shared" ca="1" si="13"/>
        <v>y</v>
      </c>
      <c r="L40" t="str">
        <f t="shared" ca="1" si="14"/>
        <v>z</v>
      </c>
      <c r="M40">
        <f t="shared" ca="1" si="10"/>
        <v>2</v>
      </c>
      <c r="N40">
        <f t="shared" ca="1" si="15"/>
        <v>24</v>
      </c>
    </row>
    <row r="41" spans="1:14" ht="15.5" x14ac:dyDescent="0.35">
      <c r="A41">
        <v>11</v>
      </c>
      <c r="B41" s="1" t="str">
        <f ca="1">-$E41&amp;$J41&amp;" + "&amp;$F41&amp;$J41&amp;$K41&amp;" - "&amp;$G41&amp;$J41&amp;" - "&amp;$H41&amp;$K41&amp;$J41&amp;" - "&amp;$I41&amp;$K41</f>
        <v>-5x + 4xy - 8x - 9yx - 9y</v>
      </c>
      <c r="C41" s="1" t="str">
        <f ca="1">"-"&amp;G41+E41&amp;J41&amp;" - "&amp;H41-F41&amp;J41&amp;K41&amp;" - "&amp;I41&amp;K41</f>
        <v>-13x - 5xy - 9y</v>
      </c>
      <c r="E41">
        <f t="shared" ca="1" si="19"/>
        <v>5</v>
      </c>
      <c r="F41">
        <f t="shared" ca="1" si="19"/>
        <v>4</v>
      </c>
      <c r="G41">
        <f t="shared" ca="1" si="16"/>
        <v>8</v>
      </c>
      <c r="H41">
        <f t="shared" ca="1" si="17"/>
        <v>9</v>
      </c>
      <c r="I41">
        <f t="shared" ca="1" si="20"/>
        <v>9</v>
      </c>
      <c r="J41" t="str">
        <f t="shared" ca="1" si="12"/>
        <v>x</v>
      </c>
      <c r="K41" t="str">
        <f t="shared" ca="1" si="13"/>
        <v>y</v>
      </c>
      <c r="L41" t="str">
        <f t="shared" ca="1" si="14"/>
        <v>z</v>
      </c>
      <c r="M41">
        <f t="shared" ca="1" si="10"/>
        <v>2</v>
      </c>
      <c r="N41">
        <f t="shared" ca="1" si="15"/>
        <v>24</v>
      </c>
    </row>
    <row r="42" spans="1:14" ht="15.5" x14ac:dyDescent="0.35">
      <c r="A42">
        <v>12</v>
      </c>
      <c r="B42" s="1" t="str">
        <f ca="1">$E42&amp;$J42&amp;" + "&amp;$F42&amp;$J42&amp;"²"&amp;$K42&amp;" - "&amp;$G42&amp;$J42&amp;" - "&amp;$H42&amp;$K42&amp;$J42&amp;"² - "&amp;$I42&amp;$K42</f>
        <v>3a + 4a²b - 6a - 5ba² - 7b</v>
      </c>
      <c r="C42" s="1" t="str">
        <f ca="1">"-"&amp;G42-E42&amp;J42&amp;" - "&amp;H42-F42&amp;J42&amp;"²"&amp;K42&amp;" - "&amp;I42&amp;K42</f>
        <v>-3a - 1a²b - 7b</v>
      </c>
      <c r="E42">
        <f t="shared" ca="1" si="19"/>
        <v>3</v>
      </c>
      <c r="F42">
        <f t="shared" ca="1" si="19"/>
        <v>4</v>
      </c>
      <c r="G42">
        <f t="shared" ref="G42:G53" ca="1" si="21">ROUND(RAND()*5+0.5,0)+E42</f>
        <v>6</v>
      </c>
      <c r="H42">
        <f t="shared" ref="H42:H53" ca="1" si="22">ROUND(RAND()*5+0.5,0)+F42</f>
        <v>5</v>
      </c>
      <c r="I42">
        <f t="shared" ca="1" si="20"/>
        <v>7</v>
      </c>
      <c r="J42" t="str">
        <f t="shared" ca="1" si="12"/>
        <v>a</v>
      </c>
      <c r="K42" t="str">
        <f t="shared" ca="1" si="13"/>
        <v>b</v>
      </c>
      <c r="L42" t="str">
        <f t="shared" ca="1" si="14"/>
        <v>c</v>
      </c>
      <c r="M42">
        <f t="shared" ca="1" si="10"/>
        <v>1</v>
      </c>
      <c r="N42">
        <f t="shared" ca="1" si="15"/>
        <v>1</v>
      </c>
    </row>
    <row r="43" spans="1:14" ht="15.5" x14ac:dyDescent="0.35">
      <c r="A43">
        <v>13</v>
      </c>
      <c r="B43" s="1" t="str">
        <f ca="1">$E43&amp;$J43&amp;"² + "&amp;$F43&amp;$J43&amp;$K43&amp;" - "&amp;$G43&amp;" - "&amp;$H43&amp;$K43&amp;$J43&amp;" - "&amp;$I43&amp;$J43&amp;"²"</f>
        <v>5a² + 3ab - 6 - 6ba - 11a²</v>
      </c>
      <c r="C43" s="1" t="str">
        <f ca="1">"-"&amp;I43-E43&amp;J43&amp;"² - "&amp;H43-F43&amp;J43&amp;K43&amp;" - "&amp;G43</f>
        <v>-6a² - 3ab - 6</v>
      </c>
      <c r="E43">
        <f t="shared" ref="E43:F53" ca="1" si="23">ROUND(RAND()*5+0.5,0)</f>
        <v>5</v>
      </c>
      <c r="F43">
        <f t="shared" ca="1" si="23"/>
        <v>3</v>
      </c>
      <c r="G43">
        <f t="shared" ca="1" si="21"/>
        <v>6</v>
      </c>
      <c r="H43">
        <f t="shared" ca="1" si="22"/>
        <v>6</v>
      </c>
      <c r="I43">
        <f t="shared" ca="1" si="20"/>
        <v>11</v>
      </c>
      <c r="J43" t="str">
        <f t="shared" ca="1" si="12"/>
        <v>a</v>
      </c>
      <c r="K43" t="str">
        <f t="shared" ca="1" si="13"/>
        <v>b</v>
      </c>
      <c r="L43" t="str">
        <f t="shared" ca="1" si="14"/>
        <v>c</v>
      </c>
      <c r="M43">
        <f t="shared" ca="1" si="10"/>
        <v>1</v>
      </c>
      <c r="N43">
        <f t="shared" ca="1" si="15"/>
        <v>1</v>
      </c>
    </row>
    <row r="44" spans="1:14" ht="15.5" x14ac:dyDescent="0.35">
      <c r="A44">
        <v>14</v>
      </c>
      <c r="B44" s="1" t="str">
        <f ca="1">$E44&amp;$J44&amp;$L44&amp;" + "&amp;$F44&amp;$J44&amp;$K44&amp;" - "&amp;$G44&amp;$K44&amp;$J44&amp;" - "&amp;$H44&amp;$L44&amp;$J44</f>
        <v>4ac + 2ab - 6ba - 3ca</v>
      </c>
      <c r="C44" s="1" t="str">
        <f ca="1">$E44-$H44&amp;$J44&amp;$L44&amp;" - "&amp;$G44-$F44&amp;$J44&amp;$K44</f>
        <v>1ac - 4ab</v>
      </c>
      <c r="E44">
        <f ca="1">ROUND(RAND()*5+0.5,0)</f>
        <v>4</v>
      </c>
      <c r="F44">
        <f ca="1">ROUND(RAND()*5+0.5,0)</f>
        <v>2</v>
      </c>
      <c r="G44">
        <f t="shared" ca="1" si="21"/>
        <v>6</v>
      </c>
      <c r="H44">
        <f t="shared" ca="1" si="22"/>
        <v>3</v>
      </c>
      <c r="I44">
        <f t="shared" ca="1" si="20"/>
        <v>9</v>
      </c>
      <c r="J44" t="str">
        <f t="shared" ca="1" si="12"/>
        <v>a</v>
      </c>
      <c r="K44" t="str">
        <f t="shared" ca="1" si="13"/>
        <v>b</v>
      </c>
      <c r="L44" t="str">
        <f t="shared" ca="1" si="14"/>
        <v>c</v>
      </c>
      <c r="M44">
        <f t="shared" ca="1" si="10"/>
        <v>1</v>
      </c>
      <c r="N44">
        <f t="shared" ca="1" si="15"/>
        <v>1</v>
      </c>
    </row>
    <row r="45" spans="1:14" ht="15.5" x14ac:dyDescent="0.35">
      <c r="A45">
        <v>15</v>
      </c>
      <c r="B45" s="1" t="str">
        <f ca="1">$E45&amp;$J45&amp;" + "&amp;$F45&amp;$J45&amp;"²"&amp;$K45&amp;" - "&amp;$G45&amp;$J45&amp;" - "&amp;$H45&amp;$K45&amp;$J45&amp;"² - "&amp;$I45&amp;$K45&amp;"²"</f>
        <v>4x + 1x²y - 6x - 6yx² - 9y²</v>
      </c>
      <c r="C45" s="1" t="str">
        <f ca="1">"-"&amp;G45-E45&amp;J45&amp;" - "&amp;H45-F45&amp;J45&amp;"²"&amp;K45&amp;" - "&amp;I45&amp;K45&amp;"²"</f>
        <v>-2x - 5x²y - 9y²</v>
      </c>
      <c r="E45">
        <f t="shared" ca="1" si="23"/>
        <v>4</v>
      </c>
      <c r="F45">
        <f t="shared" ca="1" si="23"/>
        <v>1</v>
      </c>
      <c r="G45">
        <f t="shared" ca="1" si="21"/>
        <v>6</v>
      </c>
      <c r="H45">
        <f t="shared" ca="1" si="22"/>
        <v>6</v>
      </c>
      <c r="I45">
        <f t="shared" ca="1" si="20"/>
        <v>9</v>
      </c>
      <c r="J45" t="str">
        <f t="shared" ca="1" si="12"/>
        <v>x</v>
      </c>
      <c r="K45" t="str">
        <f t="shared" ca="1" si="13"/>
        <v>y</v>
      </c>
      <c r="L45" t="str">
        <f t="shared" ca="1" si="14"/>
        <v>z</v>
      </c>
      <c r="M45">
        <f t="shared" ca="1" si="10"/>
        <v>2</v>
      </c>
      <c r="N45">
        <f t="shared" ca="1" si="15"/>
        <v>24</v>
      </c>
    </row>
    <row r="46" spans="1:14" ht="15.5" x14ac:dyDescent="0.35">
      <c r="A46">
        <v>16</v>
      </c>
      <c r="B46" s="1" t="str">
        <f ca="1">$E46&amp;$J46&amp;"² + "&amp;$F46&amp;$J46&amp;"²"&amp;$K46&amp;" - "&amp;$G46&amp;$J46&amp;"² - "&amp;$H46&amp;$K46&amp;$J46&amp;"² - "&amp;$I46&amp;$K46&amp;"²"</f>
        <v>5a² + 3a²b - 8a² - 6ba² - 9b²</v>
      </c>
      <c r="C46" s="1" t="str">
        <f ca="1">"-"&amp;G46-E46&amp;J46&amp;"² - "&amp;H46-F46&amp;J46&amp;"²"&amp;K46&amp;" - "&amp;I46&amp;K46&amp;"²"</f>
        <v>-3a² - 3a²b - 9b²</v>
      </c>
      <c r="E46">
        <f t="shared" ca="1" si="23"/>
        <v>5</v>
      </c>
      <c r="F46">
        <f t="shared" ca="1" si="23"/>
        <v>3</v>
      </c>
      <c r="G46">
        <f t="shared" ca="1" si="21"/>
        <v>8</v>
      </c>
      <c r="H46">
        <f t="shared" ca="1" si="22"/>
        <v>6</v>
      </c>
      <c r="I46">
        <f t="shared" ref="I46:I53" ca="1" si="24">ROUND(RAND()*5+0.5,0)+G46</f>
        <v>9</v>
      </c>
      <c r="J46" t="str">
        <f t="shared" ca="1" si="12"/>
        <v>a</v>
      </c>
      <c r="K46" t="str">
        <f t="shared" ca="1" si="13"/>
        <v>b</v>
      </c>
      <c r="L46" t="str">
        <f t="shared" ca="1" si="14"/>
        <v>c</v>
      </c>
      <c r="M46">
        <f t="shared" ca="1" si="10"/>
        <v>1</v>
      </c>
      <c r="N46">
        <f t="shared" ca="1" si="15"/>
        <v>1</v>
      </c>
    </row>
    <row r="47" spans="1:14" ht="15.5" x14ac:dyDescent="0.35">
      <c r="A47">
        <v>17</v>
      </c>
      <c r="B47" s="1" t="str">
        <f ca="1">$E47&amp;$J47&amp;"² + "&amp;$F47&amp;$J47&amp;"²"&amp;$K47&amp;" - "&amp;$G47&amp;$J47&amp;"² - "&amp;$H47&amp;$K47&amp;$J47&amp;"² - "&amp;$I47&amp;$K47&amp;"²"</f>
        <v>5x² + 3x²y - 10x² - 6yx² - 11y²</v>
      </c>
      <c r="C47" s="1" t="str">
        <f ca="1">"-"&amp;G47-E47&amp;J47&amp;"² - "&amp;H47-F47&amp;J47&amp;"²"&amp;K47&amp;" - "&amp;I47&amp;K47&amp;"²"</f>
        <v>-5x² - 3x²y - 11y²</v>
      </c>
      <c r="E47">
        <f t="shared" ca="1" si="23"/>
        <v>5</v>
      </c>
      <c r="F47">
        <f t="shared" ca="1" si="23"/>
        <v>3</v>
      </c>
      <c r="G47">
        <f t="shared" ca="1" si="21"/>
        <v>10</v>
      </c>
      <c r="H47">
        <f t="shared" ca="1" si="22"/>
        <v>6</v>
      </c>
      <c r="I47">
        <f t="shared" ca="1" si="24"/>
        <v>11</v>
      </c>
      <c r="J47" t="str">
        <f t="shared" ca="1" si="12"/>
        <v>x</v>
      </c>
      <c r="K47" t="str">
        <f t="shared" ca="1" si="13"/>
        <v>y</v>
      </c>
      <c r="L47" t="str">
        <f t="shared" ca="1" si="14"/>
        <v>z</v>
      </c>
      <c r="M47">
        <f t="shared" ca="1" si="10"/>
        <v>2</v>
      </c>
      <c r="N47">
        <f t="shared" ca="1" si="15"/>
        <v>24</v>
      </c>
    </row>
    <row r="48" spans="1:14" ht="15.5" x14ac:dyDescent="0.35">
      <c r="A48">
        <v>18</v>
      </c>
      <c r="B48" s="1" t="str">
        <f ca="1">$E48&amp;$J48&amp;"² + "&amp;$F48&amp;$J48&amp;"²"&amp;$K48&amp;" - "&amp;$G48&amp;$J48&amp;"² - "&amp;$H48&amp;$K48&amp;$J48&amp;"² - "&amp;$I48&amp;$K48&amp;"²"</f>
        <v>4x² + 5x²y - 5x² - 6yx² - 7y²</v>
      </c>
      <c r="C48" s="1" t="str">
        <f ca="1">"-"&amp;G48-E48&amp;J48&amp;"² - "&amp;H48-F48&amp;J48&amp;"²"&amp;K48&amp;" - "&amp;I48&amp;K48&amp;"²"</f>
        <v>-1x² - 1x²y - 7y²</v>
      </c>
      <c r="E48">
        <f t="shared" ca="1" si="23"/>
        <v>4</v>
      </c>
      <c r="F48">
        <f t="shared" ca="1" si="23"/>
        <v>5</v>
      </c>
      <c r="G48">
        <f t="shared" ca="1" si="21"/>
        <v>5</v>
      </c>
      <c r="H48">
        <f t="shared" ca="1" si="22"/>
        <v>6</v>
      </c>
      <c r="I48">
        <f t="shared" ca="1" si="24"/>
        <v>7</v>
      </c>
      <c r="J48" t="str">
        <f t="shared" ca="1" si="12"/>
        <v>x</v>
      </c>
      <c r="K48" t="str">
        <f t="shared" ca="1" si="13"/>
        <v>y</v>
      </c>
      <c r="L48" t="str">
        <f t="shared" ca="1" si="14"/>
        <v>z</v>
      </c>
      <c r="M48">
        <f t="shared" ca="1" si="10"/>
        <v>2</v>
      </c>
      <c r="N48">
        <f t="shared" ca="1" si="15"/>
        <v>24</v>
      </c>
    </row>
    <row r="49" spans="1:14" ht="15.5" x14ac:dyDescent="0.35">
      <c r="A49">
        <v>19</v>
      </c>
      <c r="B49" s="1" t="str">
        <f ca="1">$E49&amp;$J49&amp;"²"&amp;$K49&amp;" + "&amp;$F49&amp;$J49&amp;$K49&amp;" - "&amp;$G49&amp;$K49&amp;"²"&amp;$J49&amp;" - "&amp;$H49&amp;$J49&amp;$K49&amp;"²"</f>
        <v>5a²b + 2ab - 10b²a - 3ab²</v>
      </c>
      <c r="C49" s="1" t="str">
        <f ca="1">$E49&amp;$J49&amp;"²"&amp;$K49&amp;" + "&amp;$F49&amp;$J49&amp;$K49&amp;" - "&amp;$G49+$H49&amp;$J49&amp;$K49&amp;"²"</f>
        <v>5a²b + 2ab - 13ab²</v>
      </c>
      <c r="E49">
        <f t="shared" ca="1" si="23"/>
        <v>5</v>
      </c>
      <c r="F49">
        <f t="shared" ca="1" si="23"/>
        <v>2</v>
      </c>
      <c r="G49">
        <f t="shared" ca="1" si="21"/>
        <v>10</v>
      </c>
      <c r="H49">
        <f t="shared" ca="1" si="22"/>
        <v>3</v>
      </c>
      <c r="I49">
        <f t="shared" ca="1" si="24"/>
        <v>14</v>
      </c>
      <c r="J49" t="str">
        <f t="shared" ca="1" si="12"/>
        <v>a</v>
      </c>
      <c r="K49" t="str">
        <f t="shared" ca="1" si="13"/>
        <v>b</v>
      </c>
      <c r="L49" t="str">
        <f t="shared" ca="1" si="14"/>
        <v>c</v>
      </c>
      <c r="M49">
        <f t="shared" ca="1" si="10"/>
        <v>1</v>
      </c>
      <c r="N49">
        <f t="shared" ca="1" si="15"/>
        <v>1</v>
      </c>
    </row>
    <row r="50" spans="1:14" ht="15.5" x14ac:dyDescent="0.35">
      <c r="A50">
        <v>20</v>
      </c>
      <c r="B50" s="1" t="str">
        <f ca="1">" - "&amp;$H50&amp;$J50&amp;$K50&amp;"²"&amp;" + "&amp;$E50&amp;$J50&amp;"²"&amp;$K50&amp;" + "&amp;$F50&amp;$J50&amp;$K50&amp;" - "&amp;$G50&amp;$K50&amp;"²"&amp;$J50</f>
        <v xml:space="preserve"> - 8xy² + 3x²y + 4xy - 6y²x</v>
      </c>
      <c r="C50" s="1" t="str">
        <f ca="1">$E50&amp;$J50&amp;"²"&amp;$K50&amp;" + "&amp;$F50&amp;$J50&amp;$K50&amp;" - "&amp;$G50+$H50&amp;$J50&amp;$K50&amp;"²"</f>
        <v>3x²y + 4xy - 14xy²</v>
      </c>
      <c r="E50">
        <f t="shared" ca="1" si="23"/>
        <v>3</v>
      </c>
      <c r="F50">
        <f t="shared" ca="1" si="23"/>
        <v>4</v>
      </c>
      <c r="G50">
        <f t="shared" ca="1" si="21"/>
        <v>6</v>
      </c>
      <c r="H50">
        <f t="shared" ca="1" si="22"/>
        <v>8</v>
      </c>
      <c r="I50">
        <f t="shared" ca="1" si="24"/>
        <v>10</v>
      </c>
      <c r="J50" t="str">
        <f t="shared" ca="1" si="12"/>
        <v>x</v>
      </c>
      <c r="K50" t="str">
        <f t="shared" ca="1" si="13"/>
        <v>y</v>
      </c>
      <c r="L50" t="str">
        <f t="shared" ca="1" si="14"/>
        <v>z</v>
      </c>
      <c r="M50">
        <f t="shared" ca="1" si="10"/>
        <v>2</v>
      </c>
      <c r="N50">
        <f t="shared" ca="1" si="15"/>
        <v>24</v>
      </c>
    </row>
    <row r="51" spans="1:14" ht="15.5" x14ac:dyDescent="0.35">
      <c r="A51">
        <v>21</v>
      </c>
      <c r="B51" s="1" t="str">
        <f ca="1">$E51&amp;$J51&amp;"²"&amp;$K51&amp;" - "&amp;$F51&amp;$J51&amp;$K51&amp;" - "&amp;$G51&amp;$K51&amp;"²"&amp;$J51&amp;" - "&amp;$H51&amp;$J51&amp;$K51&amp;"²"</f>
        <v>3x²y - 4xy - 6y²x - 6xy²</v>
      </c>
      <c r="C51" s="1" t="str">
        <f ca="1">$E51&amp;$J51&amp;"²"&amp;$K51&amp;" - "&amp;$F51&amp;$J51&amp;$K51&amp;" - "&amp;$G51+$H51&amp;$J51&amp;$K51&amp;"²"</f>
        <v>3x²y - 4xy - 12xy²</v>
      </c>
      <c r="E51">
        <f t="shared" ca="1" si="23"/>
        <v>3</v>
      </c>
      <c r="F51">
        <f t="shared" ca="1" si="23"/>
        <v>4</v>
      </c>
      <c r="G51">
        <f t="shared" ca="1" si="21"/>
        <v>6</v>
      </c>
      <c r="H51">
        <f t="shared" ca="1" si="22"/>
        <v>6</v>
      </c>
      <c r="I51">
        <f t="shared" ca="1" si="24"/>
        <v>7</v>
      </c>
      <c r="J51" t="str">
        <f t="shared" ca="1" si="12"/>
        <v>x</v>
      </c>
      <c r="K51" t="str">
        <f t="shared" ca="1" si="13"/>
        <v>y</v>
      </c>
      <c r="L51" t="str">
        <f t="shared" ca="1" si="14"/>
        <v>z</v>
      </c>
      <c r="M51">
        <f t="shared" ca="1" si="10"/>
        <v>2</v>
      </c>
      <c r="N51">
        <f t="shared" ca="1" si="15"/>
        <v>24</v>
      </c>
    </row>
    <row r="52" spans="1:14" ht="15.5" x14ac:dyDescent="0.35">
      <c r="A52">
        <v>22</v>
      </c>
      <c r="B52" s="1" t="str">
        <f ca="1">-$E52&amp;$J52&amp;"²"&amp;$K52&amp;" + "&amp;$F52&amp;$J52&amp;$K52&amp;" + "&amp;$G52&amp;$K52&amp;"²"&amp;$J52&amp;" - "&amp;$H52&amp;$J52&amp;$K52&amp;"²"</f>
        <v>-1x²y + 5xy + 2y²x - 9xy²</v>
      </c>
      <c r="C52" s="1" t="str">
        <f ca="1">-$E52&amp;$J52&amp;"²"&amp;$K52&amp;" + "&amp;$F52&amp;$J52&amp;$K52&amp;" - "&amp;$H52-$G52&amp;$J52&amp;$K52&amp;"²"</f>
        <v>-1x²y + 5xy - 7xy²</v>
      </c>
      <c r="E52">
        <f t="shared" ca="1" si="23"/>
        <v>1</v>
      </c>
      <c r="F52">
        <f t="shared" ca="1" si="23"/>
        <v>5</v>
      </c>
      <c r="G52">
        <f t="shared" ca="1" si="21"/>
        <v>2</v>
      </c>
      <c r="H52">
        <f t="shared" ca="1" si="22"/>
        <v>9</v>
      </c>
      <c r="I52">
        <f t="shared" ca="1" si="24"/>
        <v>5</v>
      </c>
      <c r="J52" t="str">
        <f t="shared" ca="1" si="12"/>
        <v>x</v>
      </c>
      <c r="K52" t="str">
        <f t="shared" ca="1" si="13"/>
        <v>y</v>
      </c>
      <c r="L52" t="str">
        <f t="shared" ca="1" si="14"/>
        <v>z</v>
      </c>
      <c r="M52">
        <f t="shared" ca="1" si="10"/>
        <v>2</v>
      </c>
      <c r="N52">
        <f t="shared" ca="1" si="15"/>
        <v>24</v>
      </c>
    </row>
    <row r="53" spans="1:14" ht="15.5" x14ac:dyDescent="0.35">
      <c r="A53">
        <v>23</v>
      </c>
      <c r="B53" s="1" t="str">
        <f ca="1">-$E53&amp;$J53&amp;"²"&amp;$K53&amp;" - "&amp;$F53&amp;$J53&amp;$K53&amp;" - "&amp;$G53&amp;$K53&amp;"²"&amp;$J53&amp;" + "&amp;$H53&amp;$J53&amp;$K53&amp;"²"</f>
        <v>-4a²b - 5ab - 7b²a + 7ab²</v>
      </c>
      <c r="C53" s="1" t="str">
        <f ca="1">-$E53&amp;$J53&amp;"²"&amp;$K53&amp;" - "&amp;$F53&amp;$J53&amp;$K53&amp;" + "&amp;$H53-$G53&amp;$J53&amp;$K53&amp;"²"</f>
        <v>-4a²b - 5ab + 0ab²</v>
      </c>
      <c r="E53">
        <f t="shared" ca="1" si="23"/>
        <v>4</v>
      </c>
      <c r="F53">
        <f t="shared" ca="1" si="23"/>
        <v>5</v>
      </c>
      <c r="G53">
        <f t="shared" ca="1" si="21"/>
        <v>7</v>
      </c>
      <c r="H53">
        <f t="shared" ca="1" si="22"/>
        <v>7</v>
      </c>
      <c r="I53">
        <f t="shared" ca="1" si="24"/>
        <v>10</v>
      </c>
      <c r="J53" t="str">
        <f t="shared" ca="1" si="12"/>
        <v>a</v>
      </c>
      <c r="K53" t="str">
        <f t="shared" ca="1" si="13"/>
        <v>b</v>
      </c>
      <c r="L53" t="str">
        <f t="shared" ca="1" si="14"/>
        <v>c</v>
      </c>
      <c r="M53">
        <f t="shared" ca="1" si="10"/>
        <v>1</v>
      </c>
      <c r="N53">
        <f t="shared" ca="1" si="15"/>
        <v>1</v>
      </c>
    </row>
    <row r="54" spans="1:14" ht="15.5" x14ac:dyDescent="0.35">
      <c r="M54" s="2"/>
    </row>
    <row r="55" spans="1:14" ht="15.5" x14ac:dyDescent="0.35">
      <c r="A55">
        <f ca="1">ROUND(RAND()*MAX(A31:A54)+0.5,0)</f>
        <v>4</v>
      </c>
      <c r="B55" s="1" t="str">
        <f t="shared" ref="B55:B60" ca="1" si="25">VLOOKUP(A55,$A$30:$C$51,2)</f>
        <v>-1x + 5xy - 2x - 7yx - 4y</v>
      </c>
      <c r="C55" s="1" t="str">
        <f t="shared" ref="C55:C60" ca="1" si="26">VLOOKUP(A55,$A$30:$C$51,3)</f>
        <v>-3x - 2xy - 4y</v>
      </c>
      <c r="M55" s="2"/>
    </row>
    <row r="56" spans="1:14" ht="15.5" x14ac:dyDescent="0.35">
      <c r="A56">
        <f ca="1">MOD(A55+7,17)</f>
        <v>11</v>
      </c>
      <c r="B56" s="1" t="str">
        <f t="shared" ca="1" si="25"/>
        <v>-5x + 4xy - 8x - 9yx - 9y</v>
      </c>
      <c r="C56" s="1" t="str">
        <f t="shared" ca="1" si="26"/>
        <v>-13x - 5xy - 9y</v>
      </c>
      <c r="M56" s="2"/>
    </row>
    <row r="57" spans="1:14" ht="15.5" x14ac:dyDescent="0.35">
      <c r="A57">
        <f ca="1">MOD(A56+7,17)</f>
        <v>1</v>
      </c>
      <c r="B57" s="1" t="str">
        <f t="shared" ca="1" si="25"/>
        <v>3a² + 2a²b - 5a² - 4ba² - 6b²</v>
      </c>
      <c r="C57" s="1" t="str">
        <f t="shared" ca="1" si="26"/>
        <v>-2a² - 2a²b - 6b²</v>
      </c>
      <c r="M57" s="2"/>
    </row>
    <row r="58" spans="1:14" ht="15.5" x14ac:dyDescent="0.35">
      <c r="A58">
        <f ca="1">MOD(A57+7,17)</f>
        <v>8</v>
      </c>
      <c r="B58" s="1" t="str">
        <f t="shared" ca="1" si="25"/>
        <v>3a² - 5ab - 4a - 6ba - 6b²</v>
      </c>
      <c r="C58" s="1" t="str">
        <f t="shared" ca="1" si="26"/>
        <v>3a² - 4a - 11ab - 6b²</v>
      </c>
      <c r="M58" s="2"/>
    </row>
    <row r="59" spans="1:14" ht="15.5" x14ac:dyDescent="0.35">
      <c r="A59">
        <f ca="1">MOD(A58+7,17)</f>
        <v>15</v>
      </c>
      <c r="B59" s="1" t="str">
        <f t="shared" ca="1" si="25"/>
        <v>4x + 1x²y - 6x - 6yx² - 9y²</v>
      </c>
      <c r="C59" s="1" t="str">
        <f t="shared" ca="1" si="26"/>
        <v>-2x - 5x²y - 9y²</v>
      </c>
      <c r="M59" s="2"/>
    </row>
    <row r="60" spans="1:14" ht="15.5" x14ac:dyDescent="0.35">
      <c r="A60">
        <f ca="1">MOD(A59+7,17)</f>
        <v>5</v>
      </c>
      <c r="B60" s="1" t="str">
        <f t="shared" ca="1" si="25"/>
        <v>1x + 4x²y - 4x - 8yx² - 9y</v>
      </c>
      <c r="C60" s="1" t="str">
        <f t="shared" ca="1" si="26"/>
        <v>-3x - 4x²y - 9y</v>
      </c>
      <c r="M60" s="2"/>
    </row>
    <row r="61" spans="1:14" ht="15.5" x14ac:dyDescent="0.35">
      <c r="B61" s="1"/>
      <c r="C61" s="1"/>
      <c r="M61" s="2"/>
    </row>
    <row r="62" spans="1:14" ht="15.5" x14ac:dyDescent="0.35">
      <c r="B62" s="2"/>
    </row>
    <row r="63" spans="1:14" x14ac:dyDescent="0.25">
      <c r="A63">
        <v>3</v>
      </c>
      <c r="B63" t="s">
        <v>0</v>
      </c>
      <c r="C63" t="s">
        <v>1</v>
      </c>
      <c r="E63" t="s">
        <v>2</v>
      </c>
      <c r="F63" t="s">
        <v>2</v>
      </c>
      <c r="G63" t="s">
        <v>2</v>
      </c>
      <c r="H63" t="s">
        <v>2</v>
      </c>
      <c r="I63" t="s">
        <v>2</v>
      </c>
    </row>
    <row r="64" spans="1:14" ht="15.5" x14ac:dyDescent="0.35">
      <c r="A64">
        <v>0</v>
      </c>
      <c r="B64" s="1" t="str">
        <f ca="1">"("&amp;E64&amp;J64&amp;" + "&amp;F64&amp;K64&amp;") - ("&amp;G64&amp;J64&amp;" + "&amp;H64&amp;K64&amp;")"</f>
        <v>(4a + 4b) - (8a + 7b)</v>
      </c>
      <c r="C64" s="1" t="str">
        <f ca="1">E64-G64&amp;J64&amp;" - "&amp;H64-F64&amp;K64</f>
        <v>-4a - 3b</v>
      </c>
      <c r="E64">
        <f ca="1">ROUND(RAND()*5+0.5,0)</f>
        <v>4</v>
      </c>
      <c r="F64">
        <f ca="1">ROUND(RAND()*5+0.5,0)</f>
        <v>4</v>
      </c>
      <c r="G64">
        <f t="shared" ref="G64:H67" ca="1" si="27">ROUND(RAND()*5+0.5,0)+E64</f>
        <v>8</v>
      </c>
      <c r="H64">
        <f t="shared" ca="1" si="27"/>
        <v>7</v>
      </c>
      <c r="I64">
        <f ca="1">ROUND(RAND()*5+0.5,0)</f>
        <v>2</v>
      </c>
      <c r="J64" t="str">
        <f t="shared" ref="J64:J80" ca="1" si="28">CHAR($N64+96)</f>
        <v>a</v>
      </c>
      <c r="K64" t="str">
        <f t="shared" ref="K64:K80" ca="1" si="29">CHAR($N64+97)</f>
        <v>b</v>
      </c>
      <c r="L64" t="str">
        <f t="shared" ref="L64:L80" ca="1" si="30">CHAR($N64+98)</f>
        <v>c</v>
      </c>
      <c r="M64">
        <f t="shared" ref="M64:M80" ca="1" si="31">ROUND(RAND()*2+0.5,0)</f>
        <v>1</v>
      </c>
      <c r="N64">
        <f t="shared" ref="N64:N80" ca="1" si="32">IF(M64=1,1,24)</f>
        <v>1</v>
      </c>
    </row>
    <row r="65" spans="1:14" ht="15.5" x14ac:dyDescent="0.35">
      <c r="A65">
        <f t="shared" ref="A65:A80" si="33">A64+1</f>
        <v>1</v>
      </c>
      <c r="B65" s="1" t="str">
        <f ca="1">"-("&amp;E65&amp;J65&amp;" - "&amp;F65&amp;K65&amp;") - ("&amp;G65&amp;J65&amp;" + "&amp;H65&amp;K65&amp;")"</f>
        <v>-(1a - 1b) - (6a + 4b)</v>
      </c>
      <c r="C65" s="1" t="str">
        <f ca="1">-E65-G65&amp;J65&amp;" - "&amp;H65-F65&amp;K65</f>
        <v>-7a - 3b</v>
      </c>
      <c r="E65">
        <f t="shared" ref="E65:F67" ca="1" si="34">ROUND(RAND()*5+0.5,0)</f>
        <v>1</v>
      </c>
      <c r="F65">
        <f t="shared" ca="1" si="34"/>
        <v>1</v>
      </c>
      <c r="G65">
        <f t="shared" ca="1" si="27"/>
        <v>6</v>
      </c>
      <c r="H65">
        <f t="shared" ca="1" si="27"/>
        <v>4</v>
      </c>
      <c r="I65">
        <f ca="1">ROUND(RAND()*5+0.5,0)+E65</f>
        <v>2</v>
      </c>
      <c r="J65" t="str">
        <f t="shared" ca="1" si="28"/>
        <v>a</v>
      </c>
      <c r="K65" t="str">
        <f t="shared" ca="1" si="29"/>
        <v>b</v>
      </c>
      <c r="L65" t="str">
        <f t="shared" ca="1" si="30"/>
        <v>c</v>
      </c>
      <c r="M65">
        <f t="shared" ca="1" si="31"/>
        <v>1</v>
      </c>
      <c r="N65">
        <f t="shared" ca="1" si="32"/>
        <v>1</v>
      </c>
    </row>
    <row r="66" spans="1:14" ht="15.5" x14ac:dyDescent="0.35">
      <c r="A66">
        <f t="shared" si="33"/>
        <v>2</v>
      </c>
      <c r="B66" s="1" t="str">
        <f ca="1">"("&amp;E66&amp;J66&amp;" + "&amp;F66&amp;K66&amp;") - ("&amp;G66&amp;J66&amp;" - "&amp;H66&amp;K66&amp;")"</f>
        <v>(4x + 5y) - (8x - 10y)</v>
      </c>
      <c r="C66" s="1" t="str">
        <f ca="1">E66-G66&amp;J66&amp;" + "&amp;H66+F66&amp;K66</f>
        <v>-4x + 15y</v>
      </c>
      <c r="E66">
        <f ca="1">ROUND(RAND()*5+0.5,0)</f>
        <v>4</v>
      </c>
      <c r="F66">
        <f ca="1">ROUND(RAND()*5+0.5,0)</f>
        <v>5</v>
      </c>
      <c r="G66">
        <f t="shared" ca="1" si="27"/>
        <v>8</v>
      </c>
      <c r="H66">
        <f t="shared" ca="1" si="27"/>
        <v>10</v>
      </c>
      <c r="I66">
        <f ca="1">ROUND(RAND()*5+0.5,0)</f>
        <v>5</v>
      </c>
      <c r="J66" t="str">
        <f t="shared" ca="1" si="28"/>
        <v>x</v>
      </c>
      <c r="K66" t="str">
        <f t="shared" ca="1" si="29"/>
        <v>y</v>
      </c>
      <c r="L66" t="str">
        <f t="shared" ca="1" si="30"/>
        <v>z</v>
      </c>
      <c r="M66">
        <f t="shared" ca="1" si="31"/>
        <v>2</v>
      </c>
      <c r="N66">
        <f t="shared" ca="1" si="32"/>
        <v>24</v>
      </c>
    </row>
    <row r="67" spans="1:14" ht="15.5" x14ac:dyDescent="0.35">
      <c r="A67">
        <f t="shared" si="33"/>
        <v>3</v>
      </c>
      <c r="B67" s="1" t="str">
        <f ca="1">"(-"&amp;E67&amp;J67&amp;" + "&amp;F67&amp;K67&amp;") - ("&amp;G67&amp;K67&amp;" + "&amp;H67&amp;J67&amp;")"</f>
        <v>(-3a + 2b) - (4b + 3a)</v>
      </c>
      <c r="C67" s="1" t="str">
        <f ca="1">-E67-H67&amp;J67&amp;" - "&amp;G67-F67&amp;K67</f>
        <v>-6a - 2b</v>
      </c>
      <c r="E67">
        <f t="shared" ca="1" si="34"/>
        <v>3</v>
      </c>
      <c r="F67">
        <f t="shared" ca="1" si="34"/>
        <v>2</v>
      </c>
      <c r="G67">
        <f t="shared" ca="1" si="27"/>
        <v>4</v>
      </c>
      <c r="H67">
        <f t="shared" ca="1" si="27"/>
        <v>3</v>
      </c>
      <c r="I67">
        <f ca="1">ROUND(RAND()*5+0.5,0)+E67</f>
        <v>7</v>
      </c>
      <c r="J67" t="str">
        <f t="shared" ca="1" si="28"/>
        <v>a</v>
      </c>
      <c r="K67" t="str">
        <f t="shared" ca="1" si="29"/>
        <v>b</v>
      </c>
      <c r="L67" t="str">
        <f t="shared" ca="1" si="30"/>
        <v>c</v>
      </c>
      <c r="M67">
        <f t="shared" ca="1" si="31"/>
        <v>1</v>
      </c>
      <c r="N67">
        <f t="shared" ca="1" si="32"/>
        <v>1</v>
      </c>
    </row>
    <row r="68" spans="1:14" ht="15.5" x14ac:dyDescent="0.35">
      <c r="A68">
        <f t="shared" si="33"/>
        <v>4</v>
      </c>
      <c r="B68" s="1" t="str">
        <f ca="1">"-("&amp;E68&amp;J68&amp;" + "&amp;F68&amp;K68&amp;") - ("&amp;G68&amp;K68&amp;" - "&amp;H68&amp;J68&amp;")"</f>
        <v>-(5a + 3b) - (8b - 7a)</v>
      </c>
      <c r="C68" s="1" t="str">
        <f ca="1">H68-E68&amp;J68&amp;" - "&amp;G68+F68&amp;K68</f>
        <v>2a - 11b</v>
      </c>
      <c r="E68">
        <f ca="1">ROUND(RAND()*5+0.5,0)</f>
        <v>5</v>
      </c>
      <c r="F68">
        <f ca="1">ROUND(RAND()*5+0.5,0)</f>
        <v>3</v>
      </c>
      <c r="G68">
        <f ca="1">ROUND(RAND()*5+0.5,0)+F68</f>
        <v>8</v>
      </c>
      <c r="H68">
        <f t="shared" ref="H68:H80" ca="1" si="35">ROUND(RAND()*5+0.5,0)+F68</f>
        <v>7</v>
      </c>
      <c r="I68">
        <f ca="1">ROUND(RAND()*5+0.5,0)</f>
        <v>4</v>
      </c>
      <c r="J68" t="str">
        <f t="shared" ca="1" si="28"/>
        <v>a</v>
      </c>
      <c r="K68" t="str">
        <f t="shared" ca="1" si="29"/>
        <v>b</v>
      </c>
      <c r="L68" t="str">
        <f t="shared" ca="1" si="30"/>
        <v>c</v>
      </c>
      <c r="M68">
        <f t="shared" ca="1" si="31"/>
        <v>1</v>
      </c>
      <c r="N68">
        <f t="shared" ca="1" si="32"/>
        <v>1</v>
      </c>
    </row>
    <row r="69" spans="1:14" ht="15.5" x14ac:dyDescent="0.35">
      <c r="A69">
        <f t="shared" si="33"/>
        <v>5</v>
      </c>
      <c r="B69" s="1" t="str">
        <f ca="1">"("&amp;E69&amp;J69&amp;"² + "&amp;F69&amp;J69&amp;") - ("&amp;G69&amp;J69&amp;" + "&amp;H69&amp;J69&amp;"²)"</f>
        <v>(4a² + 5a) - (6a + 10a²)</v>
      </c>
      <c r="C69" s="1" t="str">
        <f ca="1">E69-H69&amp;J69&amp;"² - "&amp;G69-F69&amp;J69</f>
        <v>-6a² - 1a</v>
      </c>
      <c r="E69">
        <f ca="1">ROUND(RAND()*5+0.5,0)</f>
        <v>4</v>
      </c>
      <c r="F69">
        <f ca="1">ROUND(RAND()*5+0.5,0)</f>
        <v>5</v>
      </c>
      <c r="G69">
        <f ca="1">ROUND(RAND()*5+0.5,0)+E69</f>
        <v>6</v>
      </c>
      <c r="H69">
        <f t="shared" ca="1" si="35"/>
        <v>10</v>
      </c>
      <c r="I69">
        <f ca="1">ROUND(RAND()*5+0.5,0)</f>
        <v>3</v>
      </c>
      <c r="J69" t="str">
        <f t="shared" ca="1" si="28"/>
        <v>a</v>
      </c>
      <c r="K69" t="str">
        <f t="shared" ca="1" si="29"/>
        <v>b</v>
      </c>
      <c r="L69" t="str">
        <f t="shared" ca="1" si="30"/>
        <v>c</v>
      </c>
      <c r="M69">
        <f t="shared" ca="1" si="31"/>
        <v>1</v>
      </c>
      <c r="N69">
        <f t="shared" ca="1" si="32"/>
        <v>1</v>
      </c>
    </row>
    <row r="70" spans="1:14" ht="15.5" x14ac:dyDescent="0.35">
      <c r="A70">
        <f t="shared" si="33"/>
        <v>6</v>
      </c>
      <c r="B70" s="1" t="str">
        <f ca="1">"("&amp;E70&amp;J70&amp;"² - "&amp;F70&amp;J70&amp;") + ("&amp;G70&amp;J70&amp;" + "&amp;H70&amp;J70&amp;"²)"</f>
        <v>(4x² - 1x) + (7x + 2x²)</v>
      </c>
      <c r="C70" s="1" t="str">
        <f ca="1">E70+H70&amp;J70&amp;"² + "&amp;G70-F70&amp;J70</f>
        <v>6x² + 6x</v>
      </c>
      <c r="E70">
        <f t="shared" ref="E70:F72" ca="1" si="36">ROUND(RAND()*5+0.5,0)</f>
        <v>4</v>
      </c>
      <c r="F70">
        <f t="shared" ca="1" si="36"/>
        <v>1</v>
      </c>
      <c r="G70">
        <f ca="1">ROUND(RAND()*5+0.5,0)+E70</f>
        <v>7</v>
      </c>
      <c r="H70">
        <f t="shared" ca="1" si="35"/>
        <v>2</v>
      </c>
      <c r="I70">
        <f ca="1">ROUND(RAND()*5+0.5,0)+E70</f>
        <v>6</v>
      </c>
      <c r="J70" t="str">
        <f t="shared" ca="1" si="28"/>
        <v>x</v>
      </c>
      <c r="K70" t="str">
        <f t="shared" ca="1" si="29"/>
        <v>y</v>
      </c>
      <c r="L70" t="str">
        <f t="shared" ca="1" si="30"/>
        <v>z</v>
      </c>
      <c r="M70">
        <f t="shared" ca="1" si="31"/>
        <v>2</v>
      </c>
      <c r="N70">
        <f t="shared" ca="1" si="32"/>
        <v>24</v>
      </c>
    </row>
    <row r="71" spans="1:14" ht="15.5" x14ac:dyDescent="0.35">
      <c r="A71">
        <f t="shared" si="33"/>
        <v>7</v>
      </c>
      <c r="B71" s="1" t="str">
        <f ca="1">"("&amp;E71&amp;J71&amp;"² - "&amp;F71&amp;J71&amp;") - ("&amp;G71&amp;J71&amp;" + "&amp;H71&amp;J71&amp;"²)"</f>
        <v>(3x² - 1x) - (7x + 5x²)</v>
      </c>
      <c r="C71" s="1" t="str">
        <f ca="1">E71-H71&amp;J71&amp;"² - "&amp;G71+F71&amp;J71</f>
        <v>-2x² - 8x</v>
      </c>
      <c r="E71">
        <f ca="1">ROUND(RAND()*5+0.5,0)</f>
        <v>3</v>
      </c>
      <c r="F71">
        <f ca="1">ROUND(RAND()*5+0.5,0)</f>
        <v>1</v>
      </c>
      <c r="G71">
        <f ca="1">ROUND(RAND()*5+0.5,0)+E71</f>
        <v>7</v>
      </c>
      <c r="H71">
        <f t="shared" ca="1" si="35"/>
        <v>5</v>
      </c>
      <c r="I71">
        <f ca="1">ROUND(RAND()*5+0.5,0)</f>
        <v>4</v>
      </c>
      <c r="J71" t="str">
        <f t="shared" ca="1" si="28"/>
        <v>x</v>
      </c>
      <c r="K71" t="str">
        <f t="shared" ca="1" si="29"/>
        <v>y</v>
      </c>
      <c r="L71" t="str">
        <f t="shared" ca="1" si="30"/>
        <v>z</v>
      </c>
      <c r="M71">
        <f t="shared" ca="1" si="31"/>
        <v>2</v>
      </c>
      <c r="N71">
        <f t="shared" ca="1" si="32"/>
        <v>24</v>
      </c>
    </row>
    <row r="72" spans="1:14" ht="15.5" x14ac:dyDescent="0.35">
      <c r="A72">
        <f t="shared" si="33"/>
        <v>8</v>
      </c>
      <c r="B72" s="1" t="str">
        <f ca="1">"("&amp;E72&amp;J72&amp;"² + "&amp;F72&amp;J72&amp;") - ("&amp;G72&amp;J72&amp;" - "&amp;H72&amp;J72&amp;"²)"</f>
        <v>(2x² + 2x) - (5x - 6x²)</v>
      </c>
      <c r="C72" s="1" t="str">
        <f ca="1">E72+H72&amp;J72&amp;"² - "&amp;G72-F72&amp;J72</f>
        <v>8x² - 3x</v>
      </c>
      <c r="E72">
        <f t="shared" ca="1" si="36"/>
        <v>2</v>
      </c>
      <c r="F72">
        <f t="shared" ca="1" si="36"/>
        <v>2</v>
      </c>
      <c r="G72">
        <f ca="1">ROUND(RAND()*5+0.5,0)+E72</f>
        <v>5</v>
      </c>
      <c r="H72">
        <f t="shared" ca="1" si="35"/>
        <v>6</v>
      </c>
      <c r="I72">
        <f ca="1">ROUND(RAND()*5+0.5,0)+E72</f>
        <v>5</v>
      </c>
      <c r="J72" t="str">
        <f t="shared" ca="1" si="28"/>
        <v>x</v>
      </c>
      <c r="K72" t="str">
        <f t="shared" ca="1" si="29"/>
        <v>y</v>
      </c>
      <c r="L72" t="str">
        <f t="shared" ca="1" si="30"/>
        <v>z</v>
      </c>
      <c r="M72">
        <f t="shared" ca="1" si="31"/>
        <v>2</v>
      </c>
      <c r="N72">
        <f t="shared" ca="1" si="32"/>
        <v>24</v>
      </c>
    </row>
    <row r="73" spans="1:14" ht="15.5" x14ac:dyDescent="0.35">
      <c r="A73">
        <f t="shared" si="33"/>
        <v>9</v>
      </c>
      <c r="B73" s="1" t="str">
        <f ca="1">"("&amp;E73&amp;J73&amp;"² - "&amp;F73&amp;J73&amp;") - ("&amp;G73&amp;J73&amp;" - "&amp;H73&amp;J73&amp;"²)"</f>
        <v>(1x² - 5x) - (8x - 10x²)</v>
      </c>
      <c r="C73" s="1" t="str">
        <f ca="1">E73+H73&amp;J73&amp;"² - "&amp;G73+F73&amp;J73</f>
        <v>11x² - 13x</v>
      </c>
      <c r="E73">
        <f t="shared" ref="E73:F75" ca="1" si="37">ROUND(RAND()*5+0.5,0)</f>
        <v>1</v>
      </c>
      <c r="F73">
        <f t="shared" ca="1" si="37"/>
        <v>5</v>
      </c>
      <c r="G73">
        <f ca="1">ROUND(RAND()*5+0.5,0)+F73</f>
        <v>8</v>
      </c>
      <c r="H73">
        <f t="shared" ca="1" si="35"/>
        <v>10</v>
      </c>
      <c r="I73">
        <f ca="1">ROUND(RAND()*5+0.5,0)</f>
        <v>3</v>
      </c>
      <c r="J73" t="str">
        <f t="shared" ca="1" si="28"/>
        <v>x</v>
      </c>
      <c r="K73" t="str">
        <f t="shared" ca="1" si="29"/>
        <v>y</v>
      </c>
      <c r="L73" t="str">
        <f t="shared" ca="1" si="30"/>
        <v>z</v>
      </c>
      <c r="M73">
        <f t="shared" ca="1" si="31"/>
        <v>2</v>
      </c>
      <c r="N73">
        <f t="shared" ca="1" si="32"/>
        <v>24</v>
      </c>
    </row>
    <row r="74" spans="1:14" ht="15.5" x14ac:dyDescent="0.35">
      <c r="A74">
        <f t="shared" si="33"/>
        <v>10</v>
      </c>
      <c r="B74" s="1" t="str">
        <f ca="1">"-("&amp;E74&amp;J74&amp;" + "&amp;F74&amp;K74&amp;") - ("&amp;G74&amp;K74&amp;" - "&amp;H74&amp;J74&amp;")"</f>
        <v>-(3x + 1y) - (2y - 2x)</v>
      </c>
      <c r="C74" s="1" t="str">
        <f ca="1">H74-E74&amp;J74&amp;" - "&amp;G74+F74&amp;K74</f>
        <v>-1x - 3y</v>
      </c>
      <c r="E74">
        <f t="shared" ca="1" si="37"/>
        <v>3</v>
      </c>
      <c r="F74">
        <f t="shared" ca="1" si="37"/>
        <v>1</v>
      </c>
      <c r="G74">
        <f ca="1">ROUND(RAND()*5+0.5,0)+F74</f>
        <v>2</v>
      </c>
      <c r="H74">
        <f t="shared" ca="1" si="35"/>
        <v>2</v>
      </c>
      <c r="I74">
        <f ca="1">ROUND(RAND()*5+0.5,0)</f>
        <v>5</v>
      </c>
      <c r="J74" t="str">
        <f t="shared" ca="1" si="28"/>
        <v>x</v>
      </c>
      <c r="K74" t="str">
        <f t="shared" ca="1" si="29"/>
        <v>y</v>
      </c>
      <c r="L74" t="str">
        <f t="shared" ca="1" si="30"/>
        <v>z</v>
      </c>
      <c r="M74">
        <f t="shared" ca="1" si="31"/>
        <v>2</v>
      </c>
      <c r="N74">
        <f t="shared" ca="1" si="32"/>
        <v>24</v>
      </c>
    </row>
    <row r="75" spans="1:14" ht="15.5" x14ac:dyDescent="0.35">
      <c r="A75">
        <f t="shared" si="33"/>
        <v>11</v>
      </c>
      <c r="B75" s="1" t="str">
        <f ca="1">"("&amp;E75&amp;J75&amp;"² + "&amp;F75&amp;J75&amp;") - ("&amp;G75&amp;J75&amp;" + "&amp;H75&amp;J75&amp;"²)"</f>
        <v>(4a² + 1a) - (6a + 4a²)</v>
      </c>
      <c r="C75" s="1" t="str">
        <f ca="1">E75-H75&amp;J75&amp;"² - "&amp;G75-F75&amp;J75</f>
        <v>0a² - 5a</v>
      </c>
      <c r="E75">
        <f t="shared" ca="1" si="37"/>
        <v>4</v>
      </c>
      <c r="F75">
        <f t="shared" ca="1" si="37"/>
        <v>1</v>
      </c>
      <c r="G75">
        <f ca="1">ROUND(RAND()*5+0.5,0)+E75</f>
        <v>6</v>
      </c>
      <c r="H75">
        <f t="shared" ca="1" si="35"/>
        <v>4</v>
      </c>
      <c r="I75">
        <f ca="1">ROUND(RAND()*5+0.5,0)</f>
        <v>2</v>
      </c>
      <c r="J75" t="str">
        <f t="shared" ca="1" si="28"/>
        <v>a</v>
      </c>
      <c r="K75" t="str">
        <f t="shared" ca="1" si="29"/>
        <v>b</v>
      </c>
      <c r="L75" t="str">
        <f t="shared" ca="1" si="30"/>
        <v>c</v>
      </c>
      <c r="M75">
        <f t="shared" ca="1" si="31"/>
        <v>1</v>
      </c>
      <c r="N75">
        <f t="shared" ca="1" si="32"/>
        <v>1</v>
      </c>
    </row>
    <row r="76" spans="1:14" ht="15.5" x14ac:dyDescent="0.35">
      <c r="A76">
        <f t="shared" si="33"/>
        <v>12</v>
      </c>
      <c r="B76" s="1" t="str">
        <f ca="1">"("&amp;E76&amp;J76&amp;"² + "&amp;F76&amp;J76&amp;") - ("&amp;G76&amp;J76&amp;" + "&amp;H76&amp;J76&amp;"²)"</f>
        <v>(1a² + 4a) - (4a + 6a²)</v>
      </c>
      <c r="C76" s="1" t="str">
        <f ca="1">E76-H76&amp;J76&amp;"² - "&amp;G76-F76&amp;J76</f>
        <v>-5a² - 0a</v>
      </c>
      <c r="E76">
        <f t="shared" ref="E76:F78" ca="1" si="38">ROUND(RAND()*5+0.5,0)</f>
        <v>1</v>
      </c>
      <c r="F76">
        <f t="shared" ca="1" si="38"/>
        <v>4</v>
      </c>
      <c r="G76">
        <f ca="1">ROUND(RAND()*5+0.5,0)+E76</f>
        <v>4</v>
      </c>
      <c r="H76">
        <f t="shared" ca="1" si="35"/>
        <v>6</v>
      </c>
      <c r="I76">
        <f ca="1">ROUND(RAND()*5+0.5,0)+E76</f>
        <v>6</v>
      </c>
      <c r="J76" t="str">
        <f t="shared" ca="1" si="28"/>
        <v>a</v>
      </c>
      <c r="K76" t="str">
        <f t="shared" ca="1" si="29"/>
        <v>b</v>
      </c>
      <c r="L76" t="str">
        <f t="shared" ca="1" si="30"/>
        <v>c</v>
      </c>
      <c r="M76">
        <f t="shared" ca="1" si="31"/>
        <v>1</v>
      </c>
      <c r="N76">
        <f t="shared" ca="1" si="32"/>
        <v>1</v>
      </c>
    </row>
    <row r="77" spans="1:14" ht="15.5" x14ac:dyDescent="0.35">
      <c r="A77">
        <f t="shared" si="33"/>
        <v>13</v>
      </c>
      <c r="B77" s="1" t="str">
        <f ca="1">"("&amp;E77&amp;J77&amp;"² - "&amp;F77&amp;J77&amp;") + ("&amp;G77&amp;J77&amp;" + "&amp;H77&amp;J77&amp;"²)"</f>
        <v>(3a² - 1a) + (4a + 3a²)</v>
      </c>
      <c r="C77" s="1" t="str">
        <f ca="1">E77+H77&amp;J77&amp;"² + "&amp;G77-F77&amp;J77</f>
        <v>6a² + 3a</v>
      </c>
      <c r="E77">
        <f ca="1">ROUND(RAND()*5+0.5,0)</f>
        <v>3</v>
      </c>
      <c r="F77">
        <f ca="1">ROUND(RAND()*5+0.5,0)</f>
        <v>1</v>
      </c>
      <c r="G77">
        <f ca="1">ROUND(RAND()*5+0.5,0)+E77</f>
        <v>4</v>
      </c>
      <c r="H77">
        <f t="shared" ca="1" si="35"/>
        <v>3</v>
      </c>
      <c r="I77">
        <f ca="1">ROUND(RAND()*5+0.5,0)</f>
        <v>2</v>
      </c>
      <c r="J77" t="str">
        <f t="shared" ca="1" si="28"/>
        <v>a</v>
      </c>
      <c r="K77" t="str">
        <f t="shared" ca="1" si="29"/>
        <v>b</v>
      </c>
      <c r="L77" t="str">
        <f t="shared" ca="1" si="30"/>
        <v>c</v>
      </c>
      <c r="M77">
        <f t="shared" ca="1" si="31"/>
        <v>1</v>
      </c>
      <c r="N77">
        <f t="shared" ca="1" si="32"/>
        <v>1</v>
      </c>
    </row>
    <row r="78" spans="1:14" ht="15.5" x14ac:dyDescent="0.35">
      <c r="A78">
        <f t="shared" si="33"/>
        <v>14</v>
      </c>
      <c r="B78" s="1" t="str">
        <f ca="1">"("&amp;E78&amp;J78&amp;"² - "&amp;F78&amp;J78&amp;") - ("&amp;G78&amp;J78&amp;" + "&amp;H78&amp;J78&amp;"²)"</f>
        <v>(3a² - 3a) - (7a + 6a²)</v>
      </c>
      <c r="C78" s="1" t="str">
        <f ca="1">E78-H78&amp;J78&amp;"² - "&amp;G78+F78&amp;J78</f>
        <v>-3a² - 10a</v>
      </c>
      <c r="E78">
        <f t="shared" ca="1" si="38"/>
        <v>3</v>
      </c>
      <c r="F78">
        <f t="shared" ca="1" si="38"/>
        <v>3</v>
      </c>
      <c r="G78">
        <f ca="1">ROUND(RAND()*5+0.5,0)+E78</f>
        <v>7</v>
      </c>
      <c r="H78">
        <f t="shared" ca="1" si="35"/>
        <v>6</v>
      </c>
      <c r="I78">
        <f ca="1">ROUND(RAND()*5+0.5,0)+E78</f>
        <v>8</v>
      </c>
      <c r="J78" t="str">
        <f t="shared" ca="1" si="28"/>
        <v>a</v>
      </c>
      <c r="K78" t="str">
        <f t="shared" ca="1" si="29"/>
        <v>b</v>
      </c>
      <c r="L78" t="str">
        <f t="shared" ca="1" si="30"/>
        <v>c</v>
      </c>
      <c r="M78">
        <f t="shared" ca="1" si="31"/>
        <v>1</v>
      </c>
      <c r="N78">
        <f t="shared" ca="1" si="32"/>
        <v>1</v>
      </c>
    </row>
    <row r="79" spans="1:14" ht="15.5" x14ac:dyDescent="0.35">
      <c r="A79">
        <f t="shared" si="33"/>
        <v>15</v>
      </c>
      <c r="B79" s="1" t="str">
        <f ca="1">"("&amp;E79&amp;J79&amp;"² + "&amp;F79&amp;J79&amp;") - ("&amp;G79&amp;J79&amp;" - "&amp;H79&amp;J79&amp;"²)"</f>
        <v>(3a² + 5a) - (10a - 7a²)</v>
      </c>
      <c r="C79" s="1" t="str">
        <f ca="1">E79+H79&amp;J79&amp;"² - "&amp;G79-F79&amp;J79</f>
        <v>10a² - 5a</v>
      </c>
      <c r="E79">
        <f ca="1">ROUND(RAND()*5+0.5,0)</f>
        <v>3</v>
      </c>
      <c r="F79">
        <f ca="1">ROUND(RAND()*5+0.5,0)</f>
        <v>5</v>
      </c>
      <c r="G79">
        <f ca="1">ROUND(RAND()*5+0.5,0)+F79</f>
        <v>10</v>
      </c>
      <c r="H79">
        <f t="shared" ca="1" si="35"/>
        <v>7</v>
      </c>
      <c r="I79">
        <f ca="1">ROUND(RAND()*5+0.5,0)</f>
        <v>2</v>
      </c>
      <c r="J79" t="str">
        <f t="shared" ca="1" si="28"/>
        <v>a</v>
      </c>
      <c r="K79" t="str">
        <f t="shared" ca="1" si="29"/>
        <v>b</v>
      </c>
      <c r="L79" t="str">
        <f t="shared" ca="1" si="30"/>
        <v>c</v>
      </c>
      <c r="M79">
        <f t="shared" ca="1" si="31"/>
        <v>1</v>
      </c>
      <c r="N79">
        <f t="shared" ca="1" si="32"/>
        <v>1</v>
      </c>
    </row>
    <row r="80" spans="1:14" ht="15.5" x14ac:dyDescent="0.35">
      <c r="A80">
        <f t="shared" si="33"/>
        <v>16</v>
      </c>
      <c r="B80" s="1" t="str">
        <f ca="1">"("&amp;E80&amp;J80&amp;"² - "&amp;F80&amp;J80&amp;") - ("&amp;G80&amp;J80&amp;" - "&amp;H80&amp;J80&amp;"²)"</f>
        <v>(2x² - 2x) - (7x - 7x²)</v>
      </c>
      <c r="C80" s="1" t="str">
        <f ca="1">E80+H80&amp;J80&amp;"² - "&amp;G80+F80&amp;J80</f>
        <v>9x² - 9x</v>
      </c>
      <c r="E80">
        <f ca="1">ROUND(RAND()*5+0.5,0)</f>
        <v>2</v>
      </c>
      <c r="F80">
        <f ca="1">ROUND(RAND()*5+0.5,0)</f>
        <v>2</v>
      </c>
      <c r="G80">
        <f ca="1">ROUND(RAND()*5+0.5,0)+F80</f>
        <v>7</v>
      </c>
      <c r="H80">
        <f t="shared" ca="1" si="35"/>
        <v>7</v>
      </c>
      <c r="I80">
        <f ca="1">ROUND(RAND()*5+0.5,0)</f>
        <v>2</v>
      </c>
      <c r="J80" t="str">
        <f t="shared" ca="1" si="28"/>
        <v>x</v>
      </c>
      <c r="K80" t="str">
        <f t="shared" ca="1" si="29"/>
        <v>y</v>
      </c>
      <c r="L80" t="str">
        <f t="shared" ca="1" si="30"/>
        <v>z</v>
      </c>
      <c r="M80">
        <f t="shared" ca="1" si="31"/>
        <v>2</v>
      </c>
      <c r="N80">
        <f t="shared" ca="1" si="32"/>
        <v>24</v>
      </c>
    </row>
    <row r="81" spans="1:14" ht="15.5" x14ac:dyDescent="0.35">
      <c r="B81" s="1"/>
      <c r="C81" s="1"/>
    </row>
    <row r="82" spans="1:14" ht="15.5" x14ac:dyDescent="0.35">
      <c r="B82" s="1"/>
      <c r="C82" s="1"/>
    </row>
    <row r="83" spans="1:14" ht="15.5" x14ac:dyDescent="0.35">
      <c r="A83">
        <f ca="1">ROUND(RAND()*MAX(A52:A82)+0.5,0)</f>
        <v>3</v>
      </c>
      <c r="B83" s="1" t="str">
        <f t="shared" ref="B83:B88" ca="1" si="39">VLOOKUP(A83,$A$64:$C$80,2)</f>
        <v>(-3a + 2b) - (4b + 3a)</v>
      </c>
      <c r="C83" s="1" t="str">
        <f t="shared" ref="C83:C88" ca="1" si="40">VLOOKUP(A83,$A$64:$C$80,3)</f>
        <v>-6a - 2b</v>
      </c>
    </row>
    <row r="84" spans="1:14" ht="15.5" x14ac:dyDescent="0.35">
      <c r="A84">
        <f ca="1">MOD(A83+7,17)</f>
        <v>10</v>
      </c>
      <c r="B84" s="1" t="str">
        <f t="shared" ca="1" si="39"/>
        <v>-(3x + 1y) - (2y - 2x)</v>
      </c>
      <c r="C84" s="1" t="str">
        <f t="shared" ca="1" si="40"/>
        <v>-1x - 3y</v>
      </c>
    </row>
    <row r="85" spans="1:14" ht="15.5" x14ac:dyDescent="0.35">
      <c r="A85">
        <f ca="1">MOD(A84+7,17)</f>
        <v>0</v>
      </c>
      <c r="B85" s="1" t="str">
        <f t="shared" ca="1" si="39"/>
        <v>(4a + 4b) - (8a + 7b)</v>
      </c>
      <c r="C85" s="1" t="str">
        <f t="shared" ca="1" si="40"/>
        <v>-4a - 3b</v>
      </c>
    </row>
    <row r="86" spans="1:14" ht="15.5" x14ac:dyDescent="0.35">
      <c r="A86">
        <f ca="1">MOD(A85+7,17)</f>
        <v>7</v>
      </c>
      <c r="B86" s="1" t="str">
        <f t="shared" ca="1" si="39"/>
        <v>(3x² - 1x) - (7x + 5x²)</v>
      </c>
      <c r="C86" s="1" t="str">
        <f t="shared" ca="1" si="40"/>
        <v>-2x² - 8x</v>
      </c>
    </row>
    <row r="87" spans="1:14" ht="15.5" x14ac:dyDescent="0.35">
      <c r="A87">
        <f ca="1">MOD(A86+7,17)</f>
        <v>14</v>
      </c>
      <c r="B87" s="1" t="str">
        <f t="shared" ca="1" si="39"/>
        <v>(3a² - 3a) - (7a + 6a²)</v>
      </c>
      <c r="C87" s="1" t="str">
        <f t="shared" ca="1" si="40"/>
        <v>-3a² - 10a</v>
      </c>
    </row>
    <row r="88" spans="1:14" ht="15.5" x14ac:dyDescent="0.35">
      <c r="A88">
        <f ca="1">MOD(A87+7,17)</f>
        <v>4</v>
      </c>
      <c r="B88" s="1" t="str">
        <f t="shared" ca="1" si="39"/>
        <v>-(5a + 3b) - (8b - 7a)</v>
      </c>
      <c r="C88" s="1" t="str">
        <f t="shared" ca="1" si="40"/>
        <v>2a - 11b</v>
      </c>
    </row>
    <row r="89" spans="1:14" ht="15.5" x14ac:dyDescent="0.35">
      <c r="B89" s="1"/>
      <c r="C89" s="1"/>
    </row>
    <row r="90" spans="1:14" x14ac:dyDescent="0.25">
      <c r="A90">
        <v>7</v>
      </c>
      <c r="B90" t="s">
        <v>0</v>
      </c>
      <c r="C90" t="s">
        <v>1</v>
      </c>
      <c r="E90" t="s">
        <v>2</v>
      </c>
      <c r="F90" t="s">
        <v>2</v>
      </c>
      <c r="G90" t="s">
        <v>2</v>
      </c>
      <c r="H90" t="s">
        <v>2</v>
      </c>
      <c r="I90" t="s">
        <v>2</v>
      </c>
    </row>
    <row r="91" spans="1:14" ht="15.5" x14ac:dyDescent="0.35">
      <c r="A91">
        <v>0</v>
      </c>
      <c r="B91" s="1" t="str">
        <f ca="1">$E91&amp;$J91&amp;$K91&amp;" + "&amp;$J91&amp;" · "&amp;$G91&amp;" - "&amp;$F91&amp;$J91&amp;" · "&amp;$H91&amp;$K91&amp;" + "&amp;$H91&amp;$K91&amp;" · "&amp;$I91&amp;$J91&amp;" + "&amp;$F91&amp;$K91&amp;"²"</f>
        <v>4ab + a · 6 - 3a · 9b + 9b · 7a + 3b²</v>
      </c>
      <c r="C91" s="1" t="str">
        <f ca="1">$G91&amp;$J91&amp;" + "&amp;$E91-F91*H91+H91*I91&amp;$J91&amp;$K91&amp;" + "&amp;$F91&amp;$K91&amp;"²"</f>
        <v>6a + 40ab + 3b²</v>
      </c>
      <c r="E91">
        <f t="shared" ref="E91:F93" ca="1" si="41">ROUND(RAND()*5+0.5,0)</f>
        <v>4</v>
      </c>
      <c r="F91">
        <f t="shared" ca="1" si="41"/>
        <v>3</v>
      </c>
      <c r="G91">
        <f t="shared" ref="G91:G106" ca="1" si="42">ROUND(RAND()*5+0.5,0)+F91</f>
        <v>6</v>
      </c>
      <c r="H91">
        <f t="shared" ref="H91:I95" ca="1" si="43">ROUND(RAND()*5+0.5,0)+E91</f>
        <v>9</v>
      </c>
      <c r="I91">
        <f t="shared" ca="1" si="43"/>
        <v>7</v>
      </c>
      <c r="J91" t="str">
        <f t="shared" ref="J91:J106" ca="1" si="44">CHAR($N91+96)</f>
        <v>a</v>
      </c>
      <c r="K91" t="str">
        <f t="shared" ref="K91:K106" ca="1" si="45">CHAR($N91+97)</f>
        <v>b</v>
      </c>
      <c r="L91" t="str">
        <f t="shared" ref="L91:L106" ca="1" si="46">CHAR($N91+98)</f>
        <v>c</v>
      </c>
      <c r="M91">
        <f t="shared" ref="M91:M106" ca="1" si="47">ROUND(RAND()*2+0.5,0)</f>
        <v>1</v>
      </c>
      <c r="N91">
        <f t="shared" ref="N91:N106" ca="1" si="48">IF(M91=1,1,24)</f>
        <v>1</v>
      </c>
    </row>
    <row r="92" spans="1:14" ht="15.5" x14ac:dyDescent="0.35">
      <c r="A92">
        <f>A91+1</f>
        <v>1</v>
      </c>
      <c r="B92" s="1" t="str">
        <f ca="1">$J92&amp;" · "&amp;$G92&amp;" - ("&amp;$F92&amp;$J92&amp;" · "&amp;$H92&amp;$K92&amp;" - "&amp;$H92&amp;$K92&amp;" · "&amp;$I92&amp;$J92&amp;" - "&amp;$F92&amp;$K92&amp;"²) + "&amp;$E92&amp;$J92&amp;$K92&amp;"² "</f>
        <v xml:space="preserve">x · 8 - (4x · 5y - 5y · 9x - 4y²) + 4xy² </v>
      </c>
      <c r="C92" s="1" t="str">
        <f ca="1">$E92&amp;$J92&amp;$K92&amp;"² + "&amp;$G92&amp;$J92&amp;" + "&amp;-F92*H92+H92*I92&amp;$J92&amp;$K92&amp;" + "&amp;$F92&amp;$K92&amp;"²"</f>
        <v>4xy² + 8x + 25xy + 4y²</v>
      </c>
      <c r="E92">
        <f t="shared" ca="1" si="41"/>
        <v>4</v>
      </c>
      <c r="F92">
        <f t="shared" ca="1" si="41"/>
        <v>4</v>
      </c>
      <c r="G92">
        <f t="shared" ca="1" si="42"/>
        <v>8</v>
      </c>
      <c r="H92">
        <f t="shared" ca="1" si="43"/>
        <v>5</v>
      </c>
      <c r="I92">
        <f t="shared" ca="1" si="43"/>
        <v>9</v>
      </c>
      <c r="J92" t="str">
        <f t="shared" ca="1" si="44"/>
        <v>x</v>
      </c>
      <c r="K92" t="str">
        <f t="shared" ca="1" si="45"/>
        <v>y</v>
      </c>
      <c r="L92" t="str">
        <f t="shared" ca="1" si="46"/>
        <v>z</v>
      </c>
      <c r="M92">
        <f t="shared" ca="1" si="47"/>
        <v>2</v>
      </c>
      <c r="N92">
        <f t="shared" ca="1" si="48"/>
        <v>24</v>
      </c>
    </row>
    <row r="93" spans="1:14" ht="15.5" x14ac:dyDescent="0.35">
      <c r="A93">
        <f t="shared" ref="A93:A100" si="49">A92+1</f>
        <v>2</v>
      </c>
      <c r="B93" s="1" t="str">
        <f ca="1">$E93&amp;$J93&amp;$K93&amp;" + "&amp;$J93&amp;" · "&amp;$G93&amp;" - "&amp;$F93&amp;$J93&amp;" · "&amp;$H93&amp;$K93&amp;" + "&amp;$H93&amp;$K93&amp;" · "&amp;$I93&amp;$J93&amp;" + "&amp;$F93&amp;$K93&amp;"²"</f>
        <v>3ab + a · 7 - 4a · 6b + 6b · 9a + 4b²</v>
      </c>
      <c r="C93" s="1" t="str">
        <f ca="1">$G93&amp;$J93&amp;" + "&amp;$E93-F93*H93+H93*I93&amp;$J93&amp;$K93&amp;" + "&amp;$F93&amp;$K93&amp;"²"</f>
        <v>7a + 33ab + 4b²</v>
      </c>
      <c r="E93">
        <f t="shared" ca="1" si="41"/>
        <v>3</v>
      </c>
      <c r="F93">
        <f t="shared" ca="1" si="41"/>
        <v>4</v>
      </c>
      <c r="G93">
        <f t="shared" ca="1" si="42"/>
        <v>7</v>
      </c>
      <c r="H93">
        <f t="shared" ca="1" si="43"/>
        <v>6</v>
      </c>
      <c r="I93">
        <f t="shared" ca="1" si="43"/>
        <v>9</v>
      </c>
      <c r="J93" t="str">
        <f t="shared" ca="1" si="44"/>
        <v>a</v>
      </c>
      <c r="K93" t="str">
        <f t="shared" ca="1" si="45"/>
        <v>b</v>
      </c>
      <c r="L93" t="str">
        <f t="shared" ca="1" si="46"/>
        <v>c</v>
      </c>
      <c r="M93">
        <f t="shared" ca="1" si="47"/>
        <v>1</v>
      </c>
      <c r="N93">
        <f t="shared" ca="1" si="48"/>
        <v>1</v>
      </c>
    </row>
    <row r="94" spans="1:14" ht="15.5" x14ac:dyDescent="0.35">
      <c r="A94">
        <f t="shared" si="49"/>
        <v>3</v>
      </c>
      <c r="B94" s="1" t="str">
        <f ca="1">$E94&amp;$J94&amp;"²"&amp;$K94&amp;"³ - ("&amp;$F94&amp;$J94&amp;$K94&amp;"³ · "&amp;$G94&amp;$J94&amp;" - "&amp;$H94&amp;$J94&amp;"²"&amp;$K94&amp;"²"&amp;" + "&amp;$E94&amp;$J94&amp;$K94&amp;" · "&amp;$I94&amp;$J94&amp;$K94&amp;")"</f>
        <v>7x²y³ - (2xy³ · 6x - 12x²y² + 7xy · 3xy)</v>
      </c>
      <c r="C94" s="1" t="str">
        <f ca="1">$E94-F94*G94&amp;$J94&amp;"²"&amp;$K94&amp;"³ "&amp;$H94-E94*I94&amp;$J94&amp;"²"&amp;$K94&amp;"²"</f>
        <v>-5x²y³ -9x²y²</v>
      </c>
      <c r="E94">
        <f ca="1">G94+1</f>
        <v>7</v>
      </c>
      <c r="F94">
        <f ca="1">ROUND(RAND()*5+0.5,0)</f>
        <v>2</v>
      </c>
      <c r="G94">
        <f t="shared" ca="1" si="42"/>
        <v>6</v>
      </c>
      <c r="H94">
        <f t="shared" ca="1" si="43"/>
        <v>12</v>
      </c>
      <c r="I94">
        <f t="shared" ca="1" si="43"/>
        <v>3</v>
      </c>
      <c r="J94" t="str">
        <f t="shared" ca="1" si="44"/>
        <v>x</v>
      </c>
      <c r="K94" t="str">
        <f t="shared" ca="1" si="45"/>
        <v>y</v>
      </c>
      <c r="L94" t="str">
        <f t="shared" ca="1" si="46"/>
        <v>z</v>
      </c>
      <c r="M94">
        <f t="shared" ca="1" si="47"/>
        <v>2</v>
      </c>
      <c r="N94">
        <f t="shared" ca="1" si="48"/>
        <v>24</v>
      </c>
    </row>
    <row r="95" spans="1:14" ht="15.5" x14ac:dyDescent="0.35">
      <c r="A95">
        <f t="shared" si="49"/>
        <v>4</v>
      </c>
      <c r="B95" s="1" t="str">
        <f ca="1">$E95&amp;$J95&amp;$K95&amp;" + "&amp;$J95&amp;" · "&amp;$G95&amp;" - "&amp;$F95&amp;$J95&amp;" · "&amp;$H95&amp;$K95&amp;" + "&amp;$H95&amp;$K95&amp;" · "&amp;$I95&amp;$J95&amp;" + "&amp;$F95&amp;$K95&amp;"²"</f>
        <v>3xy + x · 9 - 4x · 7y + 7y · 6x + 4y²</v>
      </c>
      <c r="C95" s="1" t="str">
        <f ca="1">$G95&amp;$J95&amp;" + "&amp;$E95-F95*H95+H95*I95&amp;$J95&amp;$K95&amp;" + "&amp;$F95&amp;$K95&amp;"²"</f>
        <v>9x + 17xy + 4y²</v>
      </c>
      <c r="E95">
        <f ca="1">ROUND(RAND()*5+0.5,0)</f>
        <v>3</v>
      </c>
      <c r="F95">
        <f ca="1">ROUND(RAND()*5+0.5,0)</f>
        <v>4</v>
      </c>
      <c r="G95">
        <f t="shared" ca="1" si="42"/>
        <v>9</v>
      </c>
      <c r="H95">
        <f t="shared" ca="1" si="43"/>
        <v>7</v>
      </c>
      <c r="I95">
        <f t="shared" ca="1" si="43"/>
        <v>6</v>
      </c>
      <c r="J95" t="str">
        <f t="shared" ca="1" si="44"/>
        <v>x</v>
      </c>
      <c r="K95" t="str">
        <f t="shared" ca="1" si="45"/>
        <v>y</v>
      </c>
      <c r="L95" t="str">
        <f t="shared" ca="1" si="46"/>
        <v>z</v>
      </c>
      <c r="M95">
        <f t="shared" ca="1" si="47"/>
        <v>2</v>
      </c>
      <c r="N95">
        <f t="shared" ca="1" si="48"/>
        <v>24</v>
      </c>
    </row>
    <row r="96" spans="1:14" ht="15.5" x14ac:dyDescent="0.35">
      <c r="A96">
        <f t="shared" si="49"/>
        <v>5</v>
      </c>
      <c r="B96" s="1" t="str">
        <f ca="1">J96&amp;"² · "&amp;E96&amp;J96&amp;K96&amp;" + "&amp;F96&amp;K96&amp;"²"&amp;J96&amp;" · "&amp;G96&amp;J96&amp;" - "&amp;H96&amp;J96&amp;" ·"&amp;I96&amp;J96&amp;"²"&amp;K96</f>
        <v>a² · 2ab + 2b²a · 6a - 4a ·1a²b</v>
      </c>
      <c r="C96" s="1" t="str">
        <f ca="1">E96-H96*I96&amp;J96&amp;"³"&amp;K96&amp;" + "&amp;F96*G96&amp;J96&amp;"²"&amp;K96&amp;"²"</f>
        <v>-2a³b + 12a²b²</v>
      </c>
      <c r="E96">
        <f ca="1">ROUND(RAND()*5+0.5,0)</f>
        <v>2</v>
      </c>
      <c r="F96">
        <f ca="1">ROUND(RAND()*5+0.5,0)</f>
        <v>2</v>
      </c>
      <c r="G96">
        <f t="shared" ca="1" si="42"/>
        <v>6</v>
      </c>
      <c r="H96">
        <f t="shared" ref="H96:H106" ca="1" si="50">ROUND(RAND()*5+0.5,0)+E96</f>
        <v>4</v>
      </c>
      <c r="I96">
        <f ca="1">ROUND(RAND()*5+0.5,0)</f>
        <v>1</v>
      </c>
      <c r="J96" t="str">
        <f t="shared" ca="1" si="44"/>
        <v>a</v>
      </c>
      <c r="K96" t="str">
        <f t="shared" ca="1" si="45"/>
        <v>b</v>
      </c>
      <c r="L96" t="str">
        <f t="shared" ca="1" si="46"/>
        <v>c</v>
      </c>
      <c r="M96">
        <f t="shared" ca="1" si="47"/>
        <v>1</v>
      </c>
      <c r="N96">
        <f t="shared" ca="1" si="48"/>
        <v>1</v>
      </c>
    </row>
    <row r="97" spans="1:14" ht="15.5" x14ac:dyDescent="0.35">
      <c r="A97">
        <f t="shared" si="49"/>
        <v>6</v>
      </c>
      <c r="B97" s="1" t="str">
        <f ca="1">$E97&amp;$J97&amp;$K97&amp;" + "&amp;$J97&amp;" · "&amp;$G97&amp;" - "&amp;$F97&amp;$J97&amp;" · "&amp;$H97&amp;$K97&amp;" + "&amp;$H97&amp;$K97&amp;" · "&amp;$I97&amp;$J97&amp;" + "&amp;$F97&amp;$K97&amp;"²"</f>
        <v>1ab + a · 7 - 4a · 6b + 6b · 6a + 4b²</v>
      </c>
      <c r="C97" s="1" t="str">
        <f ca="1">$G97&amp;$J97&amp;" + "&amp;$E97-F97*H97+H97*I97&amp;$J97&amp;$K97&amp;" + "&amp;$F97&amp;$K97&amp;"²"</f>
        <v>7a + 13ab + 4b²</v>
      </c>
      <c r="E97">
        <f ca="1">ROUND(RAND()*5+0.5,0)</f>
        <v>1</v>
      </c>
      <c r="F97">
        <f ca="1">ROUND(RAND()*5+0.5,0)</f>
        <v>4</v>
      </c>
      <c r="G97">
        <f t="shared" ca="1" si="42"/>
        <v>7</v>
      </c>
      <c r="H97">
        <f t="shared" ca="1" si="50"/>
        <v>6</v>
      </c>
      <c r="I97">
        <f ca="1">ROUND(RAND()*5+0.5,0)+F97</f>
        <v>6</v>
      </c>
      <c r="J97" t="str">
        <f t="shared" ca="1" si="44"/>
        <v>a</v>
      </c>
      <c r="K97" t="str">
        <f t="shared" ca="1" si="45"/>
        <v>b</v>
      </c>
      <c r="L97" t="str">
        <f t="shared" ca="1" si="46"/>
        <v>c</v>
      </c>
      <c r="M97">
        <f t="shared" ca="1" si="47"/>
        <v>1</v>
      </c>
      <c r="N97">
        <f t="shared" ca="1" si="48"/>
        <v>1</v>
      </c>
    </row>
    <row r="98" spans="1:14" ht="15.5" x14ac:dyDescent="0.35">
      <c r="A98">
        <f t="shared" si="49"/>
        <v>7</v>
      </c>
      <c r="B98" s="1" t="str">
        <f ca="1">E98&amp;J98&amp;K98&amp;" · "&amp;J98&amp;"² + "&amp;F98&amp;K98&amp;"²"&amp;J98&amp;" · "&amp;G98&amp;J98&amp;" - "&amp;H98&amp;J98&amp;" · "&amp;I98&amp;J98&amp;"²"&amp;K98</f>
        <v>4xy · x² + 4y²x · 5x - 7x · 1x²y</v>
      </c>
      <c r="C98" s="1" t="str">
        <f ca="1">E98-H98*I98&amp;J98&amp;"³"&amp;K98&amp;" + "&amp;F98*G98&amp;J98&amp;"²"&amp;K98&amp;"²"</f>
        <v>-3x³y + 20x²y²</v>
      </c>
      <c r="E98">
        <f ca="1">ROUND(RAND()*5+0.5,0)</f>
        <v>4</v>
      </c>
      <c r="F98">
        <f ca="1">ROUND(RAND()*5+0.5,0)</f>
        <v>4</v>
      </c>
      <c r="G98">
        <f t="shared" ca="1" si="42"/>
        <v>5</v>
      </c>
      <c r="H98">
        <f t="shared" ca="1" si="50"/>
        <v>7</v>
      </c>
      <c r="I98">
        <f ca="1">ROUND(RAND()*5+0.5,0)</f>
        <v>1</v>
      </c>
      <c r="J98" t="str">
        <f t="shared" ca="1" si="44"/>
        <v>x</v>
      </c>
      <c r="K98" t="str">
        <f t="shared" ca="1" si="45"/>
        <v>y</v>
      </c>
      <c r="L98" t="str">
        <f t="shared" ca="1" si="46"/>
        <v>z</v>
      </c>
      <c r="M98">
        <f t="shared" ca="1" si="47"/>
        <v>2</v>
      </c>
      <c r="N98">
        <f t="shared" ca="1" si="48"/>
        <v>24</v>
      </c>
    </row>
    <row r="99" spans="1:14" ht="15.5" x14ac:dyDescent="0.35">
      <c r="A99">
        <f t="shared" si="49"/>
        <v>8</v>
      </c>
      <c r="B99" s="1" t="str">
        <f ca="1">J99&amp;" · "&amp;E99&amp;J99&amp;K99&amp;" + "&amp;F99&amp;K99&amp;"²"&amp;J99&amp;" · "&amp;G99&amp;J99&amp;" - "&amp;H99&amp;J99&amp;" · "&amp;I99&amp;J99&amp;K99</f>
        <v>x · 1xy + 5y²x · 10x - 6x · 4xy</v>
      </c>
      <c r="C99" s="1" t="str">
        <f ca="1">E99-H99*I99&amp;J99&amp;"²"&amp;K99&amp;" + "&amp;F99*G99&amp;J99&amp;"²"&amp;K99&amp;"²"</f>
        <v>-23x²y + 50x²y²</v>
      </c>
      <c r="E99">
        <f t="shared" ref="E99:F99" ca="1" si="51">ROUND(RAND()*5+0.5,0)</f>
        <v>1</v>
      </c>
      <c r="F99">
        <f t="shared" ca="1" si="51"/>
        <v>5</v>
      </c>
      <c r="G99">
        <f t="shared" ca="1" si="42"/>
        <v>10</v>
      </c>
      <c r="H99">
        <f t="shared" ca="1" si="50"/>
        <v>6</v>
      </c>
      <c r="I99">
        <f ca="1">ROUND(RAND()*5+0.5,0)+E99</f>
        <v>4</v>
      </c>
      <c r="J99" t="str">
        <f t="shared" ca="1" si="44"/>
        <v>x</v>
      </c>
      <c r="K99" t="str">
        <f t="shared" ca="1" si="45"/>
        <v>y</v>
      </c>
      <c r="L99" t="str">
        <f t="shared" ca="1" si="46"/>
        <v>z</v>
      </c>
      <c r="M99">
        <f t="shared" ca="1" si="47"/>
        <v>2</v>
      </c>
      <c r="N99">
        <f t="shared" ca="1" si="48"/>
        <v>24</v>
      </c>
    </row>
    <row r="100" spans="1:14" ht="15.5" x14ac:dyDescent="0.35">
      <c r="A100">
        <f t="shared" si="49"/>
        <v>9</v>
      </c>
      <c r="B100" s="1" t="str">
        <f ca="1">E100&amp;J100&amp;K100&amp;" · "&amp;J100&amp;"² + "&amp;F100&amp;K100&amp;"²"&amp;J100&amp;" · "&amp;G100&amp;J100&amp;" - "&amp;I100&amp;J100&amp;"²"&amp;K100&amp;" · "&amp;H100&amp;J100</f>
        <v>5xy · x² + 1y²x · 2x - 4x²y · 6x</v>
      </c>
      <c r="C100" s="1" t="str">
        <f ca="1">E100-H100*I100&amp;J100&amp;"³"&amp;K100&amp;" + "&amp;F100*G100&amp;J100&amp;"²"&amp;K100&amp;"²"</f>
        <v>-19x³y + 2x²y²</v>
      </c>
      <c r="E100">
        <f t="shared" ref="E100:F104" ca="1" si="52">ROUND(RAND()*5+0.5,0)</f>
        <v>5</v>
      </c>
      <c r="F100">
        <f t="shared" ca="1" si="52"/>
        <v>1</v>
      </c>
      <c r="G100">
        <f t="shared" ca="1" si="42"/>
        <v>2</v>
      </c>
      <c r="H100">
        <f t="shared" ca="1" si="50"/>
        <v>6</v>
      </c>
      <c r="I100">
        <f ca="1">ROUND(RAND()*5+0.5,0)</f>
        <v>4</v>
      </c>
      <c r="J100" t="str">
        <f t="shared" ca="1" si="44"/>
        <v>x</v>
      </c>
      <c r="K100" t="str">
        <f t="shared" ca="1" si="45"/>
        <v>y</v>
      </c>
      <c r="L100" t="str">
        <f t="shared" ca="1" si="46"/>
        <v>z</v>
      </c>
      <c r="M100">
        <f t="shared" ca="1" si="47"/>
        <v>2</v>
      </c>
      <c r="N100">
        <f t="shared" ca="1" si="48"/>
        <v>24</v>
      </c>
    </row>
    <row r="101" spans="1:14" ht="15.5" x14ac:dyDescent="0.35">
      <c r="A101">
        <f t="shared" ref="A101:A106" si="53">A100+1</f>
        <v>10</v>
      </c>
      <c r="B101" s="1" t="str">
        <f ca="1">$E101&amp;$J101&amp;$K101&amp;" + "&amp;$J101&amp;" · "&amp;$G101&amp;" - "&amp;$F101&amp;$J101&amp;" · "&amp;$H101&amp;$K101&amp;" + "&amp;$H101&amp;" · "&amp;$I101&amp;$J101&amp;" + "&amp;$F101&amp;$K101&amp;"²"</f>
        <v>4ab + a · 4 - 3a · 5b + 5 · 8a + 3b²</v>
      </c>
      <c r="C101" s="1" t="str">
        <f ca="1">$G101+H101*I101&amp;$J101&amp;" "&amp;$E101-F101*H101&amp;$J101&amp;$K101&amp;" + "&amp;$F101&amp;$K101&amp;"²"</f>
        <v>44a -11ab + 3b²</v>
      </c>
      <c r="E101">
        <f t="shared" ca="1" si="52"/>
        <v>4</v>
      </c>
      <c r="F101">
        <f t="shared" ca="1" si="52"/>
        <v>3</v>
      </c>
      <c r="G101">
        <f t="shared" ca="1" si="42"/>
        <v>4</v>
      </c>
      <c r="H101">
        <f t="shared" ca="1" si="50"/>
        <v>5</v>
      </c>
      <c r="I101">
        <f ca="1">ROUND(RAND()*5+0.5,0)+F101</f>
        <v>8</v>
      </c>
      <c r="J101" t="str">
        <f t="shared" ca="1" si="44"/>
        <v>a</v>
      </c>
      <c r="K101" t="str">
        <f t="shared" ca="1" si="45"/>
        <v>b</v>
      </c>
      <c r="L101" t="str">
        <f t="shared" ca="1" si="46"/>
        <v>c</v>
      </c>
      <c r="M101">
        <f t="shared" ca="1" si="47"/>
        <v>1</v>
      </c>
      <c r="N101">
        <f t="shared" ca="1" si="48"/>
        <v>1</v>
      </c>
    </row>
    <row r="102" spans="1:14" ht="15.5" x14ac:dyDescent="0.35">
      <c r="A102">
        <f t="shared" si="53"/>
        <v>11</v>
      </c>
      <c r="B102" s="1" t="str">
        <f ca="1">$E102&amp;$J102&amp;$K102&amp;" + "&amp;$J102&amp;" · "&amp;$G102&amp;" - ("&amp;$F102&amp;$J102&amp;" · "&amp;$H102&amp;$K102&amp;" - "&amp;$H102&amp;$K102&amp;" · "&amp;$I102&amp;$J102&amp;" - "&amp;$F102&amp;$K102&amp;"²)"</f>
        <v>4ab + a · 8 - (3a · 8b - 8b · 6a - 3b²)</v>
      </c>
      <c r="C102" s="1" t="str">
        <f ca="1">$G102&amp;$J102&amp;" + "&amp;$E102-F102*H102+H102*I102&amp;$J102&amp;$K102&amp;" + "&amp;$F102&amp;$K102&amp;"²"</f>
        <v>8a + 28ab + 3b²</v>
      </c>
      <c r="E102">
        <f t="shared" ca="1" si="52"/>
        <v>4</v>
      </c>
      <c r="F102">
        <f t="shared" ca="1" si="52"/>
        <v>3</v>
      </c>
      <c r="G102">
        <f t="shared" ca="1" si="42"/>
        <v>8</v>
      </c>
      <c r="H102">
        <f t="shared" ca="1" si="50"/>
        <v>8</v>
      </c>
      <c r="I102">
        <f ca="1">ROUND(RAND()*5+0.5,0)+F102</f>
        <v>6</v>
      </c>
      <c r="J102" t="str">
        <f t="shared" ca="1" si="44"/>
        <v>a</v>
      </c>
      <c r="K102" t="str">
        <f t="shared" ca="1" si="45"/>
        <v>b</v>
      </c>
      <c r="L102" t="str">
        <f t="shared" ca="1" si="46"/>
        <v>c</v>
      </c>
      <c r="M102">
        <f t="shared" ca="1" si="47"/>
        <v>1</v>
      </c>
      <c r="N102">
        <f t="shared" ca="1" si="48"/>
        <v>1</v>
      </c>
    </row>
    <row r="103" spans="1:14" ht="15.5" x14ac:dyDescent="0.35">
      <c r="A103">
        <f t="shared" si="53"/>
        <v>12</v>
      </c>
      <c r="B103" s="1" t="str">
        <f ca="1">" - "&amp;$F103&amp;$J103&amp;" · "&amp;$H103&amp;$K103&amp;" + "&amp;$E103&amp;$J103&amp;$K103&amp;" + "&amp;$J103&amp;" · "&amp;$G103&amp;" + "&amp;$H103&amp;$K103&amp;" · "&amp;$I103&amp;$J103&amp;" + "&amp;$F103&amp;$K103&amp;"²"</f>
        <v xml:space="preserve"> - 2x · 5y + 3xy + x · 3 + 5y · 5x + 2y²</v>
      </c>
      <c r="C103" s="1" t="str">
        <f ca="1">$G103&amp;$J103&amp;" + "&amp;$E103-F103*H103+H103*I103&amp;$J103&amp;$K103&amp;" + "&amp;$F103&amp;$K103&amp;"²"</f>
        <v>3x + 18xy + 2y²</v>
      </c>
      <c r="E103">
        <f t="shared" ca="1" si="52"/>
        <v>3</v>
      </c>
      <c r="F103">
        <f t="shared" ca="1" si="52"/>
        <v>2</v>
      </c>
      <c r="G103">
        <f t="shared" ca="1" si="42"/>
        <v>3</v>
      </c>
      <c r="H103">
        <f t="shared" ca="1" si="50"/>
        <v>5</v>
      </c>
      <c r="I103">
        <f ca="1">ROUND(RAND()*5+0.5,0)+F103</f>
        <v>5</v>
      </c>
      <c r="J103" t="str">
        <f t="shared" ca="1" si="44"/>
        <v>x</v>
      </c>
      <c r="K103" t="str">
        <f t="shared" ca="1" si="45"/>
        <v>y</v>
      </c>
      <c r="L103" t="str">
        <f t="shared" ca="1" si="46"/>
        <v>z</v>
      </c>
      <c r="M103">
        <f t="shared" ca="1" si="47"/>
        <v>2</v>
      </c>
      <c r="N103">
        <f t="shared" ca="1" si="48"/>
        <v>24</v>
      </c>
    </row>
    <row r="104" spans="1:14" ht="15.5" x14ac:dyDescent="0.35">
      <c r="A104">
        <f t="shared" si="53"/>
        <v>13</v>
      </c>
      <c r="B104" s="1" t="str">
        <f ca="1">" - "&amp;H104&amp;J104&amp;" ·"&amp;I104&amp;J104&amp;"²"&amp;K104&amp;" + "&amp;J104&amp;"² · "&amp;E104&amp;J104&amp;K104&amp;" + "&amp;F104&amp;K104&amp;"²"&amp;J104&amp;" · "&amp;G104&amp;J104</f>
        <v xml:space="preserve"> - 7a ·3a²b + a² · 4ab + 4b²a · 8a</v>
      </c>
      <c r="C104" s="1" t="str">
        <f ca="1">E104-H104*I104&amp;J104&amp;"³"&amp;K104&amp;" + "&amp;F104*G104&amp;J104&amp;"²"&amp;K104&amp;"²"</f>
        <v>-17a³b + 32a²b²</v>
      </c>
      <c r="E104">
        <f t="shared" ca="1" si="52"/>
        <v>4</v>
      </c>
      <c r="F104">
        <f t="shared" ca="1" si="52"/>
        <v>4</v>
      </c>
      <c r="G104">
        <f t="shared" ca="1" si="42"/>
        <v>8</v>
      </c>
      <c r="H104">
        <f t="shared" ca="1" si="50"/>
        <v>7</v>
      </c>
      <c r="I104">
        <f ca="1">ROUND(RAND()*5+0.5,0)</f>
        <v>3</v>
      </c>
      <c r="J104" t="str">
        <f t="shared" ca="1" si="44"/>
        <v>a</v>
      </c>
      <c r="K104" t="str">
        <f t="shared" ca="1" si="45"/>
        <v>b</v>
      </c>
      <c r="L104" t="str">
        <f t="shared" ca="1" si="46"/>
        <v>c</v>
      </c>
      <c r="M104">
        <f t="shared" ca="1" si="47"/>
        <v>1</v>
      </c>
      <c r="N104">
        <f t="shared" ca="1" si="48"/>
        <v>1</v>
      </c>
    </row>
    <row r="105" spans="1:14" ht="15.5" x14ac:dyDescent="0.35">
      <c r="A105">
        <f t="shared" si="53"/>
        <v>14</v>
      </c>
      <c r="B105" s="1" t="str">
        <f ca="1">" - "&amp;H105&amp;J105&amp;" · "&amp;I105&amp;J105&amp;"² "&amp;K105&amp;" + "&amp;J105&amp;"² · "&amp;E105&amp;J105&amp;K105&amp;" + "&amp;F105&amp;K105&amp;"²"&amp;J105&amp;" · "&amp;G105&amp;J105</f>
        <v xml:space="preserve"> - 9a · 5a² b + a² · 4ab + 1b²a · 4a</v>
      </c>
      <c r="C105" s="1" t="str">
        <f ca="1">E105-H105*I105&amp;J105&amp;"³"&amp;K105&amp;" + "&amp;F105*G105&amp;J105&amp;"²"&amp;K105&amp;"²"</f>
        <v>-41a³b + 4a²b²</v>
      </c>
      <c r="E105">
        <f t="shared" ref="E105:F105" ca="1" si="54">ROUND(RAND()*5+0.5,0)</f>
        <v>4</v>
      </c>
      <c r="F105">
        <f t="shared" ca="1" si="54"/>
        <v>1</v>
      </c>
      <c r="G105">
        <f t="shared" ca="1" si="42"/>
        <v>4</v>
      </c>
      <c r="H105">
        <f t="shared" ca="1" si="50"/>
        <v>9</v>
      </c>
      <c r="I105">
        <f ca="1">ROUND(RAND()*5+0.5,0)+E105</f>
        <v>5</v>
      </c>
      <c r="J105" t="str">
        <f t="shared" ca="1" si="44"/>
        <v>a</v>
      </c>
      <c r="K105" t="str">
        <f t="shared" ca="1" si="45"/>
        <v>b</v>
      </c>
      <c r="L105" t="str">
        <f t="shared" ca="1" si="46"/>
        <v>c</v>
      </c>
      <c r="M105">
        <f t="shared" ca="1" si="47"/>
        <v>1</v>
      </c>
      <c r="N105">
        <f t="shared" ca="1" si="48"/>
        <v>1</v>
      </c>
    </row>
    <row r="106" spans="1:14" ht="15.5" x14ac:dyDescent="0.35">
      <c r="A106">
        <f t="shared" si="53"/>
        <v>15</v>
      </c>
      <c r="B106" s="1" t="str">
        <f ca="1">J106&amp;"² · "&amp;E106&amp;J106&amp;K106&amp;" + "&amp;F106&amp;K106&amp;"²"&amp;J106&amp;" · "&amp;G106&amp;J106&amp;" - "&amp;H106&amp;J106&amp;" · "&amp;I106&amp;J106&amp;"²"&amp;K106</f>
        <v>a² · 2ab + 5b²a · 9a - 3a · 5a²b</v>
      </c>
      <c r="C106" s="1" t="str">
        <f ca="1">E106-H106*I106&amp;J106&amp;"³"&amp;K106&amp;" + "&amp;F106*G106&amp;J106&amp;"²"&amp;K106&amp;"²"</f>
        <v>-13a³b + 45a²b²</v>
      </c>
      <c r="E106">
        <f ca="1">ROUND(RAND()*5+0.5,0)</f>
        <v>2</v>
      </c>
      <c r="F106">
        <f ca="1">ROUND(RAND()*5+0.5,0)</f>
        <v>5</v>
      </c>
      <c r="G106">
        <f t="shared" ca="1" si="42"/>
        <v>9</v>
      </c>
      <c r="H106">
        <f t="shared" ca="1" si="50"/>
        <v>3</v>
      </c>
      <c r="I106">
        <f ca="1">ROUND(RAND()*5+0.5,0)</f>
        <v>5</v>
      </c>
      <c r="J106" t="str">
        <f t="shared" ca="1" si="44"/>
        <v>a</v>
      </c>
      <c r="K106" t="str">
        <f t="shared" ca="1" si="45"/>
        <v>b</v>
      </c>
      <c r="L106" t="str">
        <f t="shared" ca="1" si="46"/>
        <v>c</v>
      </c>
      <c r="M106">
        <f t="shared" ca="1" si="47"/>
        <v>1</v>
      </c>
      <c r="N106">
        <f t="shared" ca="1" si="48"/>
        <v>1</v>
      </c>
    </row>
    <row r="107" spans="1:14" ht="15.5" x14ac:dyDescent="0.35">
      <c r="B107" s="1"/>
      <c r="C107" s="1"/>
    </row>
    <row r="108" spans="1:14" ht="15.5" x14ac:dyDescent="0.35">
      <c r="B108" s="1"/>
      <c r="C108" s="1"/>
    </row>
    <row r="109" spans="1:14" ht="15.5" x14ac:dyDescent="0.35">
      <c r="A109">
        <f ca="1">ROUND(RAND()*MAX(A78:A108)+0.5,0)</f>
        <v>2</v>
      </c>
      <c r="B109" s="1" t="str">
        <f t="shared" ref="B109:B114" ca="1" si="55">VLOOKUP(A109,$A$91:$C$106,2)</f>
        <v>3ab + a · 7 - 4a · 6b + 6b · 9a + 4b²</v>
      </c>
      <c r="C109" s="1" t="str">
        <f t="shared" ref="C109:C114" ca="1" si="56">VLOOKUP(A109,$A$91:$C$106,3)</f>
        <v>7a + 33ab + 4b²</v>
      </c>
    </row>
    <row r="110" spans="1:14" ht="15.5" x14ac:dyDescent="0.35">
      <c r="A110">
        <f ca="1">MOD(A109+9,17)</f>
        <v>11</v>
      </c>
      <c r="B110" s="1" t="str">
        <f t="shared" ca="1" si="55"/>
        <v>4ab + a · 8 - (3a · 8b - 8b · 6a - 3b²)</v>
      </c>
      <c r="C110" s="1" t="str">
        <f t="shared" ca="1" si="56"/>
        <v>8a + 28ab + 3b²</v>
      </c>
    </row>
    <row r="111" spans="1:14" ht="15.5" x14ac:dyDescent="0.35">
      <c r="A111">
        <f ca="1">MOD(A110+9,17)</f>
        <v>3</v>
      </c>
      <c r="B111" s="1" t="str">
        <f t="shared" ca="1" si="55"/>
        <v>7x²y³ - (2xy³ · 6x - 12x²y² + 7xy · 3xy)</v>
      </c>
      <c r="C111" s="1" t="str">
        <f t="shared" ca="1" si="56"/>
        <v>-5x²y³ -9x²y²</v>
      </c>
    </row>
    <row r="112" spans="1:14" ht="15.5" x14ac:dyDescent="0.35">
      <c r="A112">
        <f ca="1">MOD(A111+9,17)</f>
        <v>12</v>
      </c>
      <c r="B112" s="1" t="str">
        <f t="shared" ca="1" si="55"/>
        <v xml:space="preserve"> - 2x · 5y + 3xy + x · 3 + 5y · 5x + 2y²</v>
      </c>
      <c r="C112" s="1" t="str">
        <f t="shared" ca="1" si="56"/>
        <v>3x + 18xy + 2y²</v>
      </c>
    </row>
    <row r="113" spans="1:3" ht="15.5" x14ac:dyDescent="0.35">
      <c r="A113">
        <f ca="1">MOD(A112+9,17)</f>
        <v>4</v>
      </c>
      <c r="B113" s="1" t="str">
        <f t="shared" ca="1" si="55"/>
        <v>3xy + x · 9 - 4x · 7y + 7y · 6x + 4y²</v>
      </c>
      <c r="C113" s="1" t="str">
        <f t="shared" ca="1" si="56"/>
        <v>9x + 17xy + 4y²</v>
      </c>
    </row>
    <row r="114" spans="1:3" ht="15.5" x14ac:dyDescent="0.35">
      <c r="A114">
        <f ca="1">MOD(A113+9,17)</f>
        <v>13</v>
      </c>
      <c r="B114" s="1" t="str">
        <f t="shared" ca="1" si="55"/>
        <v xml:space="preserve"> - 7a ·3a²b + a² · 4ab + 4b²a · 8a</v>
      </c>
      <c r="C114" s="1" t="str">
        <f t="shared" ca="1" si="56"/>
        <v>-17a³b + 32a²b²</v>
      </c>
    </row>
    <row r="115" spans="1:3" ht="15.5" x14ac:dyDescent="0.35">
      <c r="B115" s="1"/>
      <c r="C115" s="1"/>
    </row>
    <row r="116" spans="1:3" ht="15.5" x14ac:dyDescent="0.35">
      <c r="B116" s="1"/>
      <c r="C116" s="1"/>
    </row>
    <row r="117" spans="1:3" ht="15.5" x14ac:dyDescent="0.35">
      <c r="B117" s="1"/>
      <c r="C117" s="1"/>
    </row>
    <row r="118" spans="1:3" ht="15.5" x14ac:dyDescent="0.35">
      <c r="B118" s="1"/>
      <c r="C118" s="1"/>
    </row>
    <row r="119" spans="1:3" ht="15.5" x14ac:dyDescent="0.35">
      <c r="B119" s="1"/>
      <c r="C119" s="1"/>
    </row>
    <row r="120" spans="1:3" ht="15.5" x14ac:dyDescent="0.35">
      <c r="B120" s="1"/>
      <c r="C120" s="1"/>
    </row>
    <row r="121" spans="1:3" ht="15.5" x14ac:dyDescent="0.35">
      <c r="B121" s="1"/>
      <c r="C121" s="1"/>
    </row>
    <row r="122" spans="1:3" ht="15.5" x14ac:dyDescent="0.35">
      <c r="B122" s="1"/>
      <c r="C122" s="1"/>
    </row>
    <row r="123" spans="1:3" ht="15.5" x14ac:dyDescent="0.35">
      <c r="B123" s="1"/>
      <c r="C123" s="1"/>
    </row>
    <row r="124" spans="1:3" ht="15.5" x14ac:dyDescent="0.35">
      <c r="B124" s="1"/>
      <c r="C124" s="1"/>
    </row>
    <row r="126" spans="1:3" ht="15.5" x14ac:dyDescent="0.35">
      <c r="B126" s="2"/>
    </row>
    <row r="128" spans="1:3" ht="15.5" x14ac:dyDescent="0.35">
      <c r="B128" s="1"/>
      <c r="C128" s="1"/>
    </row>
    <row r="129" spans="2:3" ht="15.5" x14ac:dyDescent="0.35">
      <c r="B129" s="1"/>
      <c r="C129" s="1"/>
    </row>
    <row r="130" spans="2:3" ht="15.5" x14ac:dyDescent="0.35">
      <c r="B130" s="1"/>
      <c r="C130" s="1"/>
    </row>
    <row r="131" spans="2:3" ht="15.5" x14ac:dyDescent="0.35">
      <c r="B131" s="1"/>
      <c r="C131" s="1"/>
    </row>
    <row r="132" spans="2:3" ht="15.5" x14ac:dyDescent="0.35">
      <c r="B132" s="1"/>
      <c r="C132" s="1"/>
    </row>
    <row r="133" spans="2:3" ht="15.5" x14ac:dyDescent="0.35">
      <c r="B133" s="1"/>
      <c r="C133" s="1"/>
    </row>
    <row r="134" spans="2:3" ht="15.5" x14ac:dyDescent="0.35">
      <c r="B134" s="1"/>
      <c r="C134" s="1"/>
    </row>
    <row r="136" spans="2:3" ht="15.5" x14ac:dyDescent="0.35">
      <c r="B136" s="2"/>
    </row>
    <row r="138" spans="2:3" ht="15.5" x14ac:dyDescent="0.35">
      <c r="B138" s="1"/>
      <c r="C138" s="1"/>
    </row>
    <row r="139" spans="2:3" ht="15.5" x14ac:dyDescent="0.35">
      <c r="B139" s="1"/>
      <c r="C139" s="1"/>
    </row>
    <row r="140" spans="2:3" ht="15.5" x14ac:dyDescent="0.35">
      <c r="B140" s="1"/>
      <c r="C140" s="1"/>
    </row>
    <row r="141" spans="2:3" ht="15.5" x14ac:dyDescent="0.35">
      <c r="B141" s="1"/>
      <c r="C141" s="1"/>
    </row>
    <row r="142" spans="2:3" ht="15.5" x14ac:dyDescent="0.35">
      <c r="B142" s="1"/>
      <c r="C142" s="1"/>
    </row>
    <row r="143" spans="2:3" ht="15.5" x14ac:dyDescent="0.35">
      <c r="B143" s="1"/>
      <c r="C143" s="1"/>
    </row>
    <row r="144" spans="2:3" ht="15.5" x14ac:dyDescent="0.35">
      <c r="B144" s="1"/>
      <c r="C144" s="1"/>
    </row>
    <row r="146" spans="2:3" ht="15.5" x14ac:dyDescent="0.35">
      <c r="B146" s="2"/>
    </row>
    <row r="148" spans="2:3" ht="15.5" x14ac:dyDescent="0.35">
      <c r="B148" s="1"/>
      <c r="C148" s="1"/>
    </row>
    <row r="149" spans="2:3" ht="15.5" x14ac:dyDescent="0.35">
      <c r="B149" s="1"/>
      <c r="C149" s="1"/>
    </row>
    <row r="150" spans="2:3" ht="15.5" x14ac:dyDescent="0.35">
      <c r="B150" s="1"/>
      <c r="C150" s="1"/>
    </row>
    <row r="151" spans="2:3" ht="15.5" x14ac:dyDescent="0.35">
      <c r="B151" s="1"/>
      <c r="C151" s="1"/>
    </row>
    <row r="152" spans="2:3" ht="15.5" x14ac:dyDescent="0.35">
      <c r="B152" s="1"/>
      <c r="C152" s="1"/>
    </row>
    <row r="153" spans="2:3" ht="15.5" x14ac:dyDescent="0.35">
      <c r="B153" s="1"/>
      <c r="C153" s="1"/>
    </row>
    <row r="154" spans="2:3" ht="15.5" x14ac:dyDescent="0.35">
      <c r="B154" s="1"/>
      <c r="C154" s="1"/>
    </row>
    <row r="158" spans="2:3" ht="15.5" x14ac:dyDescent="0.35">
      <c r="B158" s="1"/>
      <c r="C158" s="1"/>
    </row>
    <row r="159" spans="2:3" ht="15.5" x14ac:dyDescent="0.35">
      <c r="B159" s="1"/>
      <c r="C159" s="1"/>
    </row>
    <row r="160" spans="2:3" ht="15.5" x14ac:dyDescent="0.35">
      <c r="B160" s="1"/>
      <c r="C160" s="1"/>
    </row>
    <row r="161" spans="2:3" ht="15.5" x14ac:dyDescent="0.35">
      <c r="B161" s="1"/>
      <c r="C161" s="1"/>
    </row>
    <row r="162" spans="2:3" ht="15.5" x14ac:dyDescent="0.35">
      <c r="B162" s="1"/>
      <c r="C162" s="1"/>
    </row>
    <row r="163" spans="2:3" ht="15.5" x14ac:dyDescent="0.35">
      <c r="B163" s="1"/>
      <c r="C163" s="1"/>
    </row>
    <row r="164" spans="2:3" ht="15.5" x14ac:dyDescent="0.35">
      <c r="B164" s="1"/>
      <c r="C164" s="1"/>
    </row>
    <row r="168" spans="2:3" ht="15.5" x14ac:dyDescent="0.35">
      <c r="B168" s="1"/>
      <c r="C168" s="1"/>
    </row>
    <row r="169" spans="2:3" ht="15.5" x14ac:dyDescent="0.35">
      <c r="B169" s="1"/>
      <c r="C169" s="1"/>
    </row>
    <row r="170" spans="2:3" ht="15.5" x14ac:dyDescent="0.35">
      <c r="B170" s="1"/>
      <c r="C170" s="1"/>
    </row>
    <row r="171" spans="2:3" ht="15.5" x14ac:dyDescent="0.35">
      <c r="B171" s="1"/>
      <c r="C171" s="1"/>
    </row>
    <row r="172" spans="2:3" ht="15.5" x14ac:dyDescent="0.35">
      <c r="B172" s="1"/>
      <c r="C172" s="1"/>
    </row>
    <row r="173" spans="2:3" ht="15.5" x14ac:dyDescent="0.35">
      <c r="B173" s="1"/>
      <c r="C173" s="1"/>
    </row>
    <row r="174" spans="2:3" ht="15.5" x14ac:dyDescent="0.35">
      <c r="B174" s="1"/>
      <c r="C174" s="1"/>
    </row>
    <row r="178" spans="2:3" ht="15.5" x14ac:dyDescent="0.35">
      <c r="B178" s="1"/>
      <c r="C178" s="1"/>
    </row>
    <row r="179" spans="2:3" ht="15.5" x14ac:dyDescent="0.35">
      <c r="B179" s="1"/>
      <c r="C179" s="1"/>
    </row>
    <row r="180" spans="2:3" ht="15.5" x14ac:dyDescent="0.35">
      <c r="B180" s="1"/>
      <c r="C180" s="1"/>
    </row>
    <row r="181" spans="2:3" ht="15.5" x14ac:dyDescent="0.35">
      <c r="B181" s="1"/>
      <c r="C181" s="1"/>
    </row>
    <row r="182" spans="2:3" ht="15.5" x14ac:dyDescent="0.35">
      <c r="B182" s="1"/>
      <c r="C182" s="1"/>
    </row>
    <row r="183" spans="2:3" ht="15.5" x14ac:dyDescent="0.35">
      <c r="B183" s="1"/>
      <c r="C183" s="1"/>
    </row>
    <row r="184" spans="2:3" ht="15.5" x14ac:dyDescent="0.35">
      <c r="B184" s="1"/>
      <c r="C184" s="1"/>
    </row>
    <row r="188" spans="2:3" ht="15.5" x14ac:dyDescent="0.35">
      <c r="B188" s="1"/>
      <c r="C188" s="1"/>
    </row>
    <row r="189" spans="2:3" ht="15.5" x14ac:dyDescent="0.35">
      <c r="B189" s="1"/>
      <c r="C189" s="1"/>
    </row>
    <row r="190" spans="2:3" ht="15.5" x14ac:dyDescent="0.35">
      <c r="B190" s="1"/>
      <c r="C190" s="1"/>
    </row>
    <row r="191" spans="2:3" ht="15.5" x14ac:dyDescent="0.35">
      <c r="B191" s="1"/>
      <c r="C191" s="1"/>
    </row>
    <row r="192" spans="2:3" ht="15.5" x14ac:dyDescent="0.35">
      <c r="B192" s="1"/>
      <c r="C192" s="1"/>
    </row>
    <row r="193" spans="2:3" ht="15.5" x14ac:dyDescent="0.35">
      <c r="B193" s="1"/>
      <c r="C193" s="1"/>
    </row>
    <row r="194" spans="2:3" ht="15.5" x14ac:dyDescent="0.35">
      <c r="B194" s="1"/>
      <c r="C194" s="1"/>
    </row>
    <row r="198" spans="2:3" ht="15.5" x14ac:dyDescent="0.35">
      <c r="B198" s="1"/>
      <c r="C198" s="1"/>
    </row>
    <row r="199" spans="2:3" ht="15.5" x14ac:dyDescent="0.35">
      <c r="B199" s="1"/>
      <c r="C199" s="1"/>
    </row>
    <row r="200" spans="2:3" ht="15.5" x14ac:dyDescent="0.35">
      <c r="B200" s="1"/>
      <c r="C200" s="1"/>
    </row>
    <row r="201" spans="2:3" ht="15.5" x14ac:dyDescent="0.35">
      <c r="B201" s="1"/>
      <c r="C201" s="1"/>
    </row>
    <row r="202" spans="2:3" ht="15.5" x14ac:dyDescent="0.35">
      <c r="B202" s="1"/>
      <c r="C202" s="1"/>
    </row>
    <row r="203" spans="2:3" ht="15.5" x14ac:dyDescent="0.35">
      <c r="B203" s="1"/>
      <c r="C203" s="1"/>
    </row>
    <row r="204" spans="2:3" ht="15.5" x14ac:dyDescent="0.35">
      <c r="B204" s="1"/>
      <c r="C204" s="1"/>
    </row>
    <row r="206" spans="2:3" ht="15.5" x14ac:dyDescent="0.35">
      <c r="B206" s="2"/>
    </row>
    <row r="208" spans="2:3" ht="15.5" x14ac:dyDescent="0.35">
      <c r="B208" s="1"/>
      <c r="C208" s="1"/>
    </row>
    <row r="209" spans="2:3" ht="15.5" x14ac:dyDescent="0.35">
      <c r="B209" s="1"/>
      <c r="C209" s="1"/>
    </row>
    <row r="210" spans="2:3" ht="15.5" x14ac:dyDescent="0.35">
      <c r="B210" s="1"/>
      <c r="C210" s="1"/>
    </row>
    <row r="211" spans="2:3" ht="15.5" x14ac:dyDescent="0.35">
      <c r="B211" s="1"/>
      <c r="C211" s="1"/>
    </row>
    <row r="212" spans="2:3" ht="15.5" x14ac:dyDescent="0.35">
      <c r="B212" s="1"/>
      <c r="C212" s="1"/>
    </row>
    <row r="213" spans="2:3" ht="15.5" x14ac:dyDescent="0.35">
      <c r="B213" s="1"/>
      <c r="C213" s="1"/>
    </row>
    <row r="214" spans="2:3" ht="15.5" x14ac:dyDescent="0.35">
      <c r="B214" s="1"/>
      <c r="C214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Arbeitsblatt</vt:lpstr>
      <vt:lpstr>Binomisch</vt:lpstr>
      <vt:lpstr>Zweisum</vt:lpstr>
      <vt:lpstr>Distributiv</vt:lpstr>
      <vt:lpstr>Tabelle3</vt:lpstr>
      <vt:lpstr>Tabelle3b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2021-09-02T08:09:12Z</cp:lastPrinted>
  <dcterms:created xsi:type="dcterms:W3CDTF">2009-10-08T17:52:09Z</dcterms:created>
  <dcterms:modified xsi:type="dcterms:W3CDTF">2021-09-02T08:09:40Z</dcterms:modified>
</cp:coreProperties>
</file>