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xr:revisionPtr revIDLastSave="0" documentId="8_{6A125F54-8162-403A-ACF0-4A04A7F94A63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Tabelle1" sheetId="1" r:id="rId1"/>
    <sheet name="Daten1" sheetId="2" r:id="rId2"/>
  </sheets>
  <definedNames>
    <definedName name="_xlnm.Print_Area" localSheetId="0">Tabelle1!$A$1:$H$91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9" i="1" l="1"/>
  <c r="K47" i="1"/>
  <c r="B55" i="1"/>
  <c r="B9" i="1" s="1"/>
  <c r="B52" i="1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B56" i="1" s="1"/>
  <c r="B10" i="1" s="1"/>
  <c r="C38" i="2"/>
  <c r="C37" i="2"/>
  <c r="C36" i="2"/>
  <c r="B53" i="1" s="1"/>
  <c r="H32" i="2"/>
  <c r="D32" i="2"/>
  <c r="C32" i="2" s="1"/>
  <c r="H31" i="2"/>
  <c r="D31" i="2"/>
  <c r="C31" i="2"/>
  <c r="H30" i="2"/>
  <c r="D30" i="2"/>
  <c r="C30" i="2" s="1"/>
  <c r="H29" i="2"/>
  <c r="D29" i="2"/>
  <c r="C29" i="2"/>
  <c r="H28" i="2"/>
  <c r="D28" i="2"/>
  <c r="C28" i="2" s="1"/>
  <c r="H27" i="2"/>
  <c r="D27" i="2"/>
  <c r="C27" i="2"/>
  <c r="H26" i="2"/>
  <c r="D26" i="2"/>
  <c r="C26" i="2" s="1"/>
  <c r="H25" i="2"/>
  <c r="D25" i="2"/>
  <c r="C25" i="2"/>
  <c r="H24" i="2"/>
  <c r="D24" i="2"/>
  <c r="C24" i="2" s="1"/>
  <c r="A24" i="2"/>
  <c r="A25" i="2" s="1"/>
  <c r="A26" i="2" s="1"/>
  <c r="A27" i="2" s="1"/>
  <c r="A28" i="2" s="1"/>
  <c r="A29" i="2" s="1"/>
  <c r="A30" i="2" s="1"/>
  <c r="A31" i="2" s="1"/>
  <c r="A32" i="2" s="1"/>
  <c r="D21" i="2"/>
  <c r="C21" i="2" s="1"/>
  <c r="C20" i="2"/>
  <c r="D20" i="2" s="1"/>
  <c r="D19" i="2"/>
  <c r="C19" i="2" s="1"/>
  <c r="C18" i="2"/>
  <c r="D17" i="2"/>
  <c r="C17" i="2" s="1"/>
  <c r="C16" i="2"/>
  <c r="D16" i="2" s="1"/>
  <c r="F16" i="2" s="1"/>
  <c r="H16" i="2" s="1"/>
  <c r="D15" i="2"/>
  <c r="C15" i="2" s="1"/>
  <c r="E15" i="2" s="1"/>
  <c r="C14" i="2"/>
  <c r="D14" i="2" s="1"/>
  <c r="D13" i="2"/>
  <c r="C13" i="2" s="1"/>
  <c r="A13" i="2"/>
  <c r="A14" i="2" s="1"/>
  <c r="A15" i="2" s="1"/>
  <c r="A16" i="2" s="1"/>
  <c r="A17" i="2" s="1"/>
  <c r="A18" i="2" s="1"/>
  <c r="A19" i="2" s="1"/>
  <c r="A20" i="2" s="1"/>
  <c r="A21" i="2" s="1"/>
  <c r="D10" i="2"/>
  <c r="C10" i="2"/>
  <c r="C9" i="2"/>
  <c r="D8" i="2"/>
  <c r="C8" i="2"/>
  <c r="D7" i="2"/>
  <c r="C7" i="2"/>
  <c r="C6" i="2"/>
  <c r="D5" i="2"/>
  <c r="C5" i="2"/>
  <c r="D4" i="2"/>
  <c r="C4" i="2"/>
  <c r="C3" i="2"/>
  <c r="D3" i="2" s="1"/>
  <c r="D2" i="2"/>
  <c r="C2" i="2"/>
  <c r="A2" i="2"/>
  <c r="A3" i="2" s="1"/>
  <c r="A4" i="2" s="1"/>
  <c r="A5" i="2" s="1"/>
  <c r="A6" i="2" s="1"/>
  <c r="A7" i="2" s="1"/>
  <c r="A8" i="2" s="1"/>
  <c r="A9" i="2" s="1"/>
  <c r="A10" i="2" s="1"/>
  <c r="D55" i="1" l="1"/>
  <c r="F55" i="1" s="1"/>
  <c r="H55" i="1" s="1"/>
  <c r="D52" i="1"/>
  <c r="F52" i="1" s="1"/>
  <c r="E2" i="2"/>
  <c r="G30" i="2"/>
  <c r="F30" i="2"/>
  <c r="I30" i="2" s="1"/>
  <c r="G5" i="2"/>
  <c r="F25" i="2"/>
  <c r="I25" i="2" s="1"/>
  <c r="G31" i="2"/>
  <c r="F27" i="2"/>
  <c r="I27" i="2" s="1"/>
  <c r="G26" i="2"/>
  <c r="F26" i="2"/>
  <c r="I26" i="2" s="1"/>
  <c r="E26" i="2"/>
  <c r="G4" i="2"/>
  <c r="E5" i="2"/>
  <c r="G29" i="2"/>
  <c r="F31" i="2"/>
  <c r="I31" i="2" s="1"/>
  <c r="G7" i="2"/>
  <c r="G27" i="2"/>
  <c r="E30" i="2"/>
  <c r="G28" i="2"/>
  <c r="F28" i="2"/>
  <c r="I28" i="2" s="1"/>
  <c r="E28" i="2"/>
  <c r="F24" i="2"/>
  <c r="I24" i="2" s="1"/>
  <c r="E24" i="2"/>
  <c r="G24" i="2"/>
  <c r="G17" i="2"/>
  <c r="E17" i="2"/>
  <c r="F32" i="2"/>
  <c r="I32" i="2" s="1"/>
  <c r="G32" i="2"/>
  <c r="E32" i="2"/>
  <c r="F5" i="2"/>
  <c r="H5" i="2" s="1"/>
  <c r="E8" i="2"/>
  <c r="E25" i="2"/>
  <c r="E29" i="2"/>
  <c r="G16" i="2"/>
  <c r="F29" i="2"/>
  <c r="I29" i="2" s="1"/>
  <c r="G25" i="2"/>
  <c r="D6" i="2"/>
  <c r="G6" i="2" s="1"/>
  <c r="F15" i="2"/>
  <c r="H15" i="2" s="1"/>
  <c r="G2" i="2"/>
  <c r="F4" i="2"/>
  <c r="H4" i="2" s="1"/>
  <c r="G10" i="2"/>
  <c r="G15" i="2"/>
  <c r="E27" i="2"/>
  <c r="E31" i="2"/>
  <c r="E7" i="2"/>
  <c r="E4" i="2"/>
  <c r="E16" i="2"/>
  <c r="G14" i="2"/>
  <c r="E14" i="2"/>
  <c r="F14" i="2"/>
  <c r="H14" i="2" s="1"/>
  <c r="F19" i="2"/>
  <c r="H19" i="2" s="1"/>
  <c r="E19" i="2"/>
  <c r="G19" i="2"/>
  <c r="E13" i="2"/>
  <c r="G13" i="2"/>
  <c r="F13" i="2"/>
  <c r="H13" i="2" s="1"/>
  <c r="G21" i="2"/>
  <c r="F21" i="2"/>
  <c r="H21" i="2" s="1"/>
  <c r="E21" i="2"/>
  <c r="G20" i="2"/>
  <c r="F20" i="2"/>
  <c r="H20" i="2" s="1"/>
  <c r="E10" i="2"/>
  <c r="E20" i="2"/>
  <c r="F8" i="2"/>
  <c r="H8" i="2" s="1"/>
  <c r="F7" i="2"/>
  <c r="H7" i="2" s="1"/>
  <c r="G8" i="2"/>
  <c r="F17" i="2"/>
  <c r="H17" i="2" s="1"/>
  <c r="F2" i="2"/>
  <c r="H2" i="2" s="1"/>
  <c r="G3" i="2"/>
  <c r="F10" i="2"/>
  <c r="H10" i="2" s="1"/>
  <c r="D18" i="2"/>
  <c r="E3" i="2"/>
  <c r="F3" i="2"/>
  <c r="H3" i="2" s="1"/>
  <c r="D9" i="2"/>
  <c r="G9" i="2" s="1"/>
  <c r="H52" i="1" l="1"/>
  <c r="F6" i="1"/>
  <c r="F9" i="2"/>
  <c r="H9" i="2" s="1"/>
  <c r="E9" i="2"/>
  <c r="F6" i="2"/>
  <c r="H6" i="2" s="1"/>
  <c r="E6" i="2"/>
  <c r="G18" i="2"/>
  <c r="F18" i="2"/>
  <c r="H18" i="2" s="1"/>
  <c r="E18" i="2"/>
  <c r="B23" i="1" s="1"/>
  <c r="B73" i="1" l="1"/>
  <c r="B74" i="1"/>
  <c r="B24" i="1"/>
  <c r="E29" i="1" l="1"/>
  <c r="J46" i="1"/>
  <c r="K46" i="1" s="1"/>
  <c r="N45" i="1"/>
  <c r="M45" i="1" s="1"/>
  <c r="J45" i="1"/>
  <c r="M46" i="1" l="1"/>
  <c r="L46" i="1" s="1"/>
  <c r="L45" i="1"/>
  <c r="A45" i="1" s="1"/>
  <c r="N46" i="1"/>
  <c r="E15" i="1"/>
  <c r="E59" i="1" s="1"/>
  <c r="F15" i="1"/>
  <c r="F59" i="1" s="1"/>
  <c r="H15" i="1"/>
  <c r="H59" i="1" s="1"/>
  <c r="H29" i="1"/>
  <c r="H69" i="1" s="1"/>
  <c r="F29" i="1"/>
  <c r="F69" i="1" s="1"/>
  <c r="E69" i="1"/>
  <c r="C29" i="1"/>
  <c r="C69" i="1" s="1"/>
  <c r="C15" i="1"/>
  <c r="C59" i="1" s="1"/>
  <c r="E16" i="1"/>
  <c r="H16" i="1"/>
  <c r="H60" i="1" s="1"/>
  <c r="H30" i="1"/>
  <c r="H70" i="1" s="1"/>
  <c r="E30" i="1"/>
  <c r="E70" i="1" s="1"/>
  <c r="K43" i="1"/>
  <c r="J42" i="1"/>
  <c r="K42" i="1" s="1"/>
  <c r="J41" i="1"/>
  <c r="A41" i="1" s="1"/>
  <c r="J38" i="1"/>
  <c r="B80" i="1" s="1"/>
  <c r="G81" i="1"/>
  <c r="J37" i="1"/>
  <c r="A37" i="1" s="1"/>
  <c r="J33" i="1"/>
  <c r="A33" i="1" s="1"/>
  <c r="J34" i="1"/>
  <c r="K34" i="1" s="1"/>
  <c r="A34" i="1" s="1"/>
  <c r="J19" i="1"/>
  <c r="A19" i="1" s="1"/>
  <c r="J20" i="1"/>
  <c r="K20" i="1" s="1"/>
  <c r="A20" i="1" s="1"/>
  <c r="G29" i="1"/>
  <c r="D29" i="1"/>
  <c r="G28" i="1"/>
  <c r="G68" i="1" s="1"/>
  <c r="F28" i="1"/>
  <c r="F68" i="1" s="1"/>
  <c r="D28" i="1"/>
  <c r="D68" i="1" s="1"/>
  <c r="C28" i="1"/>
  <c r="C68" i="1" s="1"/>
  <c r="G15" i="1"/>
  <c r="G14" i="1"/>
  <c r="G58" i="1" s="1"/>
  <c r="F14" i="1"/>
  <c r="F58" i="1" s="1"/>
  <c r="D14" i="1"/>
  <c r="D58" i="1" s="1"/>
  <c r="C14" i="1"/>
  <c r="C58" i="1" s="1"/>
  <c r="D15" i="1"/>
  <c r="A42" i="1" l="1"/>
  <c r="M47" i="1"/>
  <c r="J47" i="1" s="1"/>
  <c r="B89" i="1"/>
  <c r="G69" i="1"/>
  <c r="D69" i="1"/>
  <c r="G59" i="1"/>
  <c r="D59" i="1"/>
  <c r="E14" i="1"/>
  <c r="E60" i="1"/>
  <c r="C30" i="1"/>
  <c r="H14" i="1"/>
  <c r="E28" i="1"/>
  <c r="D30" i="1"/>
  <c r="D70" i="1" s="1"/>
  <c r="F16" i="1"/>
  <c r="J21" i="1"/>
  <c r="K19" i="1" s="1"/>
  <c r="H28" i="1"/>
  <c r="G30" i="1"/>
  <c r="G70" i="1" s="1"/>
  <c r="J43" i="1"/>
  <c r="A46" i="1"/>
  <c r="F30" i="1"/>
  <c r="J39" i="1"/>
  <c r="E81" i="1" s="1"/>
  <c r="K38" i="1"/>
  <c r="A38" i="1" s="1"/>
  <c r="D16" i="1"/>
  <c r="D60" i="1" s="1"/>
  <c r="G16" i="1"/>
  <c r="G60" i="1" s="1"/>
  <c r="N42" i="1"/>
  <c r="B85" i="1" s="1"/>
  <c r="C16" i="1"/>
  <c r="J35" i="1"/>
  <c r="K33" i="1" s="1"/>
  <c r="B91" i="1" l="1"/>
  <c r="B90" i="1"/>
  <c r="B86" i="1"/>
  <c r="B77" i="1"/>
  <c r="B64" i="1"/>
  <c r="B63" i="1"/>
  <c r="E68" i="1"/>
  <c r="F70" i="1"/>
  <c r="H68" i="1"/>
  <c r="C70" i="1"/>
  <c r="H58" i="1"/>
  <c r="E58" i="1"/>
  <c r="F60" i="1"/>
  <c r="C60" i="1"/>
  <c r="K37" i="1"/>
  <c r="E82" i="1" s="1"/>
</calcChain>
</file>

<file path=xl/sharedStrings.xml><?xml version="1.0" encoding="utf-8"?>
<sst xmlns="http://schemas.openxmlformats.org/spreadsheetml/2006/main" count="91" uniqueCount="46">
  <si>
    <t xml:space="preserve">Aufgabe 1: </t>
  </si>
  <si>
    <t>Berechne die fehlenden Werte</t>
  </si>
  <si>
    <t>Grundwert</t>
  </si>
  <si>
    <t>Prozentsatz</t>
  </si>
  <si>
    <t>Prozentwert</t>
  </si>
  <si>
    <t xml:space="preserve">Lösung: </t>
  </si>
  <si>
    <t xml:space="preserve">Aufgabe 2: </t>
  </si>
  <si>
    <t>Kapital</t>
  </si>
  <si>
    <t>Zinssatz</t>
  </si>
  <si>
    <t>Jahreszinsen</t>
  </si>
  <si>
    <t xml:space="preserve">Aufgabe 3: </t>
  </si>
  <si>
    <t xml:space="preserve">Aufgabe 4: </t>
  </si>
  <si>
    <t xml:space="preserve">Aufgabe 5: </t>
  </si>
  <si>
    <t xml:space="preserve">Aufgabe 6: </t>
  </si>
  <si>
    <t xml:space="preserve">Aufgabe 7: </t>
  </si>
  <si>
    <t>Jahre</t>
  </si>
  <si>
    <t>F9 = Neue Aufgaben</t>
  </si>
  <si>
    <t>Klassenarbeitstraining: Prozentrechnung</t>
  </si>
  <si>
    <t>www.schlauistwow.de</t>
  </si>
  <si>
    <t>Aufgabe 1:</t>
  </si>
  <si>
    <t>Aufgabe 2:</t>
  </si>
  <si>
    <t>Aufgabe 3:</t>
  </si>
  <si>
    <t>Aufgabe 4:</t>
  </si>
  <si>
    <t>Aufgabe 5:</t>
  </si>
  <si>
    <t>Aufgabe 6:</t>
  </si>
  <si>
    <t>Aufgabe 7:</t>
  </si>
  <si>
    <t>Lösung:</t>
  </si>
  <si>
    <t>Lsg 1</t>
  </si>
  <si>
    <t>Lsg 2</t>
  </si>
  <si>
    <t>Berechne den Prozentwert</t>
  </si>
  <si>
    <t>Berechne den Prozentsatz</t>
  </si>
  <si>
    <t>Berechne den Grundwert</t>
  </si>
  <si>
    <t>Berechne den Rabatt in %</t>
  </si>
  <si>
    <t>Berechne die Preiserhöhung in %</t>
  </si>
  <si>
    <t>Berechne den neuen Preis.</t>
  </si>
  <si>
    <t>2*2*5*5</t>
  </si>
  <si>
    <t>a)</t>
  </si>
  <si>
    <t>=</t>
  </si>
  <si>
    <t>%</t>
  </si>
  <si>
    <t>b)</t>
  </si>
  <si>
    <t xml:space="preserve">Aufgabe 8: </t>
  </si>
  <si>
    <t xml:space="preserve">Aufgabe 9: </t>
  </si>
  <si>
    <t xml:space="preserve">a) </t>
  </si>
  <si>
    <t>Aufgabe 8:</t>
  </si>
  <si>
    <t>Fülle die Lücken aus (gekürzter Bruch, Hundertstelbruch, Dezimalzahl, Prozentzahl)</t>
  </si>
  <si>
    <t>Erklärvideo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</si>
</sst>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sz val="13"/>
      <name val="Calibri"/>
      <family val="2"/>
      <scheme val="minor"/>
    </font>
    <font>
      <vertAlign val="superscript"/>
      <sz val="13"/>
      <color theme="1"/>
      <name val="Calibri"/>
      <family val="2"/>
      <scheme val="minor"/>
    </font>
    <font>
      <b/>
      <u/>
      <sz val="12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10" fontId="3" fillId="0" borderId="1" xfId="1" applyNumberFormat="1" applyFont="1" applyBorder="1"/>
    <xf numFmtId="0" fontId="5" fillId="0" borderId="1" xfId="0" applyFont="1" applyBorder="1"/>
    <xf numFmtId="10" fontId="3" fillId="0" borderId="0" xfId="0" applyNumberFormat="1" applyFont="1"/>
    <xf numFmtId="14" fontId="3" fillId="0" borderId="0" xfId="0" applyNumberFormat="1" applyFont="1"/>
    <xf numFmtId="0" fontId="3" fillId="0" borderId="0" xfId="0" applyNumberFormat="1" applyFont="1"/>
    <xf numFmtId="0" fontId="6" fillId="0" borderId="0" xfId="0" applyFont="1"/>
    <xf numFmtId="0" fontId="3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44" fontId="3" fillId="0" borderId="1" xfId="2" applyFont="1" applyBorder="1"/>
    <xf numFmtId="44" fontId="4" fillId="0" borderId="1" xfId="2" applyFont="1" applyBorder="1"/>
    <xf numFmtId="44" fontId="5" fillId="0" borderId="1" xfId="2" applyFont="1" applyBorder="1"/>
    <xf numFmtId="44" fontId="9" fillId="0" borderId="1" xfId="2" applyFont="1" applyBorder="1"/>
    <xf numFmtId="10" fontId="9" fillId="0" borderId="1" xfId="1" applyNumberFormat="1" applyFont="1" applyBorder="1"/>
    <xf numFmtId="0" fontId="9" fillId="0" borderId="1" xfId="0" applyFont="1" applyBorder="1"/>
    <xf numFmtId="2" fontId="10" fillId="3" borderId="1" xfId="0" applyNumberFormat="1" applyFont="1" applyFill="1" applyBorder="1"/>
    <xf numFmtId="10" fontId="10" fillId="3" borderId="1" xfId="1" applyNumberFormat="1" applyFont="1" applyFill="1" applyBorder="1"/>
    <xf numFmtId="0" fontId="10" fillId="3" borderId="1" xfId="0" applyFont="1" applyFill="1" applyBorder="1"/>
    <xf numFmtId="44" fontId="10" fillId="3" borderId="1" xfId="2" applyFont="1" applyFill="1" applyBorder="1"/>
    <xf numFmtId="44" fontId="9" fillId="0" borderId="0" xfId="2" applyFont="1" applyBorder="1"/>
    <xf numFmtId="164" fontId="3" fillId="0" borderId="0" xfId="0" applyNumberFormat="1" applyFont="1" applyAlignment="1">
      <alignment horizontal="left"/>
    </xf>
    <xf numFmtId="0" fontId="11" fillId="0" borderId="0" xfId="0" applyFont="1" applyAlignment="1">
      <alignment horizontal="left" indent="5"/>
    </xf>
    <xf numFmtId="2" fontId="0" fillId="0" borderId="0" xfId="0" applyNumberFormat="1"/>
    <xf numFmtId="0" fontId="11" fillId="0" borderId="0" xfId="0" applyFont="1"/>
    <xf numFmtId="0" fontId="3" fillId="4" borderId="5" xfId="0" applyFont="1" applyFill="1" applyBorder="1"/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3" borderId="8" xfId="0" applyFont="1" applyFill="1" applyBorder="1"/>
    <xf numFmtId="0" fontId="3" fillId="3" borderId="9" xfId="0" applyFont="1" applyFill="1" applyBorder="1"/>
    <xf numFmtId="0" fontId="3" fillId="3" borderId="10" xfId="0" applyFont="1" applyFill="1" applyBorder="1"/>
    <xf numFmtId="0" fontId="3" fillId="3" borderId="11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center"/>
    </xf>
  </cellXfs>
  <cellStyles count="3">
    <cellStyle name="Prozent" xfId="1" builtinId="5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323850</xdr:colOff>
      <xdr:row>34</xdr:row>
      <xdr:rowOff>38100</xdr:rowOff>
    </xdr:from>
    <xdr:to>
      <xdr:col>7</xdr:col>
      <xdr:colOff>520700</xdr:colOff>
      <xdr:row>39</xdr:row>
      <xdr:rowOff>190500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5F04257-10E4-4532-BD8C-234DCB0A1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6150" y="6642100"/>
          <a:ext cx="1028700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1"/>
  <sheetViews>
    <sheetView tabSelected="1" workbookViewId="0">
      <selection sqref="A1:H1"/>
    </sheetView>
  </sheetViews>
  <sheetFormatPr baseColWidth="10" defaultColWidth="14.1796875" defaultRowHeight="17" x14ac:dyDescent="0.4"/>
  <cols>
    <col min="1" max="1" width="4.36328125" style="2" customWidth="1"/>
    <col min="2" max="2" width="11.453125" style="2" customWidth="1"/>
    <col min="3" max="8" width="11.90625" style="2" customWidth="1"/>
    <col min="9" max="9" width="14.1796875" style="2"/>
    <col min="10" max="14" width="14.1796875" style="2" hidden="1" customWidth="1"/>
    <col min="15" max="16384" width="14.1796875" style="2"/>
  </cols>
  <sheetData>
    <row r="1" spans="1:16" ht="22.25" customHeight="1" x14ac:dyDescent="0.4">
      <c r="A1" s="47" t="s">
        <v>17</v>
      </c>
      <c r="B1" s="48"/>
      <c r="C1" s="48"/>
      <c r="D1" s="48"/>
      <c r="E1" s="48"/>
      <c r="F1" s="48"/>
      <c r="G1" s="48"/>
      <c r="H1" s="49"/>
    </row>
    <row r="2" spans="1:16" ht="9" customHeight="1" x14ac:dyDescent="0.4"/>
    <row r="3" spans="1:16" x14ac:dyDescent="0.4">
      <c r="A3" s="1" t="s">
        <v>0</v>
      </c>
    </row>
    <row r="4" spans="1:16" x14ac:dyDescent="0.4">
      <c r="A4" s="2" t="s">
        <v>44</v>
      </c>
    </row>
    <row r="5" spans="1:16" ht="9" customHeight="1" x14ac:dyDescent="0.4"/>
    <row r="6" spans="1:16" ht="17.5" thickBot="1" x14ac:dyDescent="0.45">
      <c r="A6" s="2" t="s">
        <v>36</v>
      </c>
      <c r="B6" s="29"/>
      <c r="C6" s="42" t="s">
        <v>37</v>
      </c>
      <c r="D6" s="29"/>
      <c r="E6" s="42" t="s">
        <v>37</v>
      </c>
      <c r="F6" s="51">
        <f ca="1">F52</f>
        <v>1.4</v>
      </c>
      <c r="G6" s="42" t="s">
        <v>37</v>
      </c>
      <c r="H6" s="52" t="s">
        <v>38</v>
      </c>
    </row>
    <row r="7" spans="1:16" x14ac:dyDescent="0.4">
      <c r="B7" s="30"/>
      <c r="C7" s="42"/>
      <c r="D7" s="31">
        <v>100</v>
      </c>
      <c r="E7" s="42"/>
      <c r="F7" s="51"/>
      <c r="G7" s="42"/>
      <c r="H7" s="52"/>
    </row>
    <row r="8" spans="1:16" ht="9" customHeight="1" x14ac:dyDescent="0.4"/>
    <row r="9" spans="1:16" ht="17.5" thickBot="1" x14ac:dyDescent="0.45">
      <c r="A9" s="2" t="s">
        <v>39</v>
      </c>
      <c r="B9" s="33">
        <f ca="1">B55</f>
        <v>6</v>
      </c>
      <c r="C9" s="42" t="s">
        <v>37</v>
      </c>
      <c r="D9" s="29"/>
      <c r="E9" s="42" t="s">
        <v>37</v>
      </c>
      <c r="F9" s="53"/>
      <c r="G9" s="42" t="s">
        <v>37</v>
      </c>
      <c r="H9" s="52" t="s">
        <v>38</v>
      </c>
    </row>
    <row r="10" spans="1:16" x14ac:dyDescent="0.4">
      <c r="B10" s="34">
        <f ca="1">B56</f>
        <v>4</v>
      </c>
      <c r="C10" s="42"/>
      <c r="D10" s="31">
        <v>100</v>
      </c>
      <c r="E10" s="42"/>
      <c r="F10" s="53"/>
      <c r="G10" s="42"/>
      <c r="H10" s="52"/>
    </row>
    <row r="11" spans="1:16" ht="9" customHeight="1" x14ac:dyDescent="0.4"/>
    <row r="12" spans="1:16" x14ac:dyDescent="0.4">
      <c r="A12" s="1" t="s">
        <v>6</v>
      </c>
    </row>
    <row r="13" spans="1:16" x14ac:dyDescent="0.4">
      <c r="A13" s="2" t="s">
        <v>1</v>
      </c>
      <c r="O13" s="39" t="s">
        <v>16</v>
      </c>
      <c r="P13" s="39"/>
    </row>
    <row r="14" spans="1:16" x14ac:dyDescent="0.4">
      <c r="A14" s="41" t="s">
        <v>2</v>
      </c>
      <c r="B14" s="41"/>
      <c r="C14" s="14">
        <f ca="1">ROUND(RAND()*500,2)+100</f>
        <v>553.99</v>
      </c>
      <c r="D14" s="14">
        <f ca="1">ROUND(RAND()*500,2)+100</f>
        <v>120.98</v>
      </c>
      <c r="E14" s="15">
        <f ca="1">E16/E15</f>
        <v>2206.2000000000003</v>
      </c>
      <c r="F14" s="14">
        <f ca="1">ROUND(RAND()*500,2)+100</f>
        <v>472.16</v>
      </c>
      <c r="G14" s="14">
        <f ca="1">ROUND(RAND()*500,2)+100</f>
        <v>554.78</v>
      </c>
      <c r="H14" s="15">
        <f ca="1">H16/H15</f>
        <v>1977.0175438596491</v>
      </c>
    </row>
    <row r="15" spans="1:16" x14ac:dyDescent="0.4">
      <c r="A15" s="41" t="s">
        <v>3</v>
      </c>
      <c r="B15" s="41"/>
      <c r="C15" s="4">
        <f ca="1">(ROUND(RAND()*10,0)/10+ROUND(RAND()*10,0))/100+0.005</f>
        <v>7.8E-2</v>
      </c>
      <c r="D15" s="3">
        <f ca="1">(ROUND(RAND()*10,0)/10+ROUND(RAND()*10,0))/100</f>
        <v>9.4E-2</v>
      </c>
      <c r="E15" s="4">
        <f ca="1">(ROUND(RAND()*5,0)/10+ROUND(RAND()*5,0))/100+0.005</f>
        <v>4.9999999999999996E-2</v>
      </c>
      <c r="F15" s="4">
        <f ca="1">(ROUND(RAND()*5,0)/10+ROUND(RAND()*5,0))/100+0.005</f>
        <v>1.4999999999999999E-2</v>
      </c>
      <c r="G15" s="3">
        <f ca="1">(ROUND(RAND()*10,0)/10+ROUND(RAND()*10,0))/100</f>
        <v>4.5999999999999999E-2</v>
      </c>
      <c r="H15" s="4">
        <f ca="1">(ROUND(RAND()*5,0)/10+ROUND(RAND()*5,0))/100+0.005</f>
        <v>5.7000000000000002E-2</v>
      </c>
    </row>
    <row r="16" spans="1:16" x14ac:dyDescent="0.4">
      <c r="A16" s="41" t="s">
        <v>4</v>
      </c>
      <c r="B16" s="41"/>
      <c r="C16" s="15">
        <f ca="1">ROUND(C14*C15,2)</f>
        <v>43.21</v>
      </c>
      <c r="D16" s="14">
        <f ca="1">ROUND(D14*D15,2)</f>
        <v>11.37</v>
      </c>
      <c r="E16" s="16">
        <f ca="1">ROUND(RAND()*50,2)+100</f>
        <v>110.31</v>
      </c>
      <c r="F16" s="15">
        <f ca="1">ROUND(F14*F15,2)</f>
        <v>7.08</v>
      </c>
      <c r="G16" s="14">
        <f ca="1">ROUND(G14*G15,2)</f>
        <v>25.52</v>
      </c>
      <c r="H16" s="16">
        <f ca="1">ROUND(RAND()*50,2)+100</f>
        <v>112.69</v>
      </c>
    </row>
    <row r="17" spans="1:11" ht="9" customHeight="1" x14ac:dyDescent="0.4"/>
    <row r="18" spans="1:11" x14ac:dyDescent="0.4">
      <c r="A18" s="1" t="s">
        <v>10</v>
      </c>
    </row>
    <row r="19" spans="1:11" x14ac:dyDescent="0.4">
      <c r="A19" s="2" t="str">
        <f ca="1">"Herr Schmitt kauft sich einen Pullover für "&amp;J19&amp;" €. Er erhält einen Rabatt"</f>
        <v>Herr Schmitt kauft sich einen Pullover für 165 €. Er erhält einen Rabatt</v>
      </c>
      <c r="J19" s="5">
        <f ca="1">ROUND(RAND()*100,0)+100</f>
        <v>165</v>
      </c>
      <c r="K19" s="2">
        <f ca="1">J19-J21</f>
        <v>158.4</v>
      </c>
    </row>
    <row r="20" spans="1:11" x14ac:dyDescent="0.4">
      <c r="A20" s="2" t="str">
        <f ca="1">"von "&amp;K20&amp;". Wie viel muss er für den Pullover bezahlen?"</f>
        <v>von 4%. Wie viel muss er für den Pullover bezahlen?</v>
      </c>
      <c r="J20" s="4">
        <f ca="1">ROUND(RAND()*10+1,0)/100</f>
        <v>0.04</v>
      </c>
      <c r="K20" s="2" t="str">
        <f ca="1">J20*100&amp;"%"</f>
        <v>4%</v>
      </c>
    </row>
    <row r="21" spans="1:11" ht="9" customHeight="1" x14ac:dyDescent="0.4">
      <c r="J21" s="2">
        <f ca="1">ROUND(J19*J20,2)</f>
        <v>6.6</v>
      </c>
    </row>
    <row r="22" spans="1:11" x14ac:dyDescent="0.4">
      <c r="A22" s="1" t="s">
        <v>11</v>
      </c>
    </row>
    <row r="23" spans="1:11" x14ac:dyDescent="0.4">
      <c r="A23" s="2" t="s">
        <v>42</v>
      </c>
      <c r="B23" s="2" t="str">
        <f ca="1">VLOOKUP(1,Daten1!$A$13:$H$21,2,FALSE)&amp;":     "&amp;VLOOKUP(1,Daten1!$A$13:$H$21,5,FALSE)</f>
        <v>Berechne den Rabatt in %:     Alter Preis: 750€, Sonderangebot: 620€</v>
      </c>
    </row>
    <row r="24" spans="1:11" x14ac:dyDescent="0.4">
      <c r="A24" s="2" t="s">
        <v>39</v>
      </c>
      <c r="B24" s="2" t="str">
        <f ca="1">VLOOKUP(2,Daten1!$A$13:$H$21,2,FALSE)&amp;":     "&amp;VLOOKUP(2,Daten1!$A$13:$H$21,5,FALSE)</f>
        <v>Berechne die Preiserhöhung in %:     Alter Preis: 650€, Neuer Preis: 955,5€</v>
      </c>
    </row>
    <row r="25" spans="1:11" ht="9" customHeight="1" x14ac:dyDescent="0.4"/>
    <row r="26" spans="1:11" x14ac:dyDescent="0.4">
      <c r="A26" s="1" t="s">
        <v>12</v>
      </c>
    </row>
    <row r="27" spans="1:11" x14ac:dyDescent="0.4">
      <c r="A27" s="2" t="s">
        <v>1</v>
      </c>
    </row>
    <row r="28" spans="1:11" x14ac:dyDescent="0.4">
      <c r="A28" s="41" t="s">
        <v>7</v>
      </c>
      <c r="B28" s="41"/>
      <c r="C28" s="14">
        <f ca="1">ROUND(RAND()*500,2)+100</f>
        <v>594.24</v>
      </c>
      <c r="D28" s="14">
        <f ca="1">ROUND(RAND()*500,2)+100</f>
        <v>418.52</v>
      </c>
      <c r="E28" s="15">
        <f ca="1">E30/E29</f>
        <v>7162.2222222222226</v>
      </c>
      <c r="F28" s="14">
        <f ca="1">ROUND(RAND()*500,2)+100</f>
        <v>235.21</v>
      </c>
      <c r="G28" s="14">
        <f ca="1">ROUND(RAND()*500,2)+100</f>
        <v>149.97999999999999</v>
      </c>
      <c r="H28" s="15">
        <f ca="1">H30/H29</f>
        <v>2764.6808510638298</v>
      </c>
    </row>
    <row r="29" spans="1:11" x14ac:dyDescent="0.4">
      <c r="A29" s="41" t="s">
        <v>8</v>
      </c>
      <c r="B29" s="41"/>
      <c r="C29" s="4">
        <f ca="1">(ROUND(RAND()*5,0)/10+ROUND(RAND()*5,0))/100+0.005</f>
        <v>9.0000000000000011E-3</v>
      </c>
      <c r="D29" s="3">
        <f ca="1">(ROUND(RAND()*10,0)/10+ROUND(RAND()*10,0))/100</f>
        <v>9.6000000000000002E-2</v>
      </c>
      <c r="E29" s="4">
        <f ca="1">(ROUND(RAND()*5,0)/10+ROUND(RAND()*5,0))/100+0.005</f>
        <v>1.8000000000000002E-2</v>
      </c>
      <c r="F29" s="4">
        <f ca="1">(ROUND(RAND()*5,0)/10+ROUND(RAND()*5,0))/100+0.005</f>
        <v>3.7999999999999999E-2</v>
      </c>
      <c r="G29" s="3">
        <f ca="1">(ROUND(RAND()*10,0)/10+ROUND(RAND()*10,0))/100</f>
        <v>5.5E-2</v>
      </c>
      <c r="H29" s="4">
        <f ca="1">(ROUND(RAND()*5,0)/10+ROUND(RAND()*5,0))/100+0.005</f>
        <v>4.7E-2</v>
      </c>
    </row>
    <row r="30" spans="1:11" x14ac:dyDescent="0.4">
      <c r="A30" s="41" t="s">
        <v>9</v>
      </c>
      <c r="B30" s="41"/>
      <c r="C30" s="15">
        <f ca="1">ROUND(C28*C29,2)</f>
        <v>5.35</v>
      </c>
      <c r="D30" s="14">
        <f ca="1">ROUND(D28*D29,2)</f>
        <v>40.18</v>
      </c>
      <c r="E30" s="16">
        <f ca="1">ROUND(RAND()*50,2)+100</f>
        <v>128.92000000000002</v>
      </c>
      <c r="F30" s="15">
        <f ca="1">ROUND(F28*F29,2)</f>
        <v>8.94</v>
      </c>
      <c r="G30" s="14">
        <f ca="1">ROUND(G28*G29,2)</f>
        <v>8.25</v>
      </c>
      <c r="H30" s="16">
        <f ca="1">ROUND(RAND()*50,2)+100</f>
        <v>129.94</v>
      </c>
    </row>
    <row r="31" spans="1:11" ht="9" customHeight="1" x14ac:dyDescent="0.4"/>
    <row r="32" spans="1:11" x14ac:dyDescent="0.4">
      <c r="A32" s="1" t="s">
        <v>13</v>
      </c>
    </row>
    <row r="33" spans="1:14" x14ac:dyDescent="0.4">
      <c r="A33" s="2" t="str">
        <f ca="1">"Herr Meyer leiht sich bei seiner Bank "&amp;J33&amp;" € zu  einem Zinssatz"</f>
        <v>Herr Meyer leiht sich bei seiner Bank 3500 € zu  einem Zinssatz</v>
      </c>
      <c r="J33" s="5">
        <f ca="1">ROUND(RAND()*100,0)*100+1000</f>
        <v>3500</v>
      </c>
      <c r="K33" s="2">
        <f ca="1">J33+J35</f>
        <v>3605</v>
      </c>
    </row>
    <row r="34" spans="1:14" x14ac:dyDescent="0.4">
      <c r="A34" s="2" t="str">
        <f ca="1">"von "&amp;K34&amp;". Wie viel Zinsen muss er für den Kredit bezahlen?"</f>
        <v>von 3%. Wie viel Zinsen muss er für den Kredit bezahlen?</v>
      </c>
      <c r="G34" s="44" t="s">
        <v>45</v>
      </c>
      <c r="H34" s="45"/>
      <c r="J34" s="4">
        <f ca="1">ROUND(RAND()*10+1,0)/100</f>
        <v>0.03</v>
      </c>
      <c r="K34" s="2" t="str">
        <f ca="1">J34*100&amp;"%"</f>
        <v>3%</v>
      </c>
    </row>
    <row r="35" spans="1:14" ht="9" customHeight="1" x14ac:dyDescent="0.4">
      <c r="G35" s="35"/>
      <c r="H35" s="36"/>
      <c r="J35" s="2">
        <f ca="1">ROUND(J33*J34,2)</f>
        <v>105</v>
      </c>
    </row>
    <row r="36" spans="1:14" x14ac:dyDescent="0.4">
      <c r="A36" s="1" t="s">
        <v>14</v>
      </c>
      <c r="G36" s="35"/>
      <c r="H36" s="36"/>
    </row>
    <row r="37" spans="1:14" x14ac:dyDescent="0.4">
      <c r="A37" s="2" t="str">
        <f ca="1">"Herr Müller legt bei seiner Bank "&amp;J37&amp;"€ zu  einem Zinssatz von "</f>
        <v xml:space="preserve">Herr Müller legt bei seiner Bank 5400€ zu  einem Zinssatz von </v>
      </c>
      <c r="G37" s="35"/>
      <c r="H37" s="36"/>
      <c r="J37" s="5">
        <f ca="1">ROUND(RAND()*100,0)*100+1000</f>
        <v>5400</v>
      </c>
      <c r="K37" s="2">
        <f ca="1">ROUND(J37*J39^K39,2)</f>
        <v>5597.54</v>
      </c>
    </row>
    <row r="38" spans="1:14" x14ac:dyDescent="0.4">
      <c r="A38" s="2" t="str">
        <f ca="1">K38&amp;" an."&amp;"Wie viel Geld hat er nach "&amp;K39&amp;" Jahren?"</f>
        <v>0,4% an.Wie viel Geld hat er nach 9 Jahren?</v>
      </c>
      <c r="G38" s="35"/>
      <c r="H38" s="36"/>
      <c r="J38" s="4">
        <f ca="1">ROUND(RAND()*20+1,0)/1000</f>
        <v>4.0000000000000001E-3</v>
      </c>
      <c r="K38" s="2" t="str">
        <f ca="1">J38*100&amp;"%"</f>
        <v>0,4%</v>
      </c>
    </row>
    <row r="39" spans="1:14" ht="9" customHeight="1" x14ac:dyDescent="0.4">
      <c r="G39" s="35"/>
      <c r="H39" s="36"/>
      <c r="J39" s="2">
        <f ca="1">1+J38</f>
        <v>1.004</v>
      </c>
      <c r="K39" s="2">
        <f ca="1">RANDBETWEEN(3,10)</f>
        <v>9</v>
      </c>
    </row>
    <row r="40" spans="1:14" x14ac:dyDescent="0.4">
      <c r="A40" s="1" t="s">
        <v>40</v>
      </c>
      <c r="G40" s="37"/>
      <c r="H40" s="38"/>
    </row>
    <row r="41" spans="1:14" x14ac:dyDescent="0.4">
      <c r="A41" s="2" t="str">
        <f ca="1">"Herr Becker legt bei seiner Bank "&amp;J41&amp;" € zu  einem Zinssatz "</f>
        <v xml:space="preserve">Herr Becker legt bei seiner Bank 7700 € zu  einem Zinssatz </v>
      </c>
      <c r="J41" s="5">
        <f ca="1">ROUND(RAND()*100,0)*100+1000</f>
        <v>7700</v>
      </c>
      <c r="L41" s="7"/>
    </row>
    <row r="42" spans="1:14" x14ac:dyDescent="0.4">
      <c r="A42" s="2" t="str">
        <f ca="1">"von "&amp;K42&amp;"für "&amp;K43&amp;" Tage an. Wie viel Zinsen bekommt er dafür?"</f>
        <v>von 4,3%für 2 Tage an. Wie viel Zinsen bekommt er dafür?</v>
      </c>
      <c r="J42" s="4">
        <f ca="1">ROUND(RAND()*50+1,0)/1000</f>
        <v>4.2999999999999997E-2</v>
      </c>
      <c r="K42" s="2" t="str">
        <f ca="1">J42*100&amp;"%"</f>
        <v>4,3%</v>
      </c>
      <c r="N42" s="2">
        <f ca="1">J41*J42</f>
        <v>331.09999999999997</v>
      </c>
    </row>
    <row r="43" spans="1:14" ht="9" customHeight="1" x14ac:dyDescent="0.4">
      <c r="J43" s="2">
        <f ca="1">ROUND(J41*J42*K43/360,2)</f>
        <v>1.84</v>
      </c>
      <c r="K43" s="2">
        <f ca="1">ROUND(RAND()*100,0)+1</f>
        <v>2</v>
      </c>
    </row>
    <row r="44" spans="1:14" x14ac:dyDescent="0.4">
      <c r="A44" s="1" t="s">
        <v>41</v>
      </c>
    </row>
    <row r="45" spans="1:14" x14ac:dyDescent="0.4">
      <c r="A45" s="2" t="str">
        <f ca="1">"Herr Becker legt am "&amp;L45&amp;" bei seiner Bank "&amp;J45&amp;" € zu  einem Zinssatz"</f>
        <v>Herr Becker legt am 18.02.2022 bei seiner Bank 3100 € zu  einem Zinssatz</v>
      </c>
      <c r="J45" s="5">
        <f ca="1">ROUND(RAND()*100,0)*100+1000</f>
        <v>3100</v>
      </c>
      <c r="L45" s="8" t="str">
        <f ca="1">TEXT(M45,"TT.MM.JJJJ")</f>
        <v>18.02.2022</v>
      </c>
      <c r="M45" s="7">
        <f ca="1">N45</f>
        <v>44610</v>
      </c>
      <c r="N45" s="2">
        <f ca="1">TODAY()-ROUND(RAND()*100,0)+1</f>
        <v>44610</v>
      </c>
    </row>
    <row r="46" spans="1:14" x14ac:dyDescent="0.4">
      <c r="A46" s="2" t="str">
        <f ca="1">"von "&amp;K46&amp;" an. Wie viel Zinsen bekommt er dafür am "&amp;L46&amp;" ausgezahlt?"</f>
        <v>von 0,2% an. Wie viel Zinsen bekommt er dafür am 25.03.2022 ausgezahlt?</v>
      </c>
      <c r="J46" s="4">
        <f ca="1">ROUND(RAND()*50+1,0)/1000</f>
        <v>2E-3</v>
      </c>
      <c r="K46" s="2" t="str">
        <f ca="1">J46*100&amp;"%"</f>
        <v>0,2%</v>
      </c>
      <c r="L46" s="8" t="str">
        <f ca="1">TEXT(M46,"TT.MM.JJJJ")</f>
        <v>25.03.2022</v>
      </c>
      <c r="M46" s="7">
        <f ca="1">M45+K47</f>
        <v>44645</v>
      </c>
      <c r="N46" s="2">
        <f ca="1">J45*J46</f>
        <v>6.2</v>
      </c>
    </row>
    <row r="47" spans="1:14" ht="9" customHeight="1" x14ac:dyDescent="0.4">
      <c r="J47" s="2">
        <f ca="1">ROUND(J45*J46*M47/360,2)</f>
        <v>0.64</v>
      </c>
      <c r="K47" s="2">
        <f ca="1">ROUND(RAND()*200,0)+1</f>
        <v>35</v>
      </c>
      <c r="M47" s="2">
        <f ca="1">DAYS360(M45,M46)</f>
        <v>37</v>
      </c>
    </row>
    <row r="48" spans="1:14" ht="22.25" customHeight="1" x14ac:dyDescent="0.4">
      <c r="A48" s="50" t="s">
        <v>18</v>
      </c>
      <c r="B48" s="50"/>
      <c r="C48" s="50"/>
      <c r="D48" s="50"/>
      <c r="E48" s="50"/>
      <c r="F48" s="50"/>
      <c r="G48" s="50"/>
      <c r="H48" s="50"/>
    </row>
    <row r="49" spans="1:8" x14ac:dyDescent="0.4">
      <c r="A49" s="1" t="s">
        <v>5</v>
      </c>
    </row>
    <row r="50" spans="1:8" x14ac:dyDescent="0.4">
      <c r="A50" s="1"/>
    </row>
    <row r="51" spans="1:8" x14ac:dyDescent="0.4">
      <c r="A51" s="1" t="s">
        <v>19</v>
      </c>
    </row>
    <row r="52" spans="1:8" ht="17.5" thickBot="1" x14ac:dyDescent="0.45">
      <c r="A52" s="2" t="s">
        <v>36</v>
      </c>
      <c r="B52" s="32">
        <f ca="1">ROUND(RAND()*6+3.5,0)</f>
        <v>7</v>
      </c>
      <c r="C52" s="42" t="s">
        <v>37</v>
      </c>
      <c r="D52" s="32">
        <f ca="1">B52/B53*D53</f>
        <v>140</v>
      </c>
      <c r="E52" s="42" t="s">
        <v>37</v>
      </c>
      <c r="F52" s="43">
        <f ca="1">D52/D53</f>
        <v>1.4</v>
      </c>
      <c r="G52" s="42" t="s">
        <v>37</v>
      </c>
      <c r="H52" s="43" t="str">
        <f ca="1">F52*100&amp;" %"</f>
        <v>140 %</v>
      </c>
    </row>
    <row r="53" spans="1:8" x14ac:dyDescent="0.4">
      <c r="B53" s="31">
        <f ca="1">VLOOKUP(Daten1!C36,Daten1!$D$36:$E$42,2)</f>
        <v>5</v>
      </c>
      <c r="C53" s="42"/>
      <c r="D53" s="31">
        <v>100</v>
      </c>
      <c r="E53" s="42"/>
      <c r="F53" s="43"/>
      <c r="G53" s="42"/>
      <c r="H53" s="43"/>
    </row>
    <row r="54" spans="1:8" x14ac:dyDescent="0.4">
      <c r="A54" s="1"/>
    </row>
    <row r="55" spans="1:8" ht="17.5" thickBot="1" x14ac:dyDescent="0.45">
      <c r="A55" s="2" t="s">
        <v>39</v>
      </c>
      <c r="B55" s="32">
        <f ca="1">ROUND(RAND()*6+3.5,0)</f>
        <v>6</v>
      </c>
      <c r="C55" s="42" t="s">
        <v>37</v>
      </c>
      <c r="D55" s="32">
        <f ca="1">B55/B56*D56</f>
        <v>150</v>
      </c>
      <c r="E55" s="42" t="s">
        <v>37</v>
      </c>
      <c r="F55" s="43">
        <f ca="1">D55/D56</f>
        <v>1.5</v>
      </c>
      <c r="G55" s="42" t="s">
        <v>37</v>
      </c>
      <c r="H55" s="43" t="str">
        <f ca="1">F55*100&amp;" %"</f>
        <v>150 %</v>
      </c>
    </row>
    <row r="56" spans="1:8" x14ac:dyDescent="0.4">
      <c r="B56" s="31">
        <f ca="1">VLOOKUP(Daten1!C39,Daten1!$D$36:$E$42,2)</f>
        <v>4</v>
      </c>
      <c r="C56" s="42"/>
      <c r="D56" s="31">
        <v>100</v>
      </c>
      <c r="E56" s="42"/>
      <c r="F56" s="43"/>
      <c r="G56" s="42"/>
      <c r="H56" s="43"/>
    </row>
    <row r="57" spans="1:8" x14ac:dyDescent="0.4">
      <c r="A57" s="1"/>
    </row>
    <row r="58" spans="1:8" x14ac:dyDescent="0.4">
      <c r="A58" s="41" t="s">
        <v>2</v>
      </c>
      <c r="B58" s="41"/>
      <c r="C58" s="19">
        <f t="shared" ref="C58:H60" ca="1" si="0">C14</f>
        <v>553.99</v>
      </c>
      <c r="D58" s="19">
        <f t="shared" ca="1" si="0"/>
        <v>120.98</v>
      </c>
      <c r="E58" s="20">
        <f t="shared" ca="1" si="0"/>
        <v>2206.2000000000003</v>
      </c>
      <c r="F58" s="19">
        <f t="shared" ca="1" si="0"/>
        <v>472.16</v>
      </c>
      <c r="G58" s="19">
        <f t="shared" ca="1" si="0"/>
        <v>554.78</v>
      </c>
      <c r="H58" s="20">
        <f t="shared" ca="1" si="0"/>
        <v>1977.0175438596491</v>
      </c>
    </row>
    <row r="59" spans="1:8" x14ac:dyDescent="0.4">
      <c r="A59" s="41" t="s">
        <v>3</v>
      </c>
      <c r="B59" s="41"/>
      <c r="C59" s="18">
        <f t="shared" ca="1" si="0"/>
        <v>7.8E-2</v>
      </c>
      <c r="D59" s="21">
        <f t="shared" ca="1" si="0"/>
        <v>9.4E-2</v>
      </c>
      <c r="E59" s="18">
        <f t="shared" ca="1" si="0"/>
        <v>4.9999999999999996E-2</v>
      </c>
      <c r="F59" s="18">
        <f t="shared" ca="1" si="0"/>
        <v>1.4999999999999999E-2</v>
      </c>
      <c r="G59" s="21">
        <f t="shared" ca="1" si="0"/>
        <v>4.5999999999999999E-2</v>
      </c>
      <c r="H59" s="18">
        <f t="shared" ca="1" si="0"/>
        <v>5.7000000000000002E-2</v>
      </c>
    </row>
    <row r="60" spans="1:8" x14ac:dyDescent="0.4">
      <c r="A60" s="41" t="s">
        <v>4</v>
      </c>
      <c r="B60" s="41"/>
      <c r="C60" s="22">
        <f t="shared" ca="1" si="0"/>
        <v>43.21</v>
      </c>
      <c r="D60" s="19">
        <f t="shared" ca="1" si="0"/>
        <v>11.37</v>
      </c>
      <c r="E60" s="19">
        <f t="shared" ca="1" si="0"/>
        <v>110.31</v>
      </c>
      <c r="F60" s="22">
        <f t="shared" ca="1" si="0"/>
        <v>7.08</v>
      </c>
      <c r="G60" s="19">
        <f t="shared" ca="1" si="0"/>
        <v>25.52</v>
      </c>
      <c r="H60" s="19">
        <f t="shared" ca="1" si="0"/>
        <v>112.69</v>
      </c>
    </row>
    <row r="61" spans="1:8" x14ac:dyDescent="0.4">
      <c r="A61" s="12"/>
      <c r="B61" s="12"/>
      <c r="C61" s="12"/>
      <c r="D61" s="12"/>
      <c r="E61" s="12"/>
      <c r="F61" s="12"/>
      <c r="G61" s="12"/>
      <c r="H61" s="13"/>
    </row>
    <row r="62" spans="1:8" x14ac:dyDescent="0.4">
      <c r="A62" s="1" t="s">
        <v>20</v>
      </c>
      <c r="B62" s="12"/>
      <c r="C62" s="12"/>
      <c r="D62" s="12"/>
      <c r="E62" s="12"/>
      <c r="F62" s="12"/>
      <c r="G62" s="12"/>
      <c r="H62" s="13"/>
    </row>
    <row r="63" spans="1:8" x14ac:dyDescent="0.4">
      <c r="A63" s="12"/>
      <c r="B63" s="2" t="str">
        <f ca="1">"W = G · p% = "&amp;J19&amp;" € · "&amp;K20&amp;" = "&amp;J21&amp;" €"</f>
        <v>W = G · p% = 165 € · 4% = 6,6 €</v>
      </c>
      <c r="C63" s="12"/>
      <c r="D63" s="12"/>
      <c r="E63" s="12"/>
      <c r="F63" s="12"/>
      <c r="G63" s="12"/>
      <c r="H63" s="13"/>
    </row>
    <row r="64" spans="1:8" x14ac:dyDescent="0.4">
      <c r="A64" s="1"/>
      <c r="B64" s="2" t="str">
        <f ca="1">"Preis = G - W = "&amp;J19&amp;" € - "&amp;J21&amp;" € = "&amp;K19&amp;" €"</f>
        <v>Preis = G - W = 165 € - 6,6 € = 158,4 €</v>
      </c>
    </row>
    <row r="65" spans="1:8" x14ac:dyDescent="0.4">
      <c r="A65" s="1"/>
    </row>
    <row r="66" spans="1:8" x14ac:dyDescent="0.4">
      <c r="A66" s="1" t="s">
        <v>21</v>
      </c>
    </row>
    <row r="67" spans="1:8" x14ac:dyDescent="0.4">
      <c r="A67" s="1"/>
    </row>
    <row r="68" spans="1:8" x14ac:dyDescent="0.4">
      <c r="A68" s="41" t="s">
        <v>7</v>
      </c>
      <c r="B68" s="41"/>
      <c r="C68" s="17">
        <f ca="1">C28</f>
        <v>594.24</v>
      </c>
      <c r="D68" s="17">
        <f t="shared" ref="D68:H68" ca="1" si="1">D28</f>
        <v>418.52</v>
      </c>
      <c r="E68" s="23">
        <f t="shared" ca="1" si="1"/>
        <v>7162.2222222222226</v>
      </c>
      <c r="F68" s="17">
        <f t="shared" ca="1" si="1"/>
        <v>235.21</v>
      </c>
      <c r="G68" s="17">
        <f t="shared" ca="1" si="1"/>
        <v>149.97999999999999</v>
      </c>
      <c r="H68" s="23">
        <f t="shared" ca="1" si="1"/>
        <v>2764.6808510638298</v>
      </c>
    </row>
    <row r="69" spans="1:8" x14ac:dyDescent="0.4">
      <c r="A69" s="41" t="s">
        <v>8</v>
      </c>
      <c r="B69" s="41"/>
      <c r="C69" s="18">
        <f t="shared" ref="C69:H69" ca="1" si="2">C29</f>
        <v>9.0000000000000011E-3</v>
      </c>
      <c r="D69" s="21">
        <f t="shared" ca="1" si="2"/>
        <v>9.6000000000000002E-2</v>
      </c>
      <c r="E69" s="18">
        <f t="shared" ca="1" si="2"/>
        <v>1.8000000000000002E-2</v>
      </c>
      <c r="F69" s="18">
        <f t="shared" ca="1" si="2"/>
        <v>3.7999999999999999E-2</v>
      </c>
      <c r="G69" s="21">
        <f t="shared" ca="1" si="2"/>
        <v>5.5E-2</v>
      </c>
      <c r="H69" s="18">
        <f t="shared" ca="1" si="2"/>
        <v>4.7E-2</v>
      </c>
    </row>
    <row r="70" spans="1:8" x14ac:dyDescent="0.4">
      <c r="A70" s="41" t="s">
        <v>9</v>
      </c>
      <c r="B70" s="41"/>
      <c r="C70" s="23">
        <f t="shared" ref="C70:H70" ca="1" si="3">C30</f>
        <v>5.35</v>
      </c>
      <c r="D70" s="17">
        <f t="shared" ca="1" si="3"/>
        <v>40.18</v>
      </c>
      <c r="E70" s="17">
        <f t="shared" ca="1" si="3"/>
        <v>128.92000000000002</v>
      </c>
      <c r="F70" s="23">
        <f t="shared" ca="1" si="3"/>
        <v>8.94</v>
      </c>
      <c r="G70" s="17">
        <f t="shared" ca="1" si="3"/>
        <v>8.25</v>
      </c>
      <c r="H70" s="17">
        <f t="shared" ca="1" si="3"/>
        <v>129.94</v>
      </c>
    </row>
    <row r="71" spans="1:8" x14ac:dyDescent="0.4">
      <c r="A71" s="12"/>
      <c r="G71" s="24"/>
      <c r="H71" s="24"/>
    </row>
    <row r="72" spans="1:8" x14ac:dyDescent="0.4">
      <c r="A72" s="1" t="s">
        <v>22</v>
      </c>
      <c r="G72" s="24"/>
      <c r="H72" s="24"/>
    </row>
    <row r="73" spans="1:8" x14ac:dyDescent="0.4">
      <c r="A73" s="2" t="s">
        <v>36</v>
      </c>
      <c r="B73" s="2" t="str">
        <f ca="1">VLOOKUP(1,Daten1!$A$13:$H$21,7,FALSE)&amp;"      "&amp;VLOOKUP(1,Daten1!$A$13:$H$21,8,FALSE)</f>
        <v>Rabatt in €: 750€ - 620€ = 130€      in %: p% = 130€ : 750€ = 0,17 = 17%</v>
      </c>
      <c r="G73" s="24"/>
      <c r="H73" s="24"/>
    </row>
    <row r="74" spans="1:8" x14ac:dyDescent="0.4">
      <c r="A74" s="2" t="s">
        <v>39</v>
      </c>
      <c r="B74" s="2" t="str">
        <f ca="1">VLOOKUP(2,Daten1!$A$13:$H$21,7,FALSE)&amp;"      "&amp;VLOOKUP(2,Daten1!$A$13:$H$21,8,FALSE)</f>
        <v>Erhöhung in €: 955,5€ - 650€ = 305,5€      in %: p% = 305,5€ : 650€ = 0,47 = 47%</v>
      </c>
      <c r="G74" s="24"/>
      <c r="H74" s="24"/>
    </row>
    <row r="75" spans="1:8" x14ac:dyDescent="0.4">
      <c r="A75" s="12"/>
      <c r="G75" s="24"/>
      <c r="H75" s="24"/>
    </row>
    <row r="76" spans="1:8" x14ac:dyDescent="0.4">
      <c r="A76" s="1" t="s">
        <v>23</v>
      </c>
      <c r="G76" s="24"/>
      <c r="H76" s="24"/>
    </row>
    <row r="77" spans="1:8" x14ac:dyDescent="0.4">
      <c r="A77" s="12"/>
      <c r="B77" s="2" t="str">
        <f ca="1">"Z = K · p% = "&amp;J33&amp;" € · "&amp;K34&amp;" = "&amp;J35&amp;" €"</f>
        <v>Z = K · p% = 3500 € · 3% = 105 €</v>
      </c>
      <c r="G77" s="24"/>
      <c r="H77" s="24"/>
    </row>
    <row r="78" spans="1:8" x14ac:dyDescent="0.4">
      <c r="C78" s="6"/>
      <c r="F78" s="6"/>
    </row>
    <row r="79" spans="1:8" x14ac:dyDescent="0.4">
      <c r="A79" s="1" t="s">
        <v>24</v>
      </c>
    </row>
    <row r="80" spans="1:8" ht="19" x14ac:dyDescent="0.4">
      <c r="A80" s="1"/>
      <c r="B80" s="40" t="str">
        <f ca="1">"Wachstumsfaktor q = "&amp;1+J38&amp;". Neues Kapital = K · q"</f>
        <v>Wachstumsfaktor q = 1,004. Neues Kapital = K · q</v>
      </c>
      <c r="C80" s="40"/>
      <c r="D80" s="40"/>
      <c r="E80" s="40"/>
      <c r="F80" s="40"/>
      <c r="G80" s="9" t="s">
        <v>15</v>
      </c>
    </row>
    <row r="81" spans="1:7" ht="19" x14ac:dyDescent="0.4">
      <c r="A81" s="1"/>
      <c r="E81" s="40" t="str">
        <f ca="1">" = "&amp;J37&amp;" € · "&amp;J39</f>
        <v xml:space="preserve"> = 5400 € · 1,004</v>
      </c>
      <c r="F81" s="40"/>
      <c r="G81" s="11">
        <f ca="1">K39</f>
        <v>9</v>
      </c>
    </row>
    <row r="82" spans="1:7" x14ac:dyDescent="0.4">
      <c r="A82" s="1"/>
      <c r="E82" s="46" t="str">
        <f ca="1">" = "&amp;K37&amp;" €"</f>
        <v xml:space="preserve"> = 5597,54 €</v>
      </c>
      <c r="F82" s="46"/>
    </row>
    <row r="83" spans="1:7" x14ac:dyDescent="0.4">
      <c r="A83" s="1"/>
    </row>
    <row r="84" spans="1:7" x14ac:dyDescent="0.4">
      <c r="A84" s="1" t="s">
        <v>25</v>
      </c>
    </row>
    <row r="85" spans="1:7" x14ac:dyDescent="0.4">
      <c r="A85" s="1"/>
      <c r="B85" s="25" t="str">
        <f ca="1">"Jahreszinsen Z = K · p% = "&amp;J41&amp;" € · "&amp;K42&amp;" = "&amp;N42&amp;" €"</f>
        <v>Jahreszinsen Z = K · p% = 7700 € · 4,3% = 331,1 €</v>
      </c>
    </row>
    <row r="86" spans="1:7" x14ac:dyDescent="0.4">
      <c r="A86" s="1"/>
      <c r="B86" s="2" t="str">
        <f ca="1">"Tageszinsen = Jahreszinsen : 360 · "&amp;K43&amp;" = "&amp;N42&amp;" € : 360 · "&amp;K43&amp;" = "&amp;J43&amp;" €"</f>
        <v>Tageszinsen = Jahreszinsen : 360 · 2 = 331,1 € : 360 · 2 = 1,84 €</v>
      </c>
    </row>
    <row r="88" spans="1:7" x14ac:dyDescent="0.4">
      <c r="A88" s="1" t="s">
        <v>43</v>
      </c>
      <c r="B88" s="10"/>
      <c r="C88" s="10"/>
      <c r="D88" s="10"/>
    </row>
    <row r="89" spans="1:7" x14ac:dyDescent="0.4">
      <c r="B89" s="25" t="str">
        <f ca="1">"Jahreszinsen Z = K · p% = "&amp;J45&amp;" € · "&amp;K46&amp;" = "&amp;N46&amp;" €"</f>
        <v>Jahreszinsen Z = K · p% = 3100 € · 0,2% = 6,2 €</v>
      </c>
    </row>
    <row r="90" spans="1:7" x14ac:dyDescent="0.4">
      <c r="B90" s="2" t="str">
        <f ca="1">"Dauer = "&amp;M47&amp;" Tage. "</f>
        <v xml:space="preserve">Dauer = 37 Tage. </v>
      </c>
    </row>
    <row r="91" spans="1:7" x14ac:dyDescent="0.4">
      <c r="B91" s="2" t="str">
        <f ca="1">"Tageszinsen = Jahreszinsen : 360 · "&amp;K46&amp;" = "&amp;N46&amp;" € : 360 · "&amp;K46&amp;" = "&amp;J47&amp;" €"</f>
        <v>Tageszinsen = Jahreszinsen : 360 · 0,2% = 6,2 € : 360 · 0,2% = 0,64 €</v>
      </c>
    </row>
  </sheetData>
  <mergeCells count="39">
    <mergeCell ref="A70:B70"/>
    <mergeCell ref="H9:H10"/>
    <mergeCell ref="A59:B59"/>
    <mergeCell ref="A60:B60"/>
    <mergeCell ref="A68:B68"/>
    <mergeCell ref="A69:B69"/>
    <mergeCell ref="G55:G56"/>
    <mergeCell ref="E82:F82"/>
    <mergeCell ref="A29:B29"/>
    <mergeCell ref="A1:H1"/>
    <mergeCell ref="A48:H48"/>
    <mergeCell ref="A58:B58"/>
    <mergeCell ref="A30:B30"/>
    <mergeCell ref="C6:C7"/>
    <mergeCell ref="E6:E7"/>
    <mergeCell ref="F6:F7"/>
    <mergeCell ref="G6:G7"/>
    <mergeCell ref="H6:H7"/>
    <mergeCell ref="C9:C10"/>
    <mergeCell ref="E9:E10"/>
    <mergeCell ref="F9:F10"/>
    <mergeCell ref="G9:G10"/>
    <mergeCell ref="H55:H56"/>
    <mergeCell ref="O13:P13"/>
    <mergeCell ref="B80:F80"/>
    <mergeCell ref="E81:F81"/>
    <mergeCell ref="A14:B14"/>
    <mergeCell ref="A15:B15"/>
    <mergeCell ref="A16:B16"/>
    <mergeCell ref="A28:B28"/>
    <mergeCell ref="C52:C53"/>
    <mergeCell ref="E52:E53"/>
    <mergeCell ref="F52:F53"/>
    <mergeCell ref="G52:G53"/>
    <mergeCell ref="H52:H53"/>
    <mergeCell ref="C55:C56"/>
    <mergeCell ref="E55:E56"/>
    <mergeCell ref="F55:F56"/>
    <mergeCell ref="G34:H34"/>
  </mergeCells>
  <pageMargins left="0.7" right="0.7" top="0.75" bottom="0.75" header="0.3" footer="0.3"/>
  <pageSetup paperSize="9" orientation="portrait" horizontalDpi="300" verticalDpi="300" r:id="rId1"/>
  <rowBreaks count="1" manualBreakCount="1">
    <brk id="4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81949-5E5A-41D0-A6E7-DAF91CE9DC9A}">
  <dimension ref="A1:M169"/>
  <sheetViews>
    <sheetView topLeftCell="A16" workbookViewId="0">
      <selection activeCell="A34" sqref="A34"/>
    </sheetView>
  </sheetViews>
  <sheetFormatPr baseColWidth="10" defaultRowHeight="14.5" x14ac:dyDescent="0.35"/>
  <cols>
    <col min="2" max="2" width="35" customWidth="1"/>
    <col min="3" max="3" width="17.08984375" customWidth="1"/>
    <col min="5" max="5" width="38.6328125" customWidth="1"/>
    <col min="7" max="7" width="37" customWidth="1"/>
    <col min="8" max="8" width="29.6328125" bestFit="1" customWidth="1"/>
  </cols>
  <sheetData>
    <row r="1" spans="1:13" x14ac:dyDescent="0.35">
      <c r="F1" t="s">
        <v>26</v>
      </c>
      <c r="G1" t="s">
        <v>27</v>
      </c>
      <c r="H1" t="s">
        <v>28</v>
      </c>
    </row>
    <row r="2" spans="1:13" ht="15.5" x14ac:dyDescent="0.35">
      <c r="A2">
        <f ca="1">ROUND(RAND()*9-0.5,0)</f>
        <v>7</v>
      </c>
      <c r="B2" t="s">
        <v>29</v>
      </c>
      <c r="C2">
        <f t="shared" ref="C2:C10" ca="1" si="0">ROUND(RAND()*55+1,0)</f>
        <v>39</v>
      </c>
      <c r="D2">
        <f ca="1">ROUND(RAND()*55+1,0)*10</f>
        <v>350</v>
      </c>
      <c r="E2" t="str">
        <f ca="1">C2&amp;"% von "&amp;D2</f>
        <v>39% von 350</v>
      </c>
      <c r="F2">
        <f ca="1">ROUND(D2*C2/100,2)</f>
        <v>136.5</v>
      </c>
      <c r="G2" t="str">
        <f ca="1">"G = "&amp;D2&amp;", p% ="&amp;C2&amp;"%"</f>
        <v>G = 350, p% =39%</v>
      </c>
      <c r="H2" t="str">
        <f ca="1">"P = G · p% = "&amp;D2&amp;" · "&amp;C2&amp;"% = "&amp;F2</f>
        <v>P = G · p% = 350 · 39% = 136,5</v>
      </c>
      <c r="M2" s="26"/>
    </row>
    <row r="3" spans="1:13" ht="15.5" x14ac:dyDescent="0.35">
      <c r="A3">
        <f ca="1">MOD(A2+7,9)</f>
        <v>5</v>
      </c>
      <c r="B3" t="s">
        <v>30</v>
      </c>
      <c r="C3">
        <f t="shared" ca="1" si="0"/>
        <v>30</v>
      </c>
      <c r="D3">
        <f ca="1">ROUND(RAND()*10+1,0)*10*C3</f>
        <v>1500</v>
      </c>
      <c r="E3" t="str">
        <f ca="1">C3&amp;" von "&amp;D3</f>
        <v>30 von 1500</v>
      </c>
      <c r="F3">
        <f ca="1">ROUND(C3/D3,2)</f>
        <v>0.02</v>
      </c>
      <c r="G3" t="str">
        <f ca="1">"G = "&amp;D3&amp;", P ="&amp;C3</f>
        <v>G = 1500, P =30</v>
      </c>
      <c r="H3" t="str">
        <f ca="1">"p% = P : G = "&amp;C3&amp;" : "&amp;D3&amp;" = "&amp;F3&amp;" = "&amp;F3*100&amp;"%"</f>
        <v>p% = P : G = 30 : 1500 = 0,02 = 2%</v>
      </c>
      <c r="M3" s="26"/>
    </row>
    <row r="4" spans="1:13" ht="15.5" x14ac:dyDescent="0.35">
      <c r="A4">
        <f t="shared" ref="A4:A10" ca="1" si="1">MOD(A3+7,9)</f>
        <v>3</v>
      </c>
      <c r="B4" t="s">
        <v>31</v>
      </c>
      <c r="C4">
        <f t="shared" ca="1" si="0"/>
        <v>13</v>
      </c>
      <c r="D4">
        <f ca="1">ROUND(RAND()*55+1,0)*10</f>
        <v>520</v>
      </c>
      <c r="E4" t="str">
        <f ca="1">D4&amp;" ist "&amp;C4&amp;"% von ..."</f>
        <v>520 ist 13% von ...</v>
      </c>
      <c r="F4">
        <f ca="1">ROUND(D4/C4*100,2)</f>
        <v>4000</v>
      </c>
      <c r="G4" t="str">
        <f ca="1">"P = "&amp;D4&amp;", p% ="&amp;C4&amp;"%"</f>
        <v>P = 520, p% =13%</v>
      </c>
      <c r="H4" t="str">
        <f ca="1">"G = P : p% = "&amp;D4&amp;" : "&amp;C4&amp;"% = "&amp;F4</f>
        <v>G = P : p% = 520 : 13% = 4000</v>
      </c>
      <c r="M4" s="26"/>
    </row>
    <row r="5" spans="1:13" ht="15.5" x14ac:dyDescent="0.35">
      <c r="A5">
        <f t="shared" ca="1" si="1"/>
        <v>1</v>
      </c>
      <c r="B5" t="s">
        <v>29</v>
      </c>
      <c r="C5">
        <f t="shared" ca="1" si="0"/>
        <v>44</v>
      </c>
      <c r="D5">
        <f ca="1">ROUND(RAND()*55+1,0)*10</f>
        <v>20</v>
      </c>
      <c r="E5" t="str">
        <f ca="1">C5&amp;"% von "&amp;D5</f>
        <v>44% von 20</v>
      </c>
      <c r="F5">
        <f ca="1">ROUND(D5*C5/100,2)</f>
        <v>8.8000000000000007</v>
      </c>
      <c r="G5" t="str">
        <f ca="1">"G = "&amp;D5&amp;", p% ="&amp;C5&amp;"%"</f>
        <v>G = 20, p% =44%</v>
      </c>
      <c r="H5" t="str">
        <f ca="1">"P = G · p% = "&amp;D5&amp;" · "&amp;C5&amp;"% = "&amp;F5</f>
        <v>P = G · p% = 20 · 44% = 8,8</v>
      </c>
      <c r="M5" s="26"/>
    </row>
    <row r="6" spans="1:13" ht="15.5" x14ac:dyDescent="0.35">
      <c r="A6">
        <f t="shared" ca="1" si="1"/>
        <v>8</v>
      </c>
      <c r="B6" t="s">
        <v>30</v>
      </c>
      <c r="C6">
        <f t="shared" ca="1" si="0"/>
        <v>4</v>
      </c>
      <c r="D6">
        <f ca="1">ROUND(RAND()*10+1,0)*10*C6</f>
        <v>200</v>
      </c>
      <c r="E6" t="str">
        <f ca="1">C6&amp;" von "&amp;D6</f>
        <v>4 von 200</v>
      </c>
      <c r="F6">
        <f ca="1">ROUND(C6/D6,2)</f>
        <v>0.02</v>
      </c>
      <c r="G6" t="str">
        <f ca="1">"G = "&amp;D6&amp;", P ="&amp;C6</f>
        <v>G = 200, P =4</v>
      </c>
      <c r="H6" t="str">
        <f ca="1">"p% = P : G = "&amp;C6&amp;" : "&amp;D6&amp;" = "&amp;F6&amp;" = "&amp;F6*100&amp;"%"</f>
        <v>p% = P : G = 4 : 200 = 0,02 = 2%</v>
      </c>
      <c r="M6" s="26"/>
    </row>
    <row r="7" spans="1:13" ht="15.5" x14ac:dyDescent="0.35">
      <c r="A7">
        <f t="shared" ca="1" si="1"/>
        <v>6</v>
      </c>
      <c r="B7" t="s">
        <v>31</v>
      </c>
      <c r="C7">
        <f t="shared" ca="1" si="0"/>
        <v>15</v>
      </c>
      <c r="D7">
        <f ca="1">ROUND(RAND()*55+1,0)*10</f>
        <v>260</v>
      </c>
      <c r="E7" t="str">
        <f ca="1">D7&amp;" ist "&amp;C7&amp;"% von ..."</f>
        <v>260 ist 15% von ...</v>
      </c>
      <c r="F7">
        <f ca="1">ROUND(D7/C7*100,2)</f>
        <v>1733.33</v>
      </c>
      <c r="G7" t="str">
        <f ca="1">"P = "&amp;D7&amp;", p% ="&amp;C7&amp;"%"</f>
        <v>P = 260, p% =15%</v>
      </c>
      <c r="H7" t="str">
        <f ca="1">"G = P : p% = "&amp;D7&amp;" : "&amp;C7&amp;"% = "&amp;F7</f>
        <v>G = P : p% = 260 : 15% = 1733,33</v>
      </c>
      <c r="M7" s="26"/>
    </row>
    <row r="8" spans="1:13" ht="15.5" x14ac:dyDescent="0.35">
      <c r="A8">
        <f t="shared" ca="1" si="1"/>
        <v>4</v>
      </c>
      <c r="B8" t="s">
        <v>29</v>
      </c>
      <c r="C8">
        <f t="shared" ca="1" si="0"/>
        <v>21</v>
      </c>
      <c r="D8">
        <f ca="1">ROUND(RAND()*55+1,0)*10</f>
        <v>510</v>
      </c>
      <c r="E8" t="str">
        <f ca="1">C8&amp;"% von "&amp;D8</f>
        <v>21% von 510</v>
      </c>
      <c r="F8">
        <f ca="1">ROUND(D8*C8/100,2)</f>
        <v>107.1</v>
      </c>
      <c r="G8" t="str">
        <f ca="1">"G = "&amp;D8&amp;", p% ="&amp;C8&amp;"%"</f>
        <v>G = 510, p% =21%</v>
      </c>
      <c r="H8" t="str">
        <f ca="1">"P = G · p% = "&amp;D8&amp;" · "&amp;C8&amp;"% = "&amp;F8</f>
        <v>P = G · p% = 510 · 21% = 107,1</v>
      </c>
      <c r="M8" s="26"/>
    </row>
    <row r="9" spans="1:13" ht="15.5" x14ac:dyDescent="0.35">
      <c r="A9">
        <f t="shared" ca="1" si="1"/>
        <v>2</v>
      </c>
      <c r="B9" t="s">
        <v>30</v>
      </c>
      <c r="C9">
        <f t="shared" ca="1" si="0"/>
        <v>13</v>
      </c>
      <c r="D9">
        <f ca="1">ROUND(RAND()*10+1,0)*10*C9</f>
        <v>1430</v>
      </c>
      <c r="E9" t="str">
        <f ca="1">C9&amp;" von "&amp;D9</f>
        <v>13 von 1430</v>
      </c>
      <c r="F9">
        <f ca="1">ROUND(C9/D9,2)</f>
        <v>0.01</v>
      </c>
      <c r="G9" t="str">
        <f ca="1">"G = "&amp;D9&amp;", P ="&amp;C9</f>
        <v>G = 1430, P =13</v>
      </c>
      <c r="H9" t="str">
        <f ca="1">"p% = P : G = "&amp;C9&amp;" : "&amp;D9&amp;" = "&amp;F9&amp;" = "&amp;F9*100&amp;"%"</f>
        <v>p% = P : G = 13 : 1430 = 0,01 = 1%</v>
      </c>
      <c r="M9" s="26"/>
    </row>
    <row r="10" spans="1:13" ht="15.5" x14ac:dyDescent="0.35">
      <c r="A10">
        <f t="shared" ca="1" si="1"/>
        <v>0</v>
      </c>
      <c r="B10" t="s">
        <v>31</v>
      </c>
      <c r="C10">
        <f t="shared" ca="1" si="0"/>
        <v>14</v>
      </c>
      <c r="D10">
        <f ca="1">ROUND(RAND()*55+1,0)*10</f>
        <v>480</v>
      </c>
      <c r="E10" t="str">
        <f ca="1">D10&amp;" ist "&amp;C10&amp;"% von ..."</f>
        <v>480 ist 14% von ...</v>
      </c>
      <c r="F10">
        <f ca="1">ROUND(D10/C10*100,2)</f>
        <v>3428.57</v>
      </c>
      <c r="G10" t="str">
        <f ca="1">"P = "&amp;D10&amp;", p% ="&amp;C10&amp;"%"</f>
        <v>P = 480, p% =14%</v>
      </c>
      <c r="H10" t="str">
        <f ca="1">"G = P : p% = "&amp;D10&amp;" : "&amp;C10&amp;"% = "&amp;F10</f>
        <v>G = P : p% = 480 : 14% = 3428,57</v>
      </c>
      <c r="M10" s="26"/>
    </row>
    <row r="11" spans="1:13" ht="15.5" x14ac:dyDescent="0.35">
      <c r="M11" s="26"/>
    </row>
    <row r="12" spans="1:13" ht="15.5" x14ac:dyDescent="0.35">
      <c r="M12" s="26"/>
    </row>
    <row r="13" spans="1:13" ht="15.5" x14ac:dyDescent="0.35">
      <c r="A13">
        <f ca="1">ROUND(RAND()*9-0.5,0)</f>
        <v>4</v>
      </c>
      <c r="B13" t="s">
        <v>32</v>
      </c>
      <c r="C13">
        <f ca="1">ROUND(RAND()*55+5,0)*10+D13</f>
        <v>850</v>
      </c>
      <c r="D13">
        <f ca="1">ROUND(RAND()*55+25,0)*10</f>
        <v>350</v>
      </c>
      <c r="E13" t="str">
        <f ca="1">"Alter Preis: "&amp;C13&amp;"€, Sonderangebot: "&amp;D13&amp;"€"</f>
        <v>Alter Preis: 850€, Sonderangebot: 350€</v>
      </c>
      <c r="F13">
        <f ca="1">ROUND((C13-D13)/C13,2)</f>
        <v>0.59</v>
      </c>
      <c r="G13" t="str">
        <f ca="1">"Rabatt in €: "&amp;C13&amp;"€ - "&amp;D13&amp;"€ = "&amp;ROUND(C13-D13,2)&amp;"€"</f>
        <v>Rabatt in €: 850€ - 350€ = 500€</v>
      </c>
      <c r="H13" t="str">
        <f ca="1">"in %: p% = "&amp;ROUND(C13-D13,2)&amp;"€ : "&amp;C13&amp;"€ = "&amp;F13&amp;" = "&amp;F13*100&amp;"%"</f>
        <v>in %: p% = 500€ : 850€ = 0,59 = 59%</v>
      </c>
      <c r="M13" s="26"/>
    </row>
    <row r="14" spans="1:13" ht="15.5" x14ac:dyDescent="0.35">
      <c r="A14">
        <f ca="1">MOD(A13+7,9)</f>
        <v>2</v>
      </c>
      <c r="B14" t="s">
        <v>33</v>
      </c>
      <c r="C14">
        <f ca="1">ROUND(RAND()*55+25,0)*10</f>
        <v>650</v>
      </c>
      <c r="D14" s="27">
        <f ca="1">ROUND(RAND()*100+100,0)/100*C14</f>
        <v>955.5</v>
      </c>
      <c r="E14" t="str">
        <f ca="1">"Alter Preis: "&amp;C14&amp;"€, Neuer Preis: "&amp;D14&amp;"€"</f>
        <v>Alter Preis: 650€, Neuer Preis: 955,5€</v>
      </c>
      <c r="F14">
        <f ca="1">ROUND((D14-C14)/C14,2)</f>
        <v>0.47</v>
      </c>
      <c r="G14" t="str">
        <f ca="1">"Erhöhung in €: "&amp;D14&amp;"€ - "&amp;C14&amp;"€ = "&amp;ROUND(D14-C14,2)&amp;"€"</f>
        <v>Erhöhung in €: 955,5€ - 650€ = 305,5€</v>
      </c>
      <c r="H14" t="str">
        <f ca="1">"in %: p% = "&amp;ROUND(D14-C14,2)&amp;"€ : "&amp;C14&amp;"€ = "&amp;F14&amp;" = "&amp;F14*100&amp;"%"</f>
        <v>in %: p% = 305,5€ : 650€ = 0,47 = 47%</v>
      </c>
      <c r="M14" s="26"/>
    </row>
    <row r="15" spans="1:13" ht="15.5" x14ac:dyDescent="0.35">
      <c r="A15">
        <f t="shared" ref="A15:A21" ca="1" si="2">MOD(A14+7,9)</f>
        <v>0</v>
      </c>
      <c r="B15" t="s">
        <v>32</v>
      </c>
      <c r="C15">
        <f ca="1">ROUND(RAND()*55+5,0)*10+D15</f>
        <v>940</v>
      </c>
      <c r="D15">
        <f ca="1">ROUND(RAND()*55+25,0)*10</f>
        <v>370</v>
      </c>
      <c r="E15" t="str">
        <f ca="1">"Alter Preis: "&amp;C15&amp;"€, Sonderangebot: "&amp;D15&amp;"€"</f>
        <v>Alter Preis: 940€, Sonderangebot: 370€</v>
      </c>
      <c r="F15">
        <f ca="1">ROUND((C15-D15)/C15,2)</f>
        <v>0.61</v>
      </c>
      <c r="G15" t="str">
        <f ca="1">"Rabatt in €: "&amp;C15&amp;"€ - "&amp;D15&amp;"€ = "&amp;ROUND(C15-D15,2)&amp;"€"</f>
        <v>Rabatt in €: 940€ - 370€ = 570€</v>
      </c>
      <c r="H15" t="str">
        <f ca="1">"in %: p% = "&amp;ROUND(C15-D15,2)&amp;"€ : "&amp;C15&amp;"€ = "&amp;F15&amp;" = "&amp;F15*100&amp;"%"</f>
        <v>in %: p% = 570€ : 940€ = 0,61 = 61%</v>
      </c>
      <c r="M15" s="26"/>
    </row>
    <row r="16" spans="1:13" ht="15.5" x14ac:dyDescent="0.35">
      <c r="A16">
        <f t="shared" ca="1" si="2"/>
        <v>7</v>
      </c>
      <c r="B16" t="s">
        <v>33</v>
      </c>
      <c r="C16">
        <f ca="1">ROUND(RAND()*55+25,0)*10</f>
        <v>780</v>
      </c>
      <c r="D16" s="27">
        <f ca="1">ROUND(RAND()*100+100,0)/100*C16</f>
        <v>912.59999999999991</v>
      </c>
      <c r="E16" t="str">
        <f ca="1">"Alter Preis: "&amp;C16&amp;"€, Neuer Preis: "&amp;D16&amp;"€"</f>
        <v>Alter Preis: 780€, Neuer Preis: 912,6€</v>
      </c>
      <c r="F16">
        <f ca="1">ROUND((D16-C16)/C16,2)</f>
        <v>0.17</v>
      </c>
      <c r="G16" t="str">
        <f ca="1">"Erhöhung in €: "&amp;D16&amp;"€ - "&amp;C16&amp;"€ = "&amp;ROUND(D16-C16,2)&amp;"€"</f>
        <v>Erhöhung in €: 912,6€ - 780€ = 132,6€</v>
      </c>
      <c r="H16" t="str">
        <f ca="1">"in %: p% = "&amp;ROUND(D16-C16,2)&amp;"€ : "&amp;C16&amp;"€ = "&amp;F16&amp;" = "&amp;F16*100&amp;"%"</f>
        <v>in %: p% = 132,6€ : 780€ = 0,17 = 17%</v>
      </c>
      <c r="M16" s="26"/>
    </row>
    <row r="17" spans="1:13" ht="15.5" x14ac:dyDescent="0.35">
      <c r="A17">
        <f t="shared" ca="1" si="2"/>
        <v>5</v>
      </c>
      <c r="B17" t="s">
        <v>32</v>
      </c>
      <c r="C17">
        <f ca="1">ROUND(RAND()*55+5,0)*10+D17</f>
        <v>1060</v>
      </c>
      <c r="D17">
        <f ca="1">ROUND(RAND()*55+25,0)*10</f>
        <v>670</v>
      </c>
      <c r="E17" t="str">
        <f ca="1">"Alter Preis: "&amp;C17&amp;"€, Sonderangebot: "&amp;D17&amp;"€"</f>
        <v>Alter Preis: 1060€, Sonderangebot: 670€</v>
      </c>
      <c r="F17">
        <f ca="1">ROUND((C17-D17)/C17,2)</f>
        <v>0.37</v>
      </c>
      <c r="G17" t="str">
        <f ca="1">"Rabatt in €: "&amp;C17&amp;"€ - "&amp;D17&amp;"€ = "&amp;ROUND(C17-D17,2)&amp;"€"</f>
        <v>Rabatt in €: 1060€ - 670€ = 390€</v>
      </c>
      <c r="H17" t="str">
        <f ca="1">"in %: p% = "&amp;ROUND(C17-D17,2)&amp;"€ : "&amp;C17&amp;"€ = "&amp;F17&amp;" = "&amp;F17*100&amp;"%"</f>
        <v>in %: p% = 390€ : 1060€ = 0,37 = 37%</v>
      </c>
      <c r="M17" s="26"/>
    </row>
    <row r="18" spans="1:13" ht="15.5" x14ac:dyDescent="0.35">
      <c r="A18">
        <f t="shared" ca="1" si="2"/>
        <v>3</v>
      </c>
      <c r="B18" t="s">
        <v>33</v>
      </c>
      <c r="C18">
        <f ca="1">ROUND(RAND()*55+25,0)*10</f>
        <v>790</v>
      </c>
      <c r="D18" s="27">
        <f ca="1">ROUND(RAND()*100+100,0)/100*C18</f>
        <v>1374.6</v>
      </c>
      <c r="E18" t="str">
        <f ca="1">"Alter Preis: "&amp;C18&amp;"€, Neuer Preis: "&amp;D18&amp;"€"</f>
        <v>Alter Preis: 790€, Neuer Preis: 1374,6€</v>
      </c>
      <c r="F18">
        <f ca="1">ROUND((D18-C18)/C18,2)</f>
        <v>0.74</v>
      </c>
      <c r="G18" t="str">
        <f ca="1">"Erhöhung in €: "&amp;D18&amp;"€ - "&amp;C18&amp;"€ = "&amp;ROUND(D18-C18,2)&amp;"€"</f>
        <v>Erhöhung in €: 1374,6€ - 790€ = 584,6€</v>
      </c>
      <c r="H18" t="str">
        <f ca="1">"in %: p% = "&amp;ROUND(D18-C18,2)&amp;"€ : "&amp;C18&amp;"€ = "&amp;F18&amp;" = "&amp;F18*100&amp;"%"</f>
        <v>in %: p% = 584,6€ : 790€ = 0,74 = 74%</v>
      </c>
      <c r="M18" s="26"/>
    </row>
    <row r="19" spans="1:13" ht="15.5" x14ac:dyDescent="0.35">
      <c r="A19">
        <f t="shared" ca="1" si="2"/>
        <v>1</v>
      </c>
      <c r="B19" t="s">
        <v>32</v>
      </c>
      <c r="C19">
        <f ca="1">ROUND(RAND()*55+5,0)*10+D19</f>
        <v>750</v>
      </c>
      <c r="D19">
        <f ca="1">ROUND(RAND()*55+25,0)*10</f>
        <v>620</v>
      </c>
      <c r="E19" t="str">
        <f ca="1">"Alter Preis: "&amp;C19&amp;"€, Sonderangebot: "&amp;D19&amp;"€"</f>
        <v>Alter Preis: 750€, Sonderangebot: 620€</v>
      </c>
      <c r="F19">
        <f ca="1">ROUND((C19-D19)/C19,2)</f>
        <v>0.17</v>
      </c>
      <c r="G19" t="str">
        <f ca="1">"Rabatt in €: "&amp;C19&amp;"€ - "&amp;D19&amp;"€ = "&amp;ROUND(C19-D19,2)&amp;"€"</f>
        <v>Rabatt in €: 750€ - 620€ = 130€</v>
      </c>
      <c r="H19" t="str">
        <f ca="1">"in %: p% = "&amp;ROUND(C19-D19,2)&amp;"€ : "&amp;C19&amp;"€ = "&amp;F19&amp;" = "&amp;F19*100&amp;"%"</f>
        <v>in %: p% = 130€ : 750€ = 0,17 = 17%</v>
      </c>
      <c r="M19" s="26"/>
    </row>
    <row r="20" spans="1:13" ht="15.5" x14ac:dyDescent="0.35">
      <c r="A20">
        <f t="shared" ca="1" si="2"/>
        <v>8</v>
      </c>
      <c r="B20" t="s">
        <v>33</v>
      </c>
      <c r="C20">
        <f ca="1">ROUND(RAND()*55+25,0)*10</f>
        <v>760</v>
      </c>
      <c r="D20" s="27">
        <f ca="1">ROUND(RAND()*100+100,0)/100*C20</f>
        <v>843.6</v>
      </c>
      <c r="E20" t="str">
        <f ca="1">"Alter Preis: "&amp;C20&amp;"€, Neuer Preis: "&amp;D20&amp;"€"</f>
        <v>Alter Preis: 760€, Neuer Preis: 843,6€</v>
      </c>
      <c r="F20">
        <f ca="1">ROUND((D20-C20)/C20,2)</f>
        <v>0.11</v>
      </c>
      <c r="G20" t="str">
        <f ca="1">"Erhöhung in €: "&amp;D20&amp;"€ - "&amp;C20&amp;"€ = "&amp;ROUND(D20-C20,2)&amp;"€"</f>
        <v>Erhöhung in €: 843,6€ - 760€ = 83,6€</v>
      </c>
      <c r="H20" t="str">
        <f ca="1">"in %: p% = "&amp;ROUND(D20-C20,2)&amp;"€ : "&amp;C20&amp;"€ = "&amp;F20&amp;" = "&amp;F20*100&amp;"%"</f>
        <v>in %: p% = 83,6€ : 760€ = 0,11 = 11%</v>
      </c>
      <c r="M20" s="26"/>
    </row>
    <row r="21" spans="1:13" ht="15.5" x14ac:dyDescent="0.35">
      <c r="A21">
        <f t="shared" ca="1" si="2"/>
        <v>6</v>
      </c>
      <c r="B21" t="s">
        <v>32</v>
      </c>
      <c r="C21">
        <f ca="1">ROUND(RAND()*55+5,0)*10+D21</f>
        <v>810</v>
      </c>
      <c r="D21">
        <f ca="1">ROUND(RAND()*55+25,0)*10</f>
        <v>750</v>
      </c>
      <c r="E21" t="str">
        <f ca="1">"Alter Preis: "&amp;C21&amp;"€, Sonderangebot: "&amp;D21&amp;"€"</f>
        <v>Alter Preis: 810€, Sonderangebot: 750€</v>
      </c>
      <c r="F21">
        <f ca="1">ROUND((C21-D21)/C21,2)</f>
        <v>7.0000000000000007E-2</v>
      </c>
      <c r="G21" t="str">
        <f ca="1">"Rabatt in €: "&amp;C21&amp;"€ - "&amp;D21&amp;"€ = "&amp;ROUND(C21-D21,2)&amp;"€"</f>
        <v>Rabatt in €: 810€ - 750€ = 60€</v>
      </c>
      <c r="H21" t="str">
        <f ca="1">"in %: p% = "&amp;ROUND(C21-D21,2)&amp;"€ : "&amp;C21&amp;"€ = "&amp;F21&amp;" = "&amp;F21*100&amp;"%"</f>
        <v>in %: p% = 60€ : 810€ = 0,07 = 7%</v>
      </c>
      <c r="M21" s="26"/>
    </row>
    <row r="22" spans="1:13" x14ac:dyDescent="0.35">
      <c r="D22" s="27"/>
    </row>
    <row r="23" spans="1:13" ht="15.5" x14ac:dyDescent="0.35">
      <c r="B23" s="28"/>
      <c r="C23" s="28"/>
    </row>
    <row r="24" spans="1:13" x14ac:dyDescent="0.35">
      <c r="A24">
        <f ca="1">ROUND(RAND()*9-0.5,0)</f>
        <v>4</v>
      </c>
      <c r="B24" t="s">
        <v>34</v>
      </c>
      <c r="C24">
        <f ca="1">ROUND(RAND()*55+5,0)*10+D24</f>
        <v>417</v>
      </c>
      <c r="D24">
        <f t="shared" ref="D24:D32" ca="1" si="3">ROUND(RAND()*35+1,0)</f>
        <v>27</v>
      </c>
      <c r="E24" t="str">
        <f ca="1">"Alter Preis: "&amp;C24&amp;"€, Neuer Preis ist "&amp;D24&amp;"% teurer"</f>
        <v>Alter Preis: 417€, Neuer Preis ist 27% teurer</v>
      </c>
      <c r="F24">
        <f ca="1">C24*(1+D24/100)</f>
        <v>529.59</v>
      </c>
      <c r="G24" t="str">
        <f ca="1">"Erhöhnung P = G·p% = "&amp;C24&amp;"€ · "&amp;D24&amp;"% = "&amp;ROUND(C24*D24/100,2)&amp;"€"</f>
        <v>Erhöhnung P = G·p% = 417€ · 27% = 112,59€</v>
      </c>
      <c r="H24" t="str">
        <f>"Neuer Preis = Preis + Erhöhung"</f>
        <v>Neuer Preis = Preis + Erhöhung</v>
      </c>
      <c r="I24" t="str">
        <f ca="1">"= "&amp;C24&amp;"€ + "&amp;ROUND(C24*D24/100,2)&amp;"€ = "&amp;F24&amp;"€"</f>
        <v>= 417€ + 112,59€ = 529,59€</v>
      </c>
    </row>
    <row r="25" spans="1:13" x14ac:dyDescent="0.35">
      <c r="A25">
        <f ca="1">MOD(A24+7,9)</f>
        <v>2</v>
      </c>
      <c r="B25" t="s">
        <v>34</v>
      </c>
      <c r="C25">
        <f ca="1">ROUND(RAND()*55+25,0)*10</f>
        <v>310</v>
      </c>
      <c r="D25">
        <f t="shared" ca="1" si="3"/>
        <v>20</v>
      </c>
      <c r="E25" t="str">
        <f ca="1">"Alter Preis: "&amp;C25&amp;"€, Neuer Preis ist "&amp;D25&amp;"% billiger"</f>
        <v>Alter Preis: 310€, Neuer Preis ist 20% billiger</v>
      </c>
      <c r="F25">
        <f ca="1">C25*(1-D25/100)</f>
        <v>248</v>
      </c>
      <c r="G25" t="str">
        <f ca="1">"Rabatt P = G·p% = "&amp;C25&amp;"€ · "&amp;D25&amp;"% = "&amp;ROUND(C25*D25/100,2)&amp;"€"</f>
        <v>Rabatt P = G·p% = 310€ · 20% = 62€</v>
      </c>
      <c r="H25" t="str">
        <f>"Neuer Preis = Preis - Rabatt"</f>
        <v>Neuer Preis = Preis - Rabatt</v>
      </c>
      <c r="I25" t="str">
        <f ca="1">"= "&amp;C25&amp;"€ - "&amp;ROUND(C25*D25/100,2)&amp;"€ = "&amp;F25&amp;"€"</f>
        <v>= 310€ - 62€ = 248€</v>
      </c>
    </row>
    <row r="26" spans="1:13" x14ac:dyDescent="0.35">
      <c r="A26">
        <f t="shared" ref="A26:A32" ca="1" si="4">MOD(A25+7,9)</f>
        <v>0</v>
      </c>
      <c r="B26" t="s">
        <v>34</v>
      </c>
      <c r="C26">
        <f ca="1">ROUND(RAND()*55+5,0)*10+D26</f>
        <v>425</v>
      </c>
      <c r="D26">
        <f t="shared" ca="1" si="3"/>
        <v>15</v>
      </c>
      <c r="E26" t="str">
        <f ca="1">"Alter Preis: "&amp;C26&amp;"€, Neuer Preis ist "&amp;D26&amp;"% teurer"</f>
        <v>Alter Preis: 425€, Neuer Preis ist 15% teurer</v>
      </c>
      <c r="F26">
        <f ca="1">C26*(1+D26/100)</f>
        <v>488.74999999999994</v>
      </c>
      <c r="G26" t="str">
        <f ca="1">"Erhöhnung P = G·p% = "&amp;C26&amp;"€ · "&amp;D26&amp;"% = "&amp;ROUND(C26*D26/100,2)&amp;"€"</f>
        <v>Erhöhnung P = G·p% = 425€ · 15% = 63,75€</v>
      </c>
      <c r="H26" t="str">
        <f>"Neuer Preis = Preis + Erhöhung"</f>
        <v>Neuer Preis = Preis + Erhöhung</v>
      </c>
      <c r="I26" t="str">
        <f ca="1">"= "&amp;C26&amp;"€ + "&amp;ROUND(C26*D26/100,2)&amp;"€ = "&amp;F26&amp;"€"</f>
        <v>= 425€ + 63,75€ = 488,75€</v>
      </c>
    </row>
    <row r="27" spans="1:13" x14ac:dyDescent="0.35">
      <c r="A27">
        <f t="shared" ca="1" si="4"/>
        <v>7</v>
      </c>
      <c r="B27" t="s">
        <v>34</v>
      </c>
      <c r="C27">
        <f ca="1">ROUND(RAND()*55+25,0)*10</f>
        <v>570</v>
      </c>
      <c r="D27">
        <f t="shared" ca="1" si="3"/>
        <v>29</v>
      </c>
      <c r="E27" t="str">
        <f ca="1">"Alter Preis: "&amp;C27&amp;"€, Neuer Preis ist "&amp;D27&amp;"% billiger"</f>
        <v>Alter Preis: 570€, Neuer Preis ist 29% billiger</v>
      </c>
      <c r="F27">
        <f ca="1">C27*(1-D27/100)</f>
        <v>404.7</v>
      </c>
      <c r="G27" t="str">
        <f ca="1">"Rabatt P = G·p% = "&amp;C27&amp;"€ · "&amp;D27&amp;"% = "&amp;ROUND(C27*D27/100,2)&amp;"€"</f>
        <v>Rabatt P = G·p% = 570€ · 29% = 165,3€</v>
      </c>
      <c r="H27" t="str">
        <f>"Neuer Preis = Preis - Rabatt"</f>
        <v>Neuer Preis = Preis - Rabatt</v>
      </c>
      <c r="I27" t="str">
        <f ca="1">"= "&amp;C27&amp;"€ - "&amp;ROUND(C27*D27/100,2)&amp;"€ = "&amp;F27&amp;"€"</f>
        <v>= 570€ - 165,3€ = 404,7€</v>
      </c>
    </row>
    <row r="28" spans="1:13" x14ac:dyDescent="0.35">
      <c r="A28">
        <f t="shared" ca="1" si="4"/>
        <v>5</v>
      </c>
      <c r="B28" t="s">
        <v>34</v>
      </c>
      <c r="C28">
        <f ca="1">ROUND(RAND()*55+5,0)*10+D28</f>
        <v>498</v>
      </c>
      <c r="D28">
        <f t="shared" ca="1" si="3"/>
        <v>8</v>
      </c>
      <c r="E28" t="str">
        <f ca="1">"Alter Preis: "&amp;C28&amp;"€, Neuer Preis ist "&amp;D28&amp;"% teurer"</f>
        <v>Alter Preis: 498€, Neuer Preis ist 8% teurer</v>
      </c>
      <c r="F28">
        <f ca="1">C28*(1+D28/100)</f>
        <v>537.84</v>
      </c>
      <c r="G28" t="str">
        <f ca="1">"Erhöhnung P = G·p% = "&amp;C28&amp;"€ · "&amp;D28&amp;"% = "&amp;ROUND(C28*D28/100,2)&amp;"€"</f>
        <v>Erhöhnung P = G·p% = 498€ · 8% = 39,84€</v>
      </c>
      <c r="H28" t="str">
        <f>"Neuer Preis = Preis + Erhöhung"</f>
        <v>Neuer Preis = Preis + Erhöhung</v>
      </c>
      <c r="I28" t="str">
        <f ca="1">"= "&amp;C28&amp;"€ + "&amp;ROUND(C28*D28/100,2)&amp;"€ = "&amp;F28&amp;"€"</f>
        <v>= 498€ + 39,84€ = 537,84€</v>
      </c>
    </row>
    <row r="29" spans="1:13" x14ac:dyDescent="0.35">
      <c r="A29">
        <f t="shared" ca="1" si="4"/>
        <v>3</v>
      </c>
      <c r="B29" t="s">
        <v>34</v>
      </c>
      <c r="C29">
        <f ca="1">ROUND(RAND()*55+25,0)*10</f>
        <v>740</v>
      </c>
      <c r="D29">
        <f t="shared" ca="1" si="3"/>
        <v>8</v>
      </c>
      <c r="E29" t="str">
        <f ca="1">"Alter Preis: "&amp;C29&amp;"€, Neuer Preis ist "&amp;D29&amp;"% billiger"</f>
        <v>Alter Preis: 740€, Neuer Preis ist 8% billiger</v>
      </c>
      <c r="F29">
        <f ca="1">C29*(1-D29/100)</f>
        <v>680.80000000000007</v>
      </c>
      <c r="G29" t="str">
        <f ca="1">"Rabatt P = G·p% = "&amp;C29&amp;"€ · "&amp;D29&amp;"% = "&amp;ROUND(C29*D29/100,2)&amp;"€"</f>
        <v>Rabatt P = G·p% = 740€ · 8% = 59,2€</v>
      </c>
      <c r="H29" t="str">
        <f>"Neuer Preis = Preis - Rabatt"</f>
        <v>Neuer Preis = Preis - Rabatt</v>
      </c>
      <c r="I29" t="str">
        <f ca="1">"= "&amp;C29&amp;"€ - "&amp;ROUND(C29*D29/100,2)&amp;"€ = "&amp;F29&amp;"€"</f>
        <v>= 740€ - 59,2€ = 680,8€</v>
      </c>
    </row>
    <row r="30" spans="1:13" x14ac:dyDescent="0.35">
      <c r="A30">
        <f t="shared" ca="1" si="4"/>
        <v>1</v>
      </c>
      <c r="B30" t="s">
        <v>34</v>
      </c>
      <c r="C30">
        <f ca="1">ROUND(RAND()*55+5,0)*10+D30</f>
        <v>441</v>
      </c>
      <c r="D30">
        <f t="shared" ca="1" si="3"/>
        <v>11</v>
      </c>
      <c r="E30" t="str">
        <f ca="1">"Alter Preis: "&amp;C30&amp;"€, Neuer Preis ist "&amp;D30&amp;"% teurer"</f>
        <v>Alter Preis: 441€, Neuer Preis ist 11% teurer</v>
      </c>
      <c r="F30">
        <f ca="1">C30*(1+D30/100)</f>
        <v>489.51000000000005</v>
      </c>
      <c r="G30" t="str">
        <f ca="1">"Erhöhnung P = G·p% = "&amp;C30&amp;"€ · "&amp;D30&amp;"% = "&amp;ROUND(C30*D30/100,2)&amp;"€"</f>
        <v>Erhöhnung P = G·p% = 441€ · 11% = 48,51€</v>
      </c>
      <c r="H30" t="str">
        <f>"Neuer Preis = Preis + Erhöhung"</f>
        <v>Neuer Preis = Preis + Erhöhung</v>
      </c>
      <c r="I30" t="str">
        <f ca="1">"= "&amp;C30&amp;"€ + "&amp;ROUND(C30*D30/100,2)&amp;"€ = "&amp;F30&amp;"€"</f>
        <v>= 441€ + 48,51€ = 489,51€</v>
      </c>
    </row>
    <row r="31" spans="1:13" x14ac:dyDescent="0.35">
      <c r="A31">
        <f t="shared" ca="1" si="4"/>
        <v>8</v>
      </c>
      <c r="B31" t="s">
        <v>34</v>
      </c>
      <c r="C31">
        <f ca="1">ROUND(RAND()*55+25,0)*10</f>
        <v>520</v>
      </c>
      <c r="D31">
        <f t="shared" ca="1" si="3"/>
        <v>26</v>
      </c>
      <c r="E31" t="str">
        <f ca="1">"Alter Preis: "&amp;C31&amp;"€, Neuer Preis ist "&amp;D31&amp;"% billiger"</f>
        <v>Alter Preis: 520€, Neuer Preis ist 26% billiger</v>
      </c>
      <c r="F31">
        <f ca="1">C31*(1-D31/100)</f>
        <v>384.8</v>
      </c>
      <c r="G31" t="str">
        <f ca="1">"Rabatt P = G·p% = "&amp;C31&amp;"€ · "&amp;D31&amp;"% = "&amp;ROUND(C31*D31/100,2)&amp;"€"</f>
        <v>Rabatt P = G·p% = 520€ · 26% = 135,2€</v>
      </c>
      <c r="H31" t="str">
        <f>"Neuer Preis = Preis - Rabatt"</f>
        <v>Neuer Preis = Preis - Rabatt</v>
      </c>
      <c r="I31" t="str">
        <f ca="1">"= "&amp;C31&amp;"€ - "&amp;ROUND(C31*D31/100,2)&amp;"€ = "&amp;F31&amp;"€"</f>
        <v>= 520€ - 135,2€ = 384,8€</v>
      </c>
    </row>
    <row r="32" spans="1:13" x14ac:dyDescent="0.35">
      <c r="A32">
        <f t="shared" ca="1" si="4"/>
        <v>6</v>
      </c>
      <c r="B32" t="s">
        <v>34</v>
      </c>
      <c r="C32">
        <f ca="1">ROUND(RAND()*55+5,0)*10+D32</f>
        <v>235</v>
      </c>
      <c r="D32">
        <f t="shared" ca="1" si="3"/>
        <v>15</v>
      </c>
      <c r="E32" t="str">
        <f ca="1">"Alter Preis: "&amp;C32&amp;"€, Neuer Preis ist "&amp;D32&amp;"% teurer"</f>
        <v>Alter Preis: 235€, Neuer Preis ist 15% teurer</v>
      </c>
      <c r="F32">
        <f ca="1">C32*(1+D32/100)</f>
        <v>270.25</v>
      </c>
      <c r="G32" t="str">
        <f ca="1">"Erhöhnung P = G·p% = "&amp;C32&amp;"€ · "&amp;D32&amp;"% = "&amp;ROUND(C32*D32/100,2)&amp;"€"</f>
        <v>Erhöhnung P = G·p% = 235€ · 15% = 35,25€</v>
      </c>
      <c r="H32" t="str">
        <f>"Neuer Preis = Preis + Erhöhung"</f>
        <v>Neuer Preis = Preis + Erhöhung</v>
      </c>
      <c r="I32" t="str">
        <f ca="1">"= "&amp;C32&amp;"€ + "&amp;ROUND(C32*D32/100,2)&amp;"€ = "&amp;F32&amp;"€"</f>
        <v>= 235€ + 35,25€ = 270,25€</v>
      </c>
    </row>
    <row r="34" spans="2:5" ht="15.5" x14ac:dyDescent="0.35">
      <c r="B34" s="28"/>
      <c r="C34" s="28"/>
      <c r="E34" t="s">
        <v>35</v>
      </c>
    </row>
    <row r="35" spans="2:5" ht="15.5" x14ac:dyDescent="0.35">
      <c r="B35" s="28"/>
      <c r="C35" s="28"/>
    </row>
    <row r="36" spans="2:5" ht="15.5" x14ac:dyDescent="0.35">
      <c r="B36" s="28"/>
      <c r="C36" s="28">
        <f ca="1">ROUND(RAND()*7+0.5,0)</f>
        <v>3</v>
      </c>
      <c r="D36">
        <v>1</v>
      </c>
      <c r="E36">
        <v>2</v>
      </c>
    </row>
    <row r="37" spans="2:5" ht="15.5" x14ac:dyDescent="0.35">
      <c r="B37" s="28"/>
      <c r="C37" s="28">
        <f t="shared" ref="C37:C51" ca="1" si="5">ROUND(RAND()*7+0.5,0)</f>
        <v>7</v>
      </c>
      <c r="D37">
        <v>2</v>
      </c>
      <c r="E37">
        <v>4</v>
      </c>
    </row>
    <row r="38" spans="2:5" ht="15.5" x14ac:dyDescent="0.35">
      <c r="B38" s="28"/>
      <c r="C38" s="28">
        <f t="shared" ca="1" si="5"/>
        <v>6</v>
      </c>
      <c r="D38">
        <v>3</v>
      </c>
      <c r="E38">
        <v>5</v>
      </c>
    </row>
    <row r="39" spans="2:5" ht="15.5" x14ac:dyDescent="0.35">
      <c r="B39" s="28"/>
      <c r="C39" s="28">
        <f t="shared" ca="1" si="5"/>
        <v>2</v>
      </c>
      <c r="D39">
        <v>4</v>
      </c>
      <c r="E39">
        <v>10</v>
      </c>
    </row>
    <row r="40" spans="2:5" ht="15.5" x14ac:dyDescent="0.35">
      <c r="C40" s="28">
        <f t="shared" ca="1" si="5"/>
        <v>2</v>
      </c>
      <c r="D40">
        <v>5</v>
      </c>
      <c r="E40">
        <v>20</v>
      </c>
    </row>
    <row r="41" spans="2:5" ht="15.5" x14ac:dyDescent="0.35">
      <c r="B41" s="26"/>
      <c r="C41" s="28">
        <f t="shared" ca="1" si="5"/>
        <v>1</v>
      </c>
      <c r="D41">
        <v>6</v>
      </c>
      <c r="E41">
        <v>25</v>
      </c>
    </row>
    <row r="42" spans="2:5" ht="15.5" x14ac:dyDescent="0.35">
      <c r="C42" s="28">
        <f t="shared" ca="1" si="5"/>
        <v>7</v>
      </c>
      <c r="D42">
        <v>7</v>
      </c>
      <c r="E42">
        <v>50</v>
      </c>
    </row>
    <row r="43" spans="2:5" ht="15.5" x14ac:dyDescent="0.35">
      <c r="B43" s="28"/>
      <c r="C43" s="28">
        <f t="shared" ca="1" si="5"/>
        <v>3</v>
      </c>
    </row>
    <row r="44" spans="2:5" ht="15.5" x14ac:dyDescent="0.35">
      <c r="B44" s="28"/>
      <c r="C44" s="28">
        <f t="shared" ca="1" si="5"/>
        <v>1</v>
      </c>
    </row>
    <row r="45" spans="2:5" ht="15.5" x14ac:dyDescent="0.35">
      <c r="B45" s="28"/>
      <c r="C45" s="28">
        <f t="shared" ca="1" si="5"/>
        <v>2</v>
      </c>
    </row>
    <row r="46" spans="2:5" ht="15.5" x14ac:dyDescent="0.35">
      <c r="B46" s="28"/>
      <c r="C46" s="28">
        <f t="shared" ca="1" si="5"/>
        <v>1</v>
      </c>
    </row>
    <row r="47" spans="2:5" ht="15.5" x14ac:dyDescent="0.35">
      <c r="B47" s="28"/>
      <c r="C47" s="28">
        <f t="shared" ca="1" si="5"/>
        <v>4</v>
      </c>
    </row>
    <row r="48" spans="2:5" ht="15.5" x14ac:dyDescent="0.35">
      <c r="B48" s="28"/>
      <c r="C48" s="28">
        <f t="shared" ca="1" si="5"/>
        <v>1</v>
      </c>
    </row>
    <row r="49" spans="2:3" ht="15.5" x14ac:dyDescent="0.35">
      <c r="B49" s="28"/>
      <c r="C49" s="28">
        <f t="shared" ca="1" si="5"/>
        <v>4</v>
      </c>
    </row>
    <row r="50" spans="2:3" ht="15.5" x14ac:dyDescent="0.35">
      <c r="C50" s="28">
        <f t="shared" ca="1" si="5"/>
        <v>2</v>
      </c>
    </row>
    <row r="51" spans="2:3" ht="15.5" x14ac:dyDescent="0.35">
      <c r="B51" s="26"/>
      <c r="C51" s="28">
        <f t="shared" ca="1" si="5"/>
        <v>2</v>
      </c>
    </row>
    <row r="53" spans="2:3" ht="15.5" x14ac:dyDescent="0.35">
      <c r="B53" s="28"/>
      <c r="C53" s="28"/>
    </row>
    <row r="54" spans="2:3" ht="15.5" x14ac:dyDescent="0.35">
      <c r="B54" s="28"/>
      <c r="C54" s="28"/>
    </row>
    <row r="55" spans="2:3" ht="15.5" x14ac:dyDescent="0.35">
      <c r="B55" s="28"/>
      <c r="C55" s="28"/>
    </row>
    <row r="56" spans="2:3" ht="15.5" x14ac:dyDescent="0.35">
      <c r="B56" s="28"/>
      <c r="C56" s="28"/>
    </row>
    <row r="57" spans="2:3" ht="15.5" x14ac:dyDescent="0.35">
      <c r="B57" s="28"/>
      <c r="C57" s="28"/>
    </row>
    <row r="58" spans="2:3" ht="15.5" x14ac:dyDescent="0.35">
      <c r="B58" s="28"/>
      <c r="C58" s="28"/>
    </row>
    <row r="59" spans="2:3" ht="15.5" x14ac:dyDescent="0.35">
      <c r="B59" s="28"/>
      <c r="C59" s="28"/>
    </row>
    <row r="61" spans="2:3" ht="15.5" x14ac:dyDescent="0.35">
      <c r="B61" s="26"/>
    </row>
    <row r="63" spans="2:3" ht="15.5" x14ac:dyDescent="0.35">
      <c r="B63" s="28"/>
      <c r="C63" s="28"/>
    </row>
    <row r="64" spans="2:3" ht="15.5" x14ac:dyDescent="0.35">
      <c r="B64" s="28"/>
      <c r="C64" s="28"/>
    </row>
    <row r="65" spans="2:3" ht="15.5" x14ac:dyDescent="0.35">
      <c r="B65" s="28"/>
      <c r="C65" s="28"/>
    </row>
    <row r="66" spans="2:3" ht="15.5" x14ac:dyDescent="0.35">
      <c r="B66" s="28"/>
      <c r="C66" s="28"/>
    </row>
    <row r="67" spans="2:3" ht="15.5" x14ac:dyDescent="0.35">
      <c r="B67" s="28"/>
      <c r="C67" s="28"/>
    </row>
    <row r="68" spans="2:3" ht="15.5" x14ac:dyDescent="0.35">
      <c r="B68" s="28"/>
      <c r="C68" s="28"/>
    </row>
    <row r="69" spans="2:3" ht="15.5" x14ac:dyDescent="0.35">
      <c r="B69" s="28"/>
      <c r="C69" s="28"/>
    </row>
    <row r="71" spans="2:3" ht="15.5" x14ac:dyDescent="0.35">
      <c r="B71" s="26"/>
    </row>
    <row r="73" spans="2:3" ht="15.5" x14ac:dyDescent="0.35">
      <c r="B73" s="28"/>
      <c r="C73" s="28"/>
    </row>
    <row r="74" spans="2:3" ht="15.5" x14ac:dyDescent="0.35">
      <c r="B74" s="28"/>
      <c r="C74" s="28"/>
    </row>
    <row r="75" spans="2:3" ht="15.5" x14ac:dyDescent="0.35">
      <c r="B75" s="28"/>
      <c r="C75" s="28"/>
    </row>
    <row r="76" spans="2:3" ht="15.5" x14ac:dyDescent="0.35">
      <c r="B76" s="28"/>
      <c r="C76" s="28"/>
    </row>
    <row r="77" spans="2:3" ht="15.5" x14ac:dyDescent="0.35">
      <c r="B77" s="28"/>
      <c r="C77" s="28"/>
    </row>
    <row r="78" spans="2:3" ht="15.5" x14ac:dyDescent="0.35">
      <c r="B78" s="28"/>
      <c r="C78" s="28"/>
    </row>
    <row r="79" spans="2:3" ht="15.5" x14ac:dyDescent="0.35">
      <c r="B79" s="28"/>
      <c r="C79" s="28"/>
    </row>
    <row r="81" spans="2:3" ht="15.5" x14ac:dyDescent="0.35">
      <c r="B81" s="26"/>
    </row>
    <row r="83" spans="2:3" ht="15.5" x14ac:dyDescent="0.35">
      <c r="B83" s="28"/>
      <c r="C83" s="28"/>
    </row>
    <row r="84" spans="2:3" ht="15.5" x14ac:dyDescent="0.35">
      <c r="B84" s="28"/>
      <c r="C84" s="28"/>
    </row>
    <row r="85" spans="2:3" ht="15.5" x14ac:dyDescent="0.35">
      <c r="B85" s="28"/>
      <c r="C85" s="28"/>
    </row>
    <row r="86" spans="2:3" ht="15.5" x14ac:dyDescent="0.35">
      <c r="B86" s="28"/>
      <c r="C86" s="28"/>
    </row>
    <row r="87" spans="2:3" ht="15.5" x14ac:dyDescent="0.35">
      <c r="B87" s="28"/>
      <c r="C87" s="28"/>
    </row>
    <row r="88" spans="2:3" ht="15.5" x14ac:dyDescent="0.35">
      <c r="B88" s="28"/>
      <c r="C88" s="28"/>
    </row>
    <row r="89" spans="2:3" ht="15.5" x14ac:dyDescent="0.35">
      <c r="B89" s="28"/>
      <c r="C89" s="28"/>
    </row>
    <row r="91" spans="2:3" ht="15.5" x14ac:dyDescent="0.35">
      <c r="B91" s="26"/>
    </row>
    <row r="93" spans="2:3" ht="15.5" x14ac:dyDescent="0.35">
      <c r="B93" s="28"/>
      <c r="C93" s="28"/>
    </row>
    <row r="94" spans="2:3" ht="15.5" x14ac:dyDescent="0.35">
      <c r="B94" s="28"/>
      <c r="C94" s="28"/>
    </row>
    <row r="95" spans="2:3" ht="15.5" x14ac:dyDescent="0.35">
      <c r="B95" s="28"/>
      <c r="C95" s="28"/>
    </row>
    <row r="96" spans="2:3" ht="15.5" x14ac:dyDescent="0.35">
      <c r="B96" s="28"/>
      <c r="C96" s="28"/>
    </row>
    <row r="97" spans="2:3" ht="15.5" x14ac:dyDescent="0.35">
      <c r="B97" s="28"/>
      <c r="C97" s="28"/>
    </row>
    <row r="98" spans="2:3" ht="15.5" x14ac:dyDescent="0.35">
      <c r="B98" s="28"/>
      <c r="C98" s="28"/>
    </row>
    <row r="99" spans="2:3" ht="15.5" x14ac:dyDescent="0.35">
      <c r="B99" s="28"/>
      <c r="C99" s="28"/>
    </row>
    <row r="101" spans="2:3" ht="15.5" x14ac:dyDescent="0.35">
      <c r="B101" s="26"/>
    </row>
    <row r="103" spans="2:3" ht="15.5" x14ac:dyDescent="0.35">
      <c r="B103" s="28"/>
      <c r="C103" s="28"/>
    </row>
    <row r="104" spans="2:3" ht="15.5" x14ac:dyDescent="0.35">
      <c r="B104" s="28"/>
      <c r="C104" s="28"/>
    </row>
    <row r="105" spans="2:3" ht="15.5" x14ac:dyDescent="0.35">
      <c r="B105" s="28"/>
      <c r="C105" s="28"/>
    </row>
    <row r="106" spans="2:3" ht="15.5" x14ac:dyDescent="0.35">
      <c r="B106" s="28"/>
      <c r="C106" s="28"/>
    </row>
    <row r="107" spans="2:3" ht="15.5" x14ac:dyDescent="0.35">
      <c r="B107" s="28"/>
      <c r="C107" s="28"/>
    </row>
    <row r="108" spans="2:3" ht="15.5" x14ac:dyDescent="0.35">
      <c r="B108" s="28"/>
      <c r="C108" s="28"/>
    </row>
    <row r="109" spans="2:3" ht="15.5" x14ac:dyDescent="0.35">
      <c r="B109" s="28"/>
      <c r="C109" s="28"/>
    </row>
    <row r="113" spans="2:3" ht="15.5" x14ac:dyDescent="0.35">
      <c r="B113" s="28"/>
      <c r="C113" s="28"/>
    </row>
    <row r="114" spans="2:3" ht="15.5" x14ac:dyDescent="0.35">
      <c r="B114" s="28"/>
      <c r="C114" s="28"/>
    </row>
    <row r="115" spans="2:3" ht="15.5" x14ac:dyDescent="0.35">
      <c r="B115" s="28"/>
      <c r="C115" s="28"/>
    </row>
    <row r="116" spans="2:3" ht="15.5" x14ac:dyDescent="0.35">
      <c r="B116" s="28"/>
      <c r="C116" s="28"/>
    </row>
    <row r="117" spans="2:3" ht="15.5" x14ac:dyDescent="0.35">
      <c r="B117" s="28"/>
      <c r="C117" s="28"/>
    </row>
    <row r="118" spans="2:3" ht="15.5" x14ac:dyDescent="0.35">
      <c r="B118" s="28"/>
      <c r="C118" s="28"/>
    </row>
    <row r="119" spans="2:3" ht="15.5" x14ac:dyDescent="0.35">
      <c r="B119" s="28"/>
      <c r="C119" s="28"/>
    </row>
    <row r="123" spans="2:3" ht="15.5" x14ac:dyDescent="0.35">
      <c r="B123" s="28"/>
      <c r="C123" s="28"/>
    </row>
    <row r="124" spans="2:3" ht="15.5" x14ac:dyDescent="0.35">
      <c r="B124" s="28"/>
      <c r="C124" s="28"/>
    </row>
    <row r="125" spans="2:3" ht="15.5" x14ac:dyDescent="0.35">
      <c r="B125" s="28"/>
      <c r="C125" s="28"/>
    </row>
    <row r="126" spans="2:3" ht="15.5" x14ac:dyDescent="0.35">
      <c r="B126" s="28"/>
      <c r="C126" s="28"/>
    </row>
    <row r="127" spans="2:3" ht="15.5" x14ac:dyDescent="0.35">
      <c r="B127" s="28"/>
      <c r="C127" s="28"/>
    </row>
    <row r="128" spans="2:3" ht="15.5" x14ac:dyDescent="0.35">
      <c r="B128" s="28"/>
      <c r="C128" s="28"/>
    </row>
    <row r="129" spans="2:3" ht="15.5" x14ac:dyDescent="0.35">
      <c r="B129" s="28"/>
      <c r="C129" s="28"/>
    </row>
    <row r="133" spans="2:3" ht="15.5" x14ac:dyDescent="0.35">
      <c r="B133" s="28"/>
      <c r="C133" s="28"/>
    </row>
    <row r="134" spans="2:3" ht="15.5" x14ac:dyDescent="0.35">
      <c r="B134" s="28"/>
      <c r="C134" s="28"/>
    </row>
    <row r="135" spans="2:3" ht="15.5" x14ac:dyDescent="0.35">
      <c r="B135" s="28"/>
      <c r="C135" s="28"/>
    </row>
    <row r="136" spans="2:3" ht="15.5" x14ac:dyDescent="0.35">
      <c r="B136" s="28"/>
      <c r="C136" s="28"/>
    </row>
    <row r="137" spans="2:3" ht="15.5" x14ac:dyDescent="0.35">
      <c r="B137" s="28"/>
      <c r="C137" s="28"/>
    </row>
    <row r="138" spans="2:3" ht="15.5" x14ac:dyDescent="0.35">
      <c r="B138" s="28"/>
      <c r="C138" s="28"/>
    </row>
    <row r="139" spans="2:3" ht="15.5" x14ac:dyDescent="0.35">
      <c r="B139" s="28"/>
      <c r="C139" s="28"/>
    </row>
    <row r="143" spans="2:3" ht="15.5" x14ac:dyDescent="0.35">
      <c r="B143" s="28"/>
      <c r="C143" s="28"/>
    </row>
    <row r="144" spans="2:3" ht="15.5" x14ac:dyDescent="0.35">
      <c r="B144" s="28"/>
      <c r="C144" s="28"/>
    </row>
    <row r="145" spans="2:3" ht="15.5" x14ac:dyDescent="0.35">
      <c r="B145" s="28"/>
      <c r="C145" s="28"/>
    </row>
    <row r="146" spans="2:3" ht="15.5" x14ac:dyDescent="0.35">
      <c r="B146" s="28"/>
      <c r="C146" s="28"/>
    </row>
    <row r="147" spans="2:3" ht="15.5" x14ac:dyDescent="0.35">
      <c r="B147" s="28"/>
      <c r="C147" s="28"/>
    </row>
    <row r="148" spans="2:3" ht="15.5" x14ac:dyDescent="0.35">
      <c r="B148" s="28"/>
      <c r="C148" s="28"/>
    </row>
    <row r="149" spans="2:3" ht="15.5" x14ac:dyDescent="0.35">
      <c r="B149" s="28"/>
      <c r="C149" s="28"/>
    </row>
    <row r="153" spans="2:3" ht="15.5" x14ac:dyDescent="0.35">
      <c r="B153" s="28"/>
      <c r="C153" s="28"/>
    </row>
    <row r="154" spans="2:3" ht="15.5" x14ac:dyDescent="0.35">
      <c r="B154" s="28"/>
      <c r="C154" s="28"/>
    </row>
    <row r="155" spans="2:3" ht="15.5" x14ac:dyDescent="0.35">
      <c r="B155" s="28"/>
      <c r="C155" s="28"/>
    </row>
    <row r="156" spans="2:3" ht="15.5" x14ac:dyDescent="0.35">
      <c r="B156" s="28"/>
      <c r="C156" s="28"/>
    </row>
    <row r="157" spans="2:3" ht="15.5" x14ac:dyDescent="0.35">
      <c r="B157" s="28"/>
      <c r="C157" s="28"/>
    </row>
    <row r="158" spans="2:3" ht="15.5" x14ac:dyDescent="0.35">
      <c r="B158" s="28"/>
      <c r="C158" s="28"/>
    </row>
    <row r="159" spans="2:3" ht="15.5" x14ac:dyDescent="0.35">
      <c r="B159" s="28"/>
      <c r="C159" s="28"/>
    </row>
    <row r="161" spans="2:3" ht="15.5" x14ac:dyDescent="0.35">
      <c r="B161" s="26"/>
    </row>
    <row r="163" spans="2:3" ht="15.5" x14ac:dyDescent="0.35">
      <c r="B163" s="28"/>
      <c r="C163" s="28"/>
    </row>
    <row r="164" spans="2:3" ht="15.5" x14ac:dyDescent="0.35">
      <c r="B164" s="28"/>
      <c r="C164" s="28"/>
    </row>
    <row r="165" spans="2:3" ht="15.5" x14ac:dyDescent="0.35">
      <c r="B165" s="28"/>
      <c r="C165" s="28"/>
    </row>
    <row r="166" spans="2:3" ht="15.5" x14ac:dyDescent="0.35">
      <c r="B166" s="28"/>
      <c r="C166" s="28"/>
    </row>
    <row r="167" spans="2:3" ht="15.5" x14ac:dyDescent="0.35">
      <c r="B167" s="28"/>
      <c r="C167" s="28"/>
    </row>
    <row r="168" spans="2:3" ht="15.5" x14ac:dyDescent="0.35">
      <c r="B168" s="28"/>
      <c r="C168" s="28"/>
    </row>
    <row r="169" spans="2:3" ht="15.5" x14ac:dyDescent="0.35">
      <c r="B169" s="28"/>
      <c r="C169" s="28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Tabelle1</vt:lpstr>
      <vt:lpstr>Daten1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Müller</dc:creator>
  <cp:lastModifiedBy>Stefan Müller</cp:lastModifiedBy>
  <cp:lastPrinted>2022-04-05T07:05:12Z</cp:lastPrinted>
  <dcterms:created xsi:type="dcterms:W3CDTF">2016-11-22T06:33:07Z</dcterms:created>
  <dcterms:modified xsi:type="dcterms:W3CDTF">2022-04-05T07:06:12Z</dcterms:modified>
</cp:coreProperties>
</file>