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8_{41B7F25B-3AAF-430D-A898-124E63366FF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rbeitsblatt" sheetId="1" r:id="rId1"/>
    <sheet name="Daten4" sheetId="7" r:id="rId2"/>
    <sheet name="Daten3" sheetId="6" r:id="rId3"/>
    <sheet name="Daten1" sheetId="2" r:id="rId4"/>
    <sheet name="Daten2" sheetId="5" r:id="rId5"/>
  </sheets>
  <definedNames>
    <definedName name="_xlnm.Print_Area" localSheetId="0">Arbeitsblatt!$A$1:$J$101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8" i="7" l="1"/>
  <c r="F38" i="7"/>
  <c r="E38" i="7"/>
  <c r="Q37" i="7"/>
  <c r="F37" i="7"/>
  <c r="E37" i="7"/>
  <c r="Q36" i="7"/>
  <c r="F36" i="7"/>
  <c r="E36" i="7"/>
  <c r="Q35" i="7"/>
  <c r="F35" i="7"/>
  <c r="E35" i="7"/>
  <c r="Q34" i="7"/>
  <c r="F34" i="7"/>
  <c r="E34" i="7"/>
  <c r="Q33" i="7"/>
  <c r="F33" i="7"/>
  <c r="E33" i="7"/>
  <c r="Q32" i="7"/>
  <c r="F32" i="7"/>
  <c r="E32" i="7"/>
  <c r="Q31" i="7"/>
  <c r="F31" i="7"/>
  <c r="E31" i="7"/>
  <c r="Q30" i="7"/>
  <c r="F30" i="7"/>
  <c r="E30" i="7"/>
  <c r="Q29" i="7"/>
  <c r="F29" i="7"/>
  <c r="E29" i="7"/>
  <c r="Q28" i="7"/>
  <c r="F28" i="7"/>
  <c r="E28" i="7"/>
  <c r="Q27" i="7"/>
  <c r="F27" i="7"/>
  <c r="E27" i="7"/>
  <c r="Q26" i="7"/>
  <c r="F26" i="7"/>
  <c r="E26" i="7"/>
  <c r="Q25" i="7"/>
  <c r="F25" i="7"/>
  <c r="E25" i="7"/>
  <c r="Q24" i="7"/>
  <c r="F24" i="7"/>
  <c r="E24" i="7"/>
  <c r="Q23" i="7"/>
  <c r="F23" i="7"/>
  <c r="E23" i="7"/>
  <c r="Q22" i="7"/>
  <c r="F22" i="7"/>
  <c r="E22" i="7"/>
  <c r="Q21" i="7"/>
  <c r="F21" i="7"/>
  <c r="E21" i="7"/>
  <c r="Q20" i="7"/>
  <c r="F20" i="7"/>
  <c r="E20" i="7"/>
  <c r="Q19" i="7"/>
  <c r="F19" i="7"/>
  <c r="E19" i="7"/>
  <c r="Q18" i="7"/>
  <c r="F18" i="7"/>
  <c r="E18" i="7"/>
  <c r="Q17" i="7"/>
  <c r="F17" i="7"/>
  <c r="E17" i="7"/>
  <c r="Q16" i="7"/>
  <c r="F16" i="7"/>
  <c r="E16" i="7"/>
  <c r="Q15" i="7"/>
  <c r="F15" i="7"/>
  <c r="E15" i="7"/>
  <c r="Q14" i="7"/>
  <c r="F14" i="7"/>
  <c r="E14" i="7"/>
  <c r="Q13" i="7"/>
  <c r="F13" i="7"/>
  <c r="E13" i="7"/>
  <c r="Q12" i="7"/>
  <c r="F12" i="7"/>
  <c r="E12" i="7"/>
  <c r="Q11" i="7"/>
  <c r="F11" i="7"/>
  <c r="E11" i="7"/>
  <c r="Q10" i="7"/>
  <c r="F10" i="7"/>
  <c r="E10" i="7"/>
  <c r="Q9" i="7"/>
  <c r="F9" i="7"/>
  <c r="E9" i="7"/>
  <c r="Q8" i="7"/>
  <c r="F8" i="7"/>
  <c r="E8" i="7"/>
  <c r="Q7" i="7"/>
  <c r="F7" i="7"/>
  <c r="E7" i="7"/>
  <c r="Q6" i="7"/>
  <c r="F6" i="7"/>
  <c r="E6" i="7"/>
  <c r="Q5" i="7"/>
  <c r="F5" i="7"/>
  <c r="E5" i="7"/>
  <c r="Q4" i="7"/>
  <c r="F4" i="7"/>
  <c r="E4" i="7"/>
  <c r="Q3" i="7"/>
  <c r="F3" i="7"/>
  <c r="E3" i="7"/>
  <c r="Q2" i="7"/>
  <c r="U2" i="7" s="1"/>
  <c r="V2" i="7" s="1"/>
  <c r="E2" i="7"/>
  <c r="A2" i="7"/>
  <c r="B2" i="7" s="1"/>
  <c r="B3" i="7" s="1"/>
  <c r="B4" i="7" s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T38" i="6"/>
  <c r="S38" i="6"/>
  <c r="R38" i="6"/>
  <c r="Q38" i="6"/>
  <c r="C38" i="6"/>
  <c r="T37" i="6"/>
  <c r="S37" i="6"/>
  <c r="R37" i="6"/>
  <c r="Q37" i="6"/>
  <c r="C37" i="6"/>
  <c r="T36" i="6"/>
  <c r="S36" i="6"/>
  <c r="R36" i="6"/>
  <c r="Q36" i="6"/>
  <c r="C36" i="6"/>
  <c r="T35" i="6"/>
  <c r="S35" i="6"/>
  <c r="R35" i="6"/>
  <c r="Q35" i="6"/>
  <c r="C35" i="6"/>
  <c r="T34" i="6"/>
  <c r="S34" i="6"/>
  <c r="R34" i="6"/>
  <c r="Q34" i="6"/>
  <c r="C34" i="6"/>
  <c r="T33" i="6"/>
  <c r="S33" i="6"/>
  <c r="R33" i="6"/>
  <c r="Q33" i="6"/>
  <c r="C33" i="6"/>
  <c r="T32" i="6"/>
  <c r="S32" i="6"/>
  <c r="R32" i="6"/>
  <c r="Q32" i="6"/>
  <c r="C32" i="6"/>
  <c r="T31" i="6"/>
  <c r="S31" i="6"/>
  <c r="R31" i="6"/>
  <c r="Q31" i="6"/>
  <c r="C31" i="6"/>
  <c r="T30" i="6"/>
  <c r="S30" i="6"/>
  <c r="R30" i="6"/>
  <c r="Q30" i="6"/>
  <c r="C30" i="6"/>
  <c r="T29" i="6"/>
  <c r="S29" i="6"/>
  <c r="R29" i="6"/>
  <c r="Q29" i="6"/>
  <c r="C29" i="6"/>
  <c r="T28" i="6"/>
  <c r="S28" i="6"/>
  <c r="R28" i="6"/>
  <c r="Q28" i="6"/>
  <c r="C28" i="6"/>
  <c r="T27" i="6"/>
  <c r="S27" i="6"/>
  <c r="R27" i="6"/>
  <c r="Q27" i="6"/>
  <c r="C27" i="6"/>
  <c r="T26" i="6"/>
  <c r="S26" i="6"/>
  <c r="R26" i="6"/>
  <c r="Q26" i="6"/>
  <c r="C26" i="6"/>
  <c r="T25" i="6"/>
  <c r="S25" i="6"/>
  <c r="R25" i="6"/>
  <c r="Q25" i="6"/>
  <c r="C25" i="6"/>
  <c r="T24" i="6"/>
  <c r="S24" i="6"/>
  <c r="R24" i="6"/>
  <c r="Q24" i="6"/>
  <c r="C24" i="6"/>
  <c r="T23" i="6"/>
  <c r="S23" i="6"/>
  <c r="R23" i="6"/>
  <c r="Q23" i="6"/>
  <c r="C23" i="6"/>
  <c r="T22" i="6"/>
  <c r="S22" i="6"/>
  <c r="R22" i="6"/>
  <c r="Q22" i="6"/>
  <c r="C22" i="6"/>
  <c r="T21" i="6"/>
  <c r="S21" i="6"/>
  <c r="R21" i="6"/>
  <c r="Q21" i="6"/>
  <c r="C21" i="6"/>
  <c r="T20" i="6"/>
  <c r="S20" i="6"/>
  <c r="R20" i="6"/>
  <c r="Q20" i="6"/>
  <c r="C20" i="6"/>
  <c r="T19" i="6"/>
  <c r="S19" i="6"/>
  <c r="R19" i="6"/>
  <c r="Q19" i="6"/>
  <c r="C19" i="6"/>
  <c r="T18" i="6"/>
  <c r="S18" i="6"/>
  <c r="R18" i="6"/>
  <c r="Q18" i="6"/>
  <c r="C18" i="6"/>
  <c r="T17" i="6"/>
  <c r="S17" i="6"/>
  <c r="R17" i="6"/>
  <c r="Q17" i="6"/>
  <c r="C17" i="6"/>
  <c r="T16" i="6"/>
  <c r="S16" i="6"/>
  <c r="R16" i="6"/>
  <c r="Q16" i="6"/>
  <c r="C16" i="6"/>
  <c r="T15" i="6"/>
  <c r="S15" i="6"/>
  <c r="R15" i="6"/>
  <c r="Q15" i="6"/>
  <c r="C15" i="6"/>
  <c r="T14" i="6"/>
  <c r="S14" i="6"/>
  <c r="R14" i="6"/>
  <c r="Q14" i="6"/>
  <c r="C14" i="6"/>
  <c r="T13" i="6"/>
  <c r="S13" i="6"/>
  <c r="R13" i="6"/>
  <c r="Q13" i="6"/>
  <c r="C13" i="6"/>
  <c r="T12" i="6"/>
  <c r="S12" i="6"/>
  <c r="R12" i="6"/>
  <c r="Q12" i="6"/>
  <c r="C12" i="6"/>
  <c r="T11" i="6"/>
  <c r="S11" i="6"/>
  <c r="R11" i="6"/>
  <c r="Q11" i="6"/>
  <c r="C11" i="6"/>
  <c r="T10" i="6"/>
  <c r="S10" i="6"/>
  <c r="R10" i="6"/>
  <c r="Q10" i="6"/>
  <c r="C10" i="6"/>
  <c r="T9" i="6"/>
  <c r="S9" i="6"/>
  <c r="R9" i="6"/>
  <c r="Q9" i="6"/>
  <c r="C9" i="6"/>
  <c r="T8" i="6"/>
  <c r="S8" i="6"/>
  <c r="R8" i="6"/>
  <c r="Q8" i="6"/>
  <c r="C8" i="6"/>
  <c r="T7" i="6"/>
  <c r="S7" i="6"/>
  <c r="R7" i="6"/>
  <c r="Q7" i="6"/>
  <c r="C7" i="6"/>
  <c r="T6" i="6"/>
  <c r="S6" i="6"/>
  <c r="R6" i="6"/>
  <c r="Q6" i="6"/>
  <c r="C6" i="6"/>
  <c r="T5" i="6"/>
  <c r="S5" i="6"/>
  <c r="R5" i="6"/>
  <c r="Q5" i="6"/>
  <c r="C5" i="6"/>
  <c r="T4" i="6"/>
  <c r="S4" i="6"/>
  <c r="R4" i="6"/>
  <c r="Q4" i="6"/>
  <c r="C4" i="6"/>
  <c r="T3" i="6"/>
  <c r="S3" i="6"/>
  <c r="R3" i="6"/>
  <c r="Q3" i="6"/>
  <c r="C3" i="6"/>
  <c r="T2" i="6"/>
  <c r="S2" i="6"/>
  <c r="R2" i="6"/>
  <c r="Q2" i="6"/>
  <c r="C2" i="6"/>
  <c r="A2" i="6"/>
  <c r="B2" i="6" s="1"/>
  <c r="B3" i="6" s="1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R22" i="1"/>
  <c r="M22" i="1"/>
  <c r="K22" i="1" s="1"/>
  <c r="B69" i="1" s="1"/>
  <c r="M12" i="1"/>
  <c r="K12" i="1" s="1"/>
  <c r="B65" i="1" s="1"/>
  <c r="B66" i="1" s="1"/>
  <c r="M13" i="1"/>
  <c r="K13" i="1" s="1"/>
  <c r="G65" i="1" s="1"/>
  <c r="G66" i="1" s="1"/>
  <c r="Q22" i="1"/>
  <c r="L22" i="1"/>
  <c r="L13" i="1"/>
  <c r="L12" i="1"/>
  <c r="P11" i="1"/>
  <c r="Q11" i="1" s="1"/>
  <c r="R11" i="1" s="1"/>
  <c r="S11" i="1" s="1"/>
  <c r="T11" i="1" s="1"/>
  <c r="H56" i="1"/>
  <c r="G56" i="1"/>
  <c r="C56" i="1"/>
  <c r="B56" i="1"/>
  <c r="Q3" i="5"/>
  <c r="R3" i="5"/>
  <c r="S3" i="5"/>
  <c r="T3" i="5"/>
  <c r="Q4" i="5"/>
  <c r="R4" i="5"/>
  <c r="S4" i="5"/>
  <c r="T4" i="5"/>
  <c r="Q5" i="5"/>
  <c r="R5" i="5"/>
  <c r="S5" i="5"/>
  <c r="T5" i="5"/>
  <c r="Q6" i="5"/>
  <c r="R6" i="5"/>
  <c r="S6" i="5"/>
  <c r="T6" i="5"/>
  <c r="Q7" i="5"/>
  <c r="R7" i="5"/>
  <c r="S7" i="5"/>
  <c r="T7" i="5"/>
  <c r="Q8" i="5"/>
  <c r="R8" i="5"/>
  <c r="S8" i="5"/>
  <c r="T8" i="5"/>
  <c r="Q9" i="5"/>
  <c r="R9" i="5"/>
  <c r="S9" i="5"/>
  <c r="T9" i="5"/>
  <c r="Q10" i="5"/>
  <c r="R10" i="5"/>
  <c r="S10" i="5"/>
  <c r="T10" i="5"/>
  <c r="Q11" i="5"/>
  <c r="R11" i="5"/>
  <c r="S11" i="5"/>
  <c r="T11" i="5"/>
  <c r="Q12" i="5"/>
  <c r="R12" i="5"/>
  <c r="S12" i="5"/>
  <c r="T12" i="5"/>
  <c r="Q13" i="5"/>
  <c r="R13" i="5"/>
  <c r="S13" i="5"/>
  <c r="T13" i="5"/>
  <c r="Q14" i="5"/>
  <c r="R14" i="5"/>
  <c r="S14" i="5"/>
  <c r="T14" i="5"/>
  <c r="Q15" i="5"/>
  <c r="R15" i="5"/>
  <c r="S15" i="5"/>
  <c r="T15" i="5"/>
  <c r="Q16" i="5"/>
  <c r="R16" i="5"/>
  <c r="S16" i="5"/>
  <c r="T16" i="5"/>
  <c r="Q17" i="5"/>
  <c r="R17" i="5"/>
  <c r="S17" i="5"/>
  <c r="T17" i="5"/>
  <c r="Q18" i="5"/>
  <c r="R18" i="5"/>
  <c r="S18" i="5"/>
  <c r="T18" i="5"/>
  <c r="Q19" i="5"/>
  <c r="R19" i="5"/>
  <c r="S19" i="5"/>
  <c r="T19" i="5"/>
  <c r="Q20" i="5"/>
  <c r="R20" i="5"/>
  <c r="S20" i="5"/>
  <c r="T20" i="5"/>
  <c r="Q21" i="5"/>
  <c r="R21" i="5"/>
  <c r="S21" i="5"/>
  <c r="T21" i="5"/>
  <c r="Q22" i="5"/>
  <c r="R22" i="5"/>
  <c r="S22" i="5"/>
  <c r="T22" i="5"/>
  <c r="Q23" i="5"/>
  <c r="R23" i="5"/>
  <c r="S23" i="5"/>
  <c r="T23" i="5"/>
  <c r="Q24" i="5"/>
  <c r="R24" i="5"/>
  <c r="S24" i="5"/>
  <c r="T24" i="5"/>
  <c r="Q25" i="5"/>
  <c r="R25" i="5"/>
  <c r="S25" i="5"/>
  <c r="T25" i="5"/>
  <c r="Q26" i="5"/>
  <c r="R26" i="5"/>
  <c r="S26" i="5"/>
  <c r="T26" i="5"/>
  <c r="Q27" i="5"/>
  <c r="R27" i="5"/>
  <c r="S27" i="5"/>
  <c r="T27" i="5"/>
  <c r="Q28" i="5"/>
  <c r="R28" i="5"/>
  <c r="S28" i="5"/>
  <c r="T28" i="5"/>
  <c r="Q29" i="5"/>
  <c r="R29" i="5"/>
  <c r="S29" i="5"/>
  <c r="T29" i="5"/>
  <c r="Q30" i="5"/>
  <c r="R30" i="5"/>
  <c r="S30" i="5"/>
  <c r="T30" i="5"/>
  <c r="Q31" i="5"/>
  <c r="R31" i="5"/>
  <c r="S31" i="5"/>
  <c r="T31" i="5"/>
  <c r="Q32" i="5"/>
  <c r="R32" i="5"/>
  <c r="S32" i="5"/>
  <c r="T32" i="5"/>
  <c r="Q33" i="5"/>
  <c r="R33" i="5"/>
  <c r="S33" i="5"/>
  <c r="T33" i="5"/>
  <c r="Q34" i="5"/>
  <c r="R34" i="5"/>
  <c r="S34" i="5"/>
  <c r="T34" i="5"/>
  <c r="Q35" i="5"/>
  <c r="R35" i="5"/>
  <c r="S35" i="5"/>
  <c r="T35" i="5"/>
  <c r="Q36" i="5"/>
  <c r="R36" i="5"/>
  <c r="S36" i="5"/>
  <c r="T36" i="5"/>
  <c r="Q37" i="5"/>
  <c r="R37" i="5"/>
  <c r="S37" i="5"/>
  <c r="T37" i="5"/>
  <c r="Q38" i="5"/>
  <c r="R38" i="5"/>
  <c r="S38" i="5"/>
  <c r="T38" i="5"/>
  <c r="T2" i="5"/>
  <c r="S2" i="5"/>
  <c r="R2" i="5"/>
  <c r="Q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2" i="5"/>
  <c r="Q2" i="2"/>
  <c r="U2" i="2" s="1"/>
  <c r="V2" i="2" s="1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2" i="2"/>
  <c r="G2" i="2" s="1"/>
  <c r="O2" i="2" s="1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A2" i="5"/>
  <c r="B2" i="5" s="1"/>
  <c r="A2" i="2"/>
  <c r="B2" i="2" s="1"/>
  <c r="J98" i="1" l="1"/>
  <c r="I99" i="1"/>
  <c r="F98" i="1"/>
  <c r="G97" i="1"/>
  <c r="E98" i="1"/>
  <c r="D99" i="1"/>
  <c r="A98" i="1"/>
  <c r="B97" i="1"/>
  <c r="S8" i="7"/>
  <c r="T8" i="7" s="1"/>
  <c r="S16" i="7"/>
  <c r="T16" i="7" s="1"/>
  <c r="G7" i="7"/>
  <c r="O7" i="7" s="1"/>
  <c r="S20" i="7"/>
  <c r="T20" i="7" s="1"/>
  <c r="S36" i="7"/>
  <c r="T36" i="7" s="1"/>
  <c r="G21" i="7"/>
  <c r="O21" i="7" s="1"/>
  <c r="U36" i="7"/>
  <c r="V36" i="7" s="1"/>
  <c r="U13" i="7"/>
  <c r="V13" i="7" s="1"/>
  <c r="U21" i="7"/>
  <c r="V21" i="7" s="1"/>
  <c r="U35" i="7"/>
  <c r="V35" i="7" s="1"/>
  <c r="G9" i="7"/>
  <c r="O9" i="7" s="1"/>
  <c r="U22" i="7"/>
  <c r="V22" i="7" s="1"/>
  <c r="U38" i="7"/>
  <c r="V38" i="7" s="1"/>
  <c r="U28" i="7"/>
  <c r="V28" i="7" s="1"/>
  <c r="S2" i="7"/>
  <c r="T2" i="7" s="1"/>
  <c r="W2" i="7" s="1"/>
  <c r="H2" i="7" s="1"/>
  <c r="S24" i="7"/>
  <c r="T24" i="7" s="1"/>
  <c r="S32" i="7"/>
  <c r="T32" i="7" s="1"/>
  <c r="S6" i="7"/>
  <c r="T6" i="7" s="1"/>
  <c r="G17" i="7"/>
  <c r="O17" i="7" s="1"/>
  <c r="G25" i="7"/>
  <c r="O25" i="7" s="1"/>
  <c r="G33" i="7"/>
  <c r="O33" i="7" s="1"/>
  <c r="S12" i="7"/>
  <c r="T12" i="7" s="1"/>
  <c r="U27" i="7"/>
  <c r="V27" i="7" s="1"/>
  <c r="U32" i="7"/>
  <c r="V32" i="7" s="1"/>
  <c r="U17" i="7"/>
  <c r="V17" i="7" s="1"/>
  <c r="U4" i="7"/>
  <c r="V4" i="7" s="1"/>
  <c r="U34" i="7"/>
  <c r="V34" i="7" s="1"/>
  <c r="U10" i="7"/>
  <c r="V10" i="7" s="1"/>
  <c r="U25" i="7"/>
  <c r="V25" i="7" s="1"/>
  <c r="S28" i="7"/>
  <c r="T28" i="7" s="1"/>
  <c r="U29" i="7"/>
  <c r="V29" i="7" s="1"/>
  <c r="U31" i="7"/>
  <c r="V31" i="7" s="1"/>
  <c r="U24" i="7"/>
  <c r="V24" i="7" s="1"/>
  <c r="G29" i="7"/>
  <c r="O29" i="7" s="1"/>
  <c r="U12" i="7"/>
  <c r="U16" i="7"/>
  <c r="V16" i="7" s="1"/>
  <c r="U20" i="7"/>
  <c r="V20" i="7" s="1"/>
  <c r="U30" i="7"/>
  <c r="V30" i="7" s="1"/>
  <c r="G5" i="7"/>
  <c r="O5" i="7" s="1"/>
  <c r="S10" i="7"/>
  <c r="T10" i="7" s="1"/>
  <c r="U14" i="7"/>
  <c r="V14" i="7" s="1"/>
  <c r="G37" i="7"/>
  <c r="O37" i="7" s="1"/>
  <c r="U5" i="7"/>
  <c r="V5" i="7" s="1"/>
  <c r="U37" i="7"/>
  <c r="V37" i="7" s="1"/>
  <c r="U33" i="7"/>
  <c r="V33" i="7" s="1"/>
  <c r="S4" i="7"/>
  <c r="T4" i="7" s="1"/>
  <c r="U8" i="7"/>
  <c r="V8" i="7" s="1"/>
  <c r="G13" i="7"/>
  <c r="O13" i="7" s="1"/>
  <c r="S18" i="7"/>
  <c r="S26" i="7"/>
  <c r="U9" i="7"/>
  <c r="V9" i="7" s="1"/>
  <c r="U15" i="7"/>
  <c r="V15" i="7" s="1"/>
  <c r="G15" i="7"/>
  <c r="O15" i="7" s="1"/>
  <c r="S15" i="7"/>
  <c r="U23" i="7"/>
  <c r="V23" i="7" s="1"/>
  <c r="S23" i="7"/>
  <c r="G23" i="7"/>
  <c r="O23" i="7" s="1"/>
  <c r="U3" i="7"/>
  <c r="V3" i="7" s="1"/>
  <c r="S3" i="7"/>
  <c r="U18" i="7"/>
  <c r="V18" i="7" s="1"/>
  <c r="G2" i="7"/>
  <c r="O2" i="7" s="1"/>
  <c r="G4" i="7"/>
  <c r="O4" i="7" s="1"/>
  <c r="U6" i="7"/>
  <c r="V6" i="7" s="1"/>
  <c r="U11" i="7"/>
  <c r="V11" i="7" s="1"/>
  <c r="S11" i="7"/>
  <c r="G12" i="7"/>
  <c r="O12" i="7" s="1"/>
  <c r="U26" i="7"/>
  <c r="V26" i="7" s="1"/>
  <c r="G3" i="7"/>
  <c r="O3" i="7" s="1"/>
  <c r="G11" i="7"/>
  <c r="O11" i="7" s="1"/>
  <c r="S14" i="7"/>
  <c r="S22" i="7"/>
  <c r="U19" i="7"/>
  <c r="V19" i="7" s="1"/>
  <c r="G19" i="7"/>
  <c r="O19" i="7" s="1"/>
  <c r="S19" i="7"/>
  <c r="S30" i="7"/>
  <c r="U7" i="7"/>
  <c r="V7" i="7" s="1"/>
  <c r="S7" i="7"/>
  <c r="G8" i="7"/>
  <c r="O8" i="7" s="1"/>
  <c r="S5" i="7"/>
  <c r="G6" i="7"/>
  <c r="O6" i="7" s="1"/>
  <c r="S9" i="7"/>
  <c r="G10" i="7"/>
  <c r="O10" i="7" s="1"/>
  <c r="S13" i="7"/>
  <c r="G14" i="7"/>
  <c r="O14" i="7" s="1"/>
  <c r="S17" i="7"/>
  <c r="G18" i="7"/>
  <c r="O18" i="7" s="1"/>
  <c r="S21" i="7"/>
  <c r="G22" i="7"/>
  <c r="O22" i="7" s="1"/>
  <c r="S25" i="7"/>
  <c r="G26" i="7"/>
  <c r="O26" i="7" s="1"/>
  <c r="S29" i="7"/>
  <c r="G30" i="7"/>
  <c r="O30" i="7" s="1"/>
  <c r="S33" i="7"/>
  <c r="G34" i="7"/>
  <c r="O34" i="7" s="1"/>
  <c r="S37" i="7"/>
  <c r="G38" i="7"/>
  <c r="O38" i="7" s="1"/>
  <c r="G27" i="7"/>
  <c r="O27" i="7" s="1"/>
  <c r="G31" i="7"/>
  <c r="O31" i="7" s="1"/>
  <c r="S34" i="7"/>
  <c r="G35" i="7"/>
  <c r="O35" i="7" s="1"/>
  <c r="S38" i="7"/>
  <c r="G16" i="7"/>
  <c r="O16" i="7" s="1"/>
  <c r="G20" i="7"/>
  <c r="O20" i="7" s="1"/>
  <c r="G24" i="7"/>
  <c r="O24" i="7" s="1"/>
  <c r="S27" i="7"/>
  <c r="G28" i="7"/>
  <c r="O28" i="7" s="1"/>
  <c r="S31" i="7"/>
  <c r="G32" i="7"/>
  <c r="O32" i="7" s="1"/>
  <c r="S35" i="7"/>
  <c r="G36" i="7"/>
  <c r="O36" i="7" s="1"/>
  <c r="H89" i="1"/>
  <c r="H88" i="1"/>
  <c r="H90" i="1"/>
  <c r="H91" i="1"/>
  <c r="C88" i="1"/>
  <c r="C89" i="1"/>
  <c r="C90" i="1"/>
  <c r="C91" i="1"/>
  <c r="H39" i="1"/>
  <c r="H37" i="1"/>
  <c r="H38" i="1"/>
  <c r="H36" i="1"/>
  <c r="C39" i="1"/>
  <c r="C38" i="1"/>
  <c r="C37" i="1"/>
  <c r="C36" i="1"/>
  <c r="E34" i="6"/>
  <c r="L34" i="6" s="1"/>
  <c r="K29" i="6"/>
  <c r="O29" i="6" s="1"/>
  <c r="E7" i="6"/>
  <c r="K27" i="6"/>
  <c r="O27" i="6" s="1"/>
  <c r="K6" i="6"/>
  <c r="O6" i="6" s="1"/>
  <c r="E29" i="6"/>
  <c r="L29" i="6" s="1"/>
  <c r="I33" i="6"/>
  <c r="N33" i="6" s="1"/>
  <c r="K14" i="6"/>
  <c r="O14" i="6" s="1"/>
  <c r="K38" i="6"/>
  <c r="O38" i="6" s="1"/>
  <c r="E27" i="6"/>
  <c r="L27" i="6" s="1"/>
  <c r="G26" i="6"/>
  <c r="M26" i="6" s="1"/>
  <c r="I29" i="6"/>
  <c r="N29" i="6" s="1"/>
  <c r="G36" i="6"/>
  <c r="M36" i="6" s="1"/>
  <c r="I37" i="6"/>
  <c r="N37" i="6" s="1"/>
  <c r="E20" i="6"/>
  <c r="L20" i="6" s="1"/>
  <c r="G12" i="6"/>
  <c r="M12" i="6" s="1"/>
  <c r="G20" i="6"/>
  <c r="M20" i="6" s="1"/>
  <c r="E25" i="6"/>
  <c r="L25" i="6" s="1"/>
  <c r="I12" i="6"/>
  <c r="N12" i="6" s="1"/>
  <c r="G17" i="6"/>
  <c r="M17" i="6" s="1"/>
  <c r="G25" i="6"/>
  <c r="M25" i="6" s="1"/>
  <c r="G6" i="6"/>
  <c r="M6" i="6" s="1"/>
  <c r="K12" i="6"/>
  <c r="I38" i="6"/>
  <c r="N38" i="6" s="1"/>
  <c r="K34" i="6"/>
  <c r="O34" i="6" s="1"/>
  <c r="E2" i="6"/>
  <c r="L2" i="6" s="1"/>
  <c r="E16" i="6"/>
  <c r="L16" i="6" s="1"/>
  <c r="I25" i="6"/>
  <c r="N25" i="6" s="1"/>
  <c r="I34" i="6"/>
  <c r="N34" i="6" s="1"/>
  <c r="G2" i="6"/>
  <c r="M2" i="6" s="1"/>
  <c r="I8" i="6"/>
  <c r="E10" i="6"/>
  <c r="L10" i="6" s="1"/>
  <c r="K19" i="6"/>
  <c r="O19" i="6" s="1"/>
  <c r="G30" i="6"/>
  <c r="M30" i="6" s="1"/>
  <c r="I10" i="6"/>
  <c r="N10" i="6" s="1"/>
  <c r="I13" i="6"/>
  <c r="N13" i="6" s="1"/>
  <c r="G18" i="6"/>
  <c r="M18" i="6" s="1"/>
  <c r="G27" i="6"/>
  <c r="M27" i="6" s="1"/>
  <c r="G38" i="6"/>
  <c r="M38" i="6" s="1"/>
  <c r="E5" i="6"/>
  <c r="L5" i="6" s="1"/>
  <c r="I27" i="6"/>
  <c r="N27" i="6" s="1"/>
  <c r="K30" i="6"/>
  <c r="O30" i="6" s="1"/>
  <c r="E3" i="6"/>
  <c r="L3" i="6" s="1"/>
  <c r="E37" i="6"/>
  <c r="L37" i="6" s="1"/>
  <c r="G3" i="6"/>
  <c r="M3" i="6" s="1"/>
  <c r="I5" i="6"/>
  <c r="N5" i="6" s="1"/>
  <c r="E9" i="6"/>
  <c r="L9" i="6" s="1"/>
  <c r="I19" i="6"/>
  <c r="N19" i="6" s="1"/>
  <c r="E21" i="6"/>
  <c r="L21" i="6" s="1"/>
  <c r="K22" i="6"/>
  <c r="O22" i="6" s="1"/>
  <c r="G29" i="6"/>
  <c r="M29" i="6" s="1"/>
  <c r="I30" i="6"/>
  <c r="N30" i="6" s="1"/>
  <c r="G33" i="6"/>
  <c r="M33" i="6" s="1"/>
  <c r="I3" i="6"/>
  <c r="N3" i="6" s="1"/>
  <c r="E6" i="6"/>
  <c r="L6" i="6" s="1"/>
  <c r="G9" i="6"/>
  <c r="M9" i="6" s="1"/>
  <c r="E18" i="6"/>
  <c r="L18" i="6" s="1"/>
  <c r="G28" i="6"/>
  <c r="M28" i="6" s="1"/>
  <c r="K35" i="6"/>
  <c r="O35" i="6" s="1"/>
  <c r="K3" i="6"/>
  <c r="O3" i="6" s="1"/>
  <c r="I9" i="6"/>
  <c r="N9" i="6" s="1"/>
  <c r="E11" i="6"/>
  <c r="L11" i="6" s="1"/>
  <c r="I21" i="6"/>
  <c r="N21" i="6" s="1"/>
  <c r="K33" i="6"/>
  <c r="O33" i="6" s="1"/>
  <c r="E35" i="6"/>
  <c r="L35" i="6" s="1"/>
  <c r="G4" i="6"/>
  <c r="M4" i="6" s="1"/>
  <c r="I6" i="6"/>
  <c r="N6" i="6" s="1"/>
  <c r="G11" i="6"/>
  <c r="M11" i="6" s="1"/>
  <c r="E17" i="6"/>
  <c r="L17" i="6" s="1"/>
  <c r="I18" i="6"/>
  <c r="N18" i="6" s="1"/>
  <c r="K26" i="6"/>
  <c r="O26" i="6" s="1"/>
  <c r="K28" i="6"/>
  <c r="O28" i="6" s="1"/>
  <c r="E38" i="6"/>
  <c r="L38" i="6" s="1"/>
  <c r="E13" i="6"/>
  <c r="L13" i="6" s="1"/>
  <c r="G14" i="6"/>
  <c r="M14" i="6" s="1"/>
  <c r="G34" i="6"/>
  <c r="M34" i="6" s="1"/>
  <c r="I35" i="6"/>
  <c r="N35" i="6" s="1"/>
  <c r="K11" i="6"/>
  <c r="O11" i="6" s="1"/>
  <c r="K23" i="6"/>
  <c r="O23" i="6" s="1"/>
  <c r="G10" i="6"/>
  <c r="M10" i="6" s="1"/>
  <c r="K17" i="6"/>
  <c r="O17" i="6" s="1"/>
  <c r="E19" i="6"/>
  <c r="L19" i="6" s="1"/>
  <c r="K20" i="6"/>
  <c r="O20" i="6" s="1"/>
  <c r="G22" i="6"/>
  <c r="M22" i="6" s="1"/>
  <c r="E30" i="6"/>
  <c r="L30" i="6" s="1"/>
  <c r="I7" i="6"/>
  <c r="N7" i="6" s="1"/>
  <c r="I11" i="6"/>
  <c r="N11" i="6" s="1"/>
  <c r="K13" i="6"/>
  <c r="O13" i="6" s="1"/>
  <c r="I14" i="6"/>
  <c r="N14" i="6" s="1"/>
  <c r="G19" i="6"/>
  <c r="M19" i="6" s="1"/>
  <c r="G21" i="6"/>
  <c r="M21" i="6" s="1"/>
  <c r="E22" i="6"/>
  <c r="L22" i="6" s="1"/>
  <c r="E28" i="6"/>
  <c r="L28" i="6" s="1"/>
  <c r="G31" i="6"/>
  <c r="M31" i="6" s="1"/>
  <c r="I20" i="6"/>
  <c r="N20" i="6" s="1"/>
  <c r="I26" i="6"/>
  <c r="N26" i="6" s="1"/>
  <c r="E36" i="6"/>
  <c r="L36" i="6" s="1"/>
  <c r="K21" i="6"/>
  <c r="O21" i="6" s="1"/>
  <c r="I22" i="6"/>
  <c r="N22" i="6" s="1"/>
  <c r="E26" i="6"/>
  <c r="L26" i="6" s="1"/>
  <c r="I28" i="6"/>
  <c r="N28" i="6" s="1"/>
  <c r="K31" i="6"/>
  <c r="O31" i="6" s="1"/>
  <c r="G5" i="6"/>
  <c r="M5" i="6" s="1"/>
  <c r="K9" i="6"/>
  <c r="O9" i="6" s="1"/>
  <c r="I36" i="6"/>
  <c r="N36" i="6" s="1"/>
  <c r="G37" i="6"/>
  <c r="M37" i="6" s="1"/>
  <c r="K2" i="6"/>
  <c r="O2" i="6" s="1"/>
  <c r="K10" i="6"/>
  <c r="O10" i="6" s="1"/>
  <c r="G15" i="6"/>
  <c r="M15" i="6" s="1"/>
  <c r="K18" i="6"/>
  <c r="O18" i="6" s="1"/>
  <c r="E33" i="6"/>
  <c r="L33" i="6" s="1"/>
  <c r="G35" i="6"/>
  <c r="M35" i="6" s="1"/>
  <c r="K36" i="6"/>
  <c r="O36" i="6" s="1"/>
  <c r="I4" i="6"/>
  <c r="N4" i="6" s="1"/>
  <c r="K5" i="6"/>
  <c r="O5" i="6" s="1"/>
  <c r="I17" i="6"/>
  <c r="N17" i="6" s="1"/>
  <c r="K37" i="6"/>
  <c r="O37" i="6" s="1"/>
  <c r="K4" i="6"/>
  <c r="O4" i="6" s="1"/>
  <c r="G8" i="6"/>
  <c r="M8" i="6" s="1"/>
  <c r="G13" i="6"/>
  <c r="M13" i="6" s="1"/>
  <c r="E14" i="6"/>
  <c r="L14" i="6" s="1"/>
  <c r="K25" i="6"/>
  <c r="I32" i="6"/>
  <c r="N32" i="6" s="1"/>
  <c r="E8" i="6"/>
  <c r="L8" i="6" s="1"/>
  <c r="K24" i="6"/>
  <c r="O24" i="6" s="1"/>
  <c r="G24" i="6"/>
  <c r="M24" i="6" s="1"/>
  <c r="K8" i="6"/>
  <c r="O8" i="6" s="1"/>
  <c r="I23" i="6"/>
  <c r="N23" i="6" s="1"/>
  <c r="E23" i="6"/>
  <c r="E24" i="6"/>
  <c r="L24" i="6" s="1"/>
  <c r="G7" i="6"/>
  <c r="I16" i="6"/>
  <c r="N16" i="6" s="1"/>
  <c r="K32" i="6"/>
  <c r="O32" i="6" s="1"/>
  <c r="G32" i="6"/>
  <c r="M32" i="6" s="1"/>
  <c r="E4" i="6"/>
  <c r="L4" i="6" s="1"/>
  <c r="K15" i="6"/>
  <c r="O15" i="6" s="1"/>
  <c r="G23" i="6"/>
  <c r="I31" i="6"/>
  <c r="N31" i="6" s="1"/>
  <c r="E31" i="6"/>
  <c r="L31" i="6" s="1"/>
  <c r="E32" i="6"/>
  <c r="L32" i="6" s="1"/>
  <c r="I2" i="6"/>
  <c r="N2" i="6" s="1"/>
  <c r="K7" i="6"/>
  <c r="E12" i="6"/>
  <c r="L12" i="6" s="1"/>
  <c r="I15" i="6"/>
  <c r="N15" i="6" s="1"/>
  <c r="E15" i="6"/>
  <c r="L15" i="6" s="1"/>
  <c r="K16" i="6"/>
  <c r="O16" i="6" s="1"/>
  <c r="G16" i="6"/>
  <c r="M16" i="6" s="1"/>
  <c r="I24" i="6"/>
  <c r="N24" i="6" s="1"/>
  <c r="G20" i="5"/>
  <c r="M20" i="5" s="1"/>
  <c r="H23" i="1"/>
  <c r="P22" i="1"/>
  <c r="G69" i="1" s="1"/>
  <c r="C23" i="1"/>
  <c r="T13" i="1"/>
  <c r="O13" i="1"/>
  <c r="P13" i="1"/>
  <c r="Q13" i="1"/>
  <c r="R13" i="1"/>
  <c r="S13" i="1"/>
  <c r="O12" i="1"/>
  <c r="T12" i="1"/>
  <c r="S12" i="1"/>
  <c r="R12" i="1"/>
  <c r="Q12" i="1"/>
  <c r="P12" i="1"/>
  <c r="G32" i="5"/>
  <c r="M32" i="5" s="1"/>
  <c r="I2" i="5"/>
  <c r="N2" i="5" s="1"/>
  <c r="G31" i="5"/>
  <c r="M31" i="5" s="1"/>
  <c r="G23" i="5"/>
  <c r="M23" i="5" s="1"/>
  <c r="G15" i="5"/>
  <c r="M15" i="5" s="1"/>
  <c r="G7" i="5"/>
  <c r="M7" i="5" s="1"/>
  <c r="K37" i="5"/>
  <c r="O37" i="5" s="1"/>
  <c r="I29" i="5"/>
  <c r="N29" i="5" s="1"/>
  <c r="K17" i="5"/>
  <c r="O17" i="5" s="1"/>
  <c r="K9" i="5"/>
  <c r="O9" i="5" s="1"/>
  <c r="G4" i="5"/>
  <c r="M4" i="5" s="1"/>
  <c r="U34" i="2"/>
  <c r="V34" i="2" s="1"/>
  <c r="S26" i="2"/>
  <c r="T26" i="2" s="1"/>
  <c r="I25" i="5"/>
  <c r="N25" i="5" s="1"/>
  <c r="I24" i="5"/>
  <c r="N24" i="5" s="1"/>
  <c r="K16" i="5"/>
  <c r="O16" i="5" s="1"/>
  <c r="I8" i="5"/>
  <c r="N8" i="5" s="1"/>
  <c r="G33" i="5"/>
  <c r="M33" i="5" s="1"/>
  <c r="S14" i="2"/>
  <c r="T14" i="2" s="1"/>
  <c r="I11" i="5"/>
  <c r="N11" i="5" s="1"/>
  <c r="S24" i="2"/>
  <c r="T24" i="2" s="1"/>
  <c r="G3" i="5"/>
  <c r="M3" i="5" s="1"/>
  <c r="G19" i="5"/>
  <c r="M19" i="5" s="1"/>
  <c r="G11" i="5"/>
  <c r="M11" i="5" s="1"/>
  <c r="E38" i="5"/>
  <c r="L38" i="5" s="1"/>
  <c r="E30" i="5"/>
  <c r="L30" i="5" s="1"/>
  <c r="E22" i="5"/>
  <c r="L22" i="5" s="1"/>
  <c r="E14" i="5"/>
  <c r="L14" i="5" s="1"/>
  <c r="E6" i="5"/>
  <c r="L6" i="5" s="1"/>
  <c r="G35" i="5"/>
  <c r="M35" i="5" s="1"/>
  <c r="G27" i="5"/>
  <c r="M27" i="5" s="1"/>
  <c r="E36" i="5"/>
  <c r="L36" i="5" s="1"/>
  <c r="E28" i="5"/>
  <c r="L28" i="5" s="1"/>
  <c r="E4" i="5"/>
  <c r="L4" i="5" s="1"/>
  <c r="K11" i="5"/>
  <c r="O11" i="5" s="1"/>
  <c r="I35" i="5"/>
  <c r="N35" i="5" s="1"/>
  <c r="I3" i="5"/>
  <c r="N3" i="5" s="1"/>
  <c r="U3" i="2"/>
  <c r="V3" i="2" s="1"/>
  <c r="S11" i="2"/>
  <c r="G37" i="5"/>
  <c r="M37" i="5" s="1"/>
  <c r="G29" i="5"/>
  <c r="M29" i="5" s="1"/>
  <c r="G25" i="5"/>
  <c r="M25" i="5" s="1"/>
  <c r="G21" i="5"/>
  <c r="M21" i="5" s="1"/>
  <c r="G17" i="5"/>
  <c r="M17" i="5" s="1"/>
  <c r="G13" i="5"/>
  <c r="M13" i="5" s="1"/>
  <c r="G9" i="5"/>
  <c r="M9" i="5" s="1"/>
  <c r="G5" i="5"/>
  <c r="M5" i="5" s="1"/>
  <c r="S13" i="2"/>
  <c r="T13" i="2" s="1"/>
  <c r="S33" i="2"/>
  <c r="T33" i="2" s="1"/>
  <c r="G2" i="5"/>
  <c r="M2" i="5" s="1"/>
  <c r="K7" i="5"/>
  <c r="O7" i="5" s="1"/>
  <c r="E35" i="5"/>
  <c r="L35" i="5" s="1"/>
  <c r="E33" i="5"/>
  <c r="L33" i="5" s="1"/>
  <c r="E27" i="5"/>
  <c r="L27" i="5" s="1"/>
  <c r="E25" i="5"/>
  <c r="L25" i="5" s="1"/>
  <c r="E19" i="5"/>
  <c r="L19" i="5" s="1"/>
  <c r="E11" i="5"/>
  <c r="L11" i="5" s="1"/>
  <c r="E3" i="5"/>
  <c r="L3" i="5" s="1"/>
  <c r="G31" i="2"/>
  <c r="O31" i="2" s="1"/>
  <c r="S8" i="2"/>
  <c r="T8" i="2" s="1"/>
  <c r="G22" i="2"/>
  <c r="O22" i="2" s="1"/>
  <c r="G34" i="2"/>
  <c r="O34" i="2" s="1"/>
  <c r="K22" i="5"/>
  <c r="O22" i="5" s="1"/>
  <c r="K6" i="5"/>
  <c r="O6" i="5" s="1"/>
  <c r="G19" i="2"/>
  <c r="O19" i="2" s="1"/>
  <c r="G17" i="2"/>
  <c r="O17" i="2" s="1"/>
  <c r="G32" i="2"/>
  <c r="O32" i="2" s="1"/>
  <c r="S38" i="2"/>
  <c r="T38" i="2" s="1"/>
  <c r="I36" i="5"/>
  <c r="N36" i="5" s="1"/>
  <c r="I12" i="5"/>
  <c r="N12" i="5" s="1"/>
  <c r="I6" i="5"/>
  <c r="N6" i="5" s="1"/>
  <c r="K14" i="5"/>
  <c r="O14" i="5" s="1"/>
  <c r="U29" i="2"/>
  <c r="V29" i="2" s="1"/>
  <c r="G13" i="2"/>
  <c r="O13" i="2" s="1"/>
  <c r="G5" i="2"/>
  <c r="O5" i="2" s="1"/>
  <c r="K27" i="5"/>
  <c r="O27" i="5" s="1"/>
  <c r="S35" i="2"/>
  <c r="T35" i="2" s="1"/>
  <c r="G18" i="2"/>
  <c r="O18" i="2" s="1"/>
  <c r="G23" i="2"/>
  <c r="O23" i="2" s="1"/>
  <c r="G9" i="2"/>
  <c r="O9" i="2" s="1"/>
  <c r="S21" i="2"/>
  <c r="T21" i="2" s="1"/>
  <c r="S4" i="2"/>
  <c r="T4" i="2" s="1"/>
  <c r="S12" i="2"/>
  <c r="T12" i="2" s="1"/>
  <c r="E37" i="5"/>
  <c r="L37" i="5" s="1"/>
  <c r="E29" i="5"/>
  <c r="L29" i="5" s="1"/>
  <c r="E21" i="5"/>
  <c r="L21" i="5" s="1"/>
  <c r="E17" i="5"/>
  <c r="L17" i="5" s="1"/>
  <c r="E13" i="5"/>
  <c r="L13" i="5" s="1"/>
  <c r="E9" i="5"/>
  <c r="L9" i="5" s="1"/>
  <c r="E5" i="5"/>
  <c r="L5" i="5" s="1"/>
  <c r="S10" i="2"/>
  <c r="T10" i="2" s="1"/>
  <c r="S22" i="2"/>
  <c r="T22" i="2" s="1"/>
  <c r="G38" i="2"/>
  <c r="O38" i="2" s="1"/>
  <c r="G30" i="2"/>
  <c r="O30" i="2" s="1"/>
  <c r="G14" i="2"/>
  <c r="O14" i="2" s="1"/>
  <c r="G6" i="2"/>
  <c r="O6" i="2" s="1"/>
  <c r="S5" i="2"/>
  <c r="T5" i="2" s="1"/>
  <c r="U13" i="2"/>
  <c r="V13" i="2" s="1"/>
  <c r="G14" i="5"/>
  <c r="M14" i="5" s="1"/>
  <c r="K38" i="5"/>
  <c r="O38" i="5" s="1"/>
  <c r="K30" i="5"/>
  <c r="O30" i="5" s="1"/>
  <c r="K26" i="5"/>
  <c r="O26" i="5" s="1"/>
  <c r="G12" i="2"/>
  <c r="O12" i="2" s="1"/>
  <c r="G4" i="2"/>
  <c r="O4" i="2" s="1"/>
  <c r="G15" i="2"/>
  <c r="O15" i="2" s="1"/>
  <c r="U7" i="2"/>
  <c r="V7" i="2" s="1"/>
  <c r="G11" i="2"/>
  <c r="O11" i="2" s="1"/>
  <c r="G3" i="2"/>
  <c r="O3" i="2" s="1"/>
  <c r="E31" i="5"/>
  <c r="L31" i="5" s="1"/>
  <c r="E7" i="5"/>
  <c r="L7" i="5" s="1"/>
  <c r="U14" i="2"/>
  <c r="V14" i="2" s="1"/>
  <c r="U6" i="2"/>
  <c r="V6" i="2" s="1"/>
  <c r="G26" i="2"/>
  <c r="O26" i="2" s="1"/>
  <c r="G10" i="2"/>
  <c r="O10" i="2" s="1"/>
  <c r="S23" i="2"/>
  <c r="T23" i="2" s="1"/>
  <c r="S31" i="2"/>
  <c r="T31" i="2" s="1"/>
  <c r="K12" i="5"/>
  <c r="O12" i="5" s="1"/>
  <c r="K4" i="5"/>
  <c r="O4" i="5" s="1"/>
  <c r="G38" i="5"/>
  <c r="M38" i="5" s="1"/>
  <c r="G30" i="5"/>
  <c r="M30" i="5" s="1"/>
  <c r="G22" i="5"/>
  <c r="M22" i="5" s="1"/>
  <c r="G6" i="5"/>
  <c r="M6" i="5" s="1"/>
  <c r="U36" i="2"/>
  <c r="V36" i="2" s="1"/>
  <c r="U30" i="2"/>
  <c r="V30" i="2" s="1"/>
  <c r="I30" i="5"/>
  <c r="N30" i="5" s="1"/>
  <c r="I22" i="5"/>
  <c r="N22" i="5" s="1"/>
  <c r="I14" i="5"/>
  <c r="N14" i="5" s="1"/>
  <c r="S6" i="2"/>
  <c r="T6" i="2" s="1"/>
  <c r="U5" i="2"/>
  <c r="V5" i="2" s="1"/>
  <c r="G25" i="2"/>
  <c r="O25" i="2" s="1"/>
  <c r="S28" i="2"/>
  <c r="T28" i="2" s="1"/>
  <c r="G36" i="2"/>
  <c r="O36" i="2" s="1"/>
  <c r="I38" i="5"/>
  <c r="N38" i="5" s="1"/>
  <c r="S19" i="2"/>
  <c r="T19" i="2" s="1"/>
  <c r="G35" i="2"/>
  <c r="O35" i="2" s="1"/>
  <c r="S29" i="2"/>
  <c r="T29" i="2" s="1"/>
  <c r="G36" i="5"/>
  <c r="M36" i="5" s="1"/>
  <c r="K2" i="5"/>
  <c r="O2" i="5" s="1"/>
  <c r="U33" i="2"/>
  <c r="V33" i="2" s="1"/>
  <c r="U31" i="2"/>
  <c r="V31" i="2" s="1"/>
  <c r="K20" i="5"/>
  <c r="O20" i="5" s="1"/>
  <c r="E23" i="5"/>
  <c r="L23" i="5" s="1"/>
  <c r="E15" i="5"/>
  <c r="L15" i="5" s="1"/>
  <c r="E8" i="5"/>
  <c r="L8" i="5" s="1"/>
  <c r="K28" i="5"/>
  <c r="O28" i="5" s="1"/>
  <c r="K34" i="5"/>
  <c r="O34" i="5" s="1"/>
  <c r="I26" i="5"/>
  <c r="N26" i="5" s="1"/>
  <c r="K18" i="5"/>
  <c r="O18" i="5" s="1"/>
  <c r="I10" i="5"/>
  <c r="N10" i="5" s="1"/>
  <c r="K35" i="5"/>
  <c r="O35" i="5" s="1"/>
  <c r="G33" i="2"/>
  <c r="O33" i="2" s="1"/>
  <c r="S2" i="2"/>
  <c r="T2" i="2" s="1"/>
  <c r="U38" i="2"/>
  <c r="V38" i="2" s="1"/>
  <c r="S30" i="2"/>
  <c r="T30" i="2" s="1"/>
  <c r="I37" i="5"/>
  <c r="N37" i="5" s="1"/>
  <c r="S3" i="2"/>
  <c r="T3" i="2" s="1"/>
  <c r="U22" i="2"/>
  <c r="V22" i="2" s="1"/>
  <c r="S15" i="2"/>
  <c r="T15" i="2" s="1"/>
  <c r="E12" i="5"/>
  <c r="L12" i="5" s="1"/>
  <c r="E16" i="5"/>
  <c r="L16" i="5" s="1"/>
  <c r="G16" i="5"/>
  <c r="M16" i="5" s="1"/>
  <c r="G28" i="5"/>
  <c r="M28" i="5" s="1"/>
  <c r="I4" i="5"/>
  <c r="N4" i="5" s="1"/>
  <c r="I28" i="5"/>
  <c r="N28" i="5" s="1"/>
  <c r="K24" i="5"/>
  <c r="O24" i="5" s="1"/>
  <c r="U11" i="2"/>
  <c r="V11" i="2" s="1"/>
  <c r="E20" i="5"/>
  <c r="L20" i="5" s="1"/>
  <c r="E24" i="5"/>
  <c r="L24" i="5" s="1"/>
  <c r="G12" i="5"/>
  <c r="M12" i="5" s="1"/>
  <c r="K8" i="5"/>
  <c r="O8" i="5" s="1"/>
  <c r="G7" i="2"/>
  <c r="O7" i="2" s="1"/>
  <c r="U23" i="2"/>
  <c r="V23" i="2" s="1"/>
  <c r="U32" i="2"/>
  <c r="V32" i="2" s="1"/>
  <c r="E32" i="5"/>
  <c r="L32" i="5" s="1"/>
  <c r="G24" i="5"/>
  <c r="M24" i="5" s="1"/>
  <c r="I20" i="5"/>
  <c r="N20" i="5" s="1"/>
  <c r="I32" i="5"/>
  <c r="N32" i="5" s="1"/>
  <c r="K32" i="5"/>
  <c r="O32" i="5" s="1"/>
  <c r="U24" i="2"/>
  <c r="V24" i="2" s="1"/>
  <c r="U19" i="2"/>
  <c r="V19" i="2" s="1"/>
  <c r="U12" i="2"/>
  <c r="V12" i="2" s="1"/>
  <c r="U4" i="2"/>
  <c r="V4" i="2" s="1"/>
  <c r="G24" i="2"/>
  <c r="O24" i="2" s="1"/>
  <c r="G16" i="2"/>
  <c r="O16" i="2" s="1"/>
  <c r="G8" i="2"/>
  <c r="O8" i="2" s="1"/>
  <c r="I7" i="5"/>
  <c r="N7" i="5" s="1"/>
  <c r="I16" i="5"/>
  <c r="N16" i="5" s="1"/>
  <c r="U8" i="2"/>
  <c r="V8" i="2" s="1"/>
  <c r="U21" i="2"/>
  <c r="V21" i="2" s="1"/>
  <c r="G8" i="5"/>
  <c r="M8" i="5" s="1"/>
  <c r="K36" i="5"/>
  <c r="O36" i="5" s="1"/>
  <c r="U9" i="2"/>
  <c r="V9" i="2" s="1"/>
  <c r="U17" i="2"/>
  <c r="V17" i="2" s="1"/>
  <c r="S25" i="2"/>
  <c r="T25" i="2" s="1"/>
  <c r="E2" i="5"/>
  <c r="L2" i="5" s="1"/>
  <c r="K33" i="5"/>
  <c r="O33" i="5" s="1"/>
  <c r="K31" i="5"/>
  <c r="O31" i="5" s="1"/>
  <c r="K29" i="5"/>
  <c r="O29" i="5" s="1"/>
  <c r="K25" i="5"/>
  <c r="O25" i="5" s="1"/>
  <c r="K23" i="5"/>
  <c r="O23" i="5" s="1"/>
  <c r="K21" i="5"/>
  <c r="O21" i="5" s="1"/>
  <c r="K19" i="5"/>
  <c r="O19" i="5" s="1"/>
  <c r="K15" i="5"/>
  <c r="O15" i="5" s="1"/>
  <c r="K13" i="5"/>
  <c r="O13" i="5" s="1"/>
  <c r="K5" i="5"/>
  <c r="O5" i="5" s="1"/>
  <c r="K3" i="5"/>
  <c r="O3" i="5" s="1"/>
  <c r="S36" i="2"/>
  <c r="T36" i="2" s="1"/>
  <c r="G37" i="2"/>
  <c r="O37" i="2" s="1"/>
  <c r="G29" i="2"/>
  <c r="O29" i="2" s="1"/>
  <c r="G21" i="2"/>
  <c r="O21" i="2" s="1"/>
  <c r="U10" i="2"/>
  <c r="V10" i="2" s="1"/>
  <c r="U18" i="2"/>
  <c r="V18" i="2" s="1"/>
  <c r="U26" i="2"/>
  <c r="V26" i="2" s="1"/>
  <c r="S34" i="2"/>
  <c r="T34" i="2" s="1"/>
  <c r="I33" i="5"/>
  <c r="N33" i="5" s="1"/>
  <c r="I31" i="5"/>
  <c r="N31" i="5" s="1"/>
  <c r="I27" i="5"/>
  <c r="N27" i="5" s="1"/>
  <c r="I23" i="5"/>
  <c r="N23" i="5" s="1"/>
  <c r="I21" i="5"/>
  <c r="N21" i="5" s="1"/>
  <c r="I19" i="5"/>
  <c r="N19" i="5" s="1"/>
  <c r="I17" i="5"/>
  <c r="N17" i="5" s="1"/>
  <c r="I15" i="5"/>
  <c r="N15" i="5" s="1"/>
  <c r="I13" i="5"/>
  <c r="N13" i="5" s="1"/>
  <c r="I9" i="5"/>
  <c r="N9" i="5" s="1"/>
  <c r="I5" i="5"/>
  <c r="N5" i="5" s="1"/>
  <c r="B3" i="2"/>
  <c r="S20" i="2"/>
  <c r="U20" i="2"/>
  <c r="V20" i="2" s="1"/>
  <c r="G28" i="2"/>
  <c r="O28" i="2" s="1"/>
  <c r="G20" i="2"/>
  <c r="O20" i="2" s="1"/>
  <c r="B3" i="5"/>
  <c r="U15" i="2"/>
  <c r="V15" i="2" s="1"/>
  <c r="U35" i="2"/>
  <c r="V35" i="2" s="1"/>
  <c r="S27" i="2"/>
  <c r="U27" i="2"/>
  <c r="V27" i="2" s="1"/>
  <c r="G27" i="2"/>
  <c r="O27" i="2" s="1"/>
  <c r="S7" i="2"/>
  <c r="U28" i="2"/>
  <c r="T11" i="2"/>
  <c r="S18" i="2"/>
  <c r="U37" i="2"/>
  <c r="V37" i="2" s="1"/>
  <c r="S37" i="2"/>
  <c r="S32" i="2"/>
  <c r="G34" i="5"/>
  <c r="M34" i="5" s="1"/>
  <c r="E26" i="5"/>
  <c r="L26" i="5" s="1"/>
  <c r="E34" i="5"/>
  <c r="L34" i="5" s="1"/>
  <c r="K10" i="5"/>
  <c r="O10" i="5" s="1"/>
  <c r="U16" i="2"/>
  <c r="V16" i="2" s="1"/>
  <c r="G10" i="5"/>
  <c r="M10" i="5" s="1"/>
  <c r="G18" i="5"/>
  <c r="M18" i="5" s="1"/>
  <c r="G26" i="5"/>
  <c r="M26" i="5" s="1"/>
  <c r="E10" i="5"/>
  <c r="L10" i="5" s="1"/>
  <c r="E18" i="5"/>
  <c r="L18" i="5" s="1"/>
  <c r="I34" i="5"/>
  <c r="N34" i="5" s="1"/>
  <c r="S9" i="2"/>
  <c r="S16" i="2"/>
  <c r="U25" i="2"/>
  <c r="V25" i="2" s="1"/>
  <c r="I18" i="5"/>
  <c r="N18" i="5" s="1"/>
  <c r="S17" i="2"/>
  <c r="P18" i="6" l="1"/>
  <c r="I97" i="1"/>
  <c r="D97" i="1"/>
  <c r="B43" i="1"/>
  <c r="H43" i="1"/>
  <c r="W36" i="7"/>
  <c r="H36" i="7" s="1"/>
  <c r="I36" i="7" s="1"/>
  <c r="W32" i="7"/>
  <c r="H32" i="7" s="1"/>
  <c r="J32" i="7" s="1"/>
  <c r="W10" i="7"/>
  <c r="H10" i="7" s="1"/>
  <c r="P10" i="7" s="1"/>
  <c r="W28" i="7"/>
  <c r="H28" i="7" s="1"/>
  <c r="P28" i="7" s="1"/>
  <c r="W8" i="7"/>
  <c r="H8" i="7" s="1"/>
  <c r="P8" i="7" s="1"/>
  <c r="W4" i="7"/>
  <c r="H4" i="7" s="1"/>
  <c r="I4" i="7" s="1"/>
  <c r="W24" i="7"/>
  <c r="H24" i="7" s="1"/>
  <c r="I24" i="7" s="1"/>
  <c r="W16" i="7"/>
  <c r="H16" i="7" s="1"/>
  <c r="I16" i="7" s="1"/>
  <c r="V12" i="7"/>
  <c r="W12" i="7" s="1"/>
  <c r="H12" i="7" s="1"/>
  <c r="W6" i="7"/>
  <c r="H6" i="7" s="1"/>
  <c r="I6" i="7" s="1"/>
  <c r="W20" i="7"/>
  <c r="H20" i="7" s="1"/>
  <c r="J2" i="7"/>
  <c r="M2" i="7" s="1"/>
  <c r="P2" i="7"/>
  <c r="I2" i="7"/>
  <c r="T25" i="7"/>
  <c r="W25" i="7" s="1"/>
  <c r="H25" i="7" s="1"/>
  <c r="T7" i="7"/>
  <c r="W7" i="7" s="1"/>
  <c r="H7" i="7" s="1"/>
  <c r="T31" i="7"/>
  <c r="W31" i="7" s="1"/>
  <c r="H31" i="7" s="1"/>
  <c r="T27" i="7"/>
  <c r="W27" i="7" s="1"/>
  <c r="H27" i="7" s="1"/>
  <c r="T13" i="7"/>
  <c r="W13" i="7" s="1"/>
  <c r="H13" i="7" s="1"/>
  <c r="T30" i="7"/>
  <c r="W30" i="7" s="1"/>
  <c r="H30" i="7" s="1"/>
  <c r="T3" i="7"/>
  <c r="W3" i="7" s="1"/>
  <c r="H3" i="7" s="1"/>
  <c r="T23" i="7"/>
  <c r="W23" i="7" s="1"/>
  <c r="H23" i="7" s="1"/>
  <c r="T18" i="7"/>
  <c r="W18" i="7" s="1"/>
  <c r="H18" i="7" s="1"/>
  <c r="T14" i="7"/>
  <c r="W14" i="7" s="1"/>
  <c r="H14" i="7" s="1"/>
  <c r="T33" i="7"/>
  <c r="W33" i="7" s="1"/>
  <c r="H33" i="7" s="1"/>
  <c r="T22" i="7"/>
  <c r="W22" i="7" s="1"/>
  <c r="H22" i="7" s="1"/>
  <c r="T11" i="7"/>
  <c r="W11" i="7" s="1"/>
  <c r="H11" i="7" s="1"/>
  <c r="T21" i="7"/>
  <c r="W21" i="7" s="1"/>
  <c r="H21" i="7" s="1"/>
  <c r="T9" i="7"/>
  <c r="W9" i="7" s="1"/>
  <c r="H9" i="7" s="1"/>
  <c r="T15" i="7"/>
  <c r="W15" i="7" s="1"/>
  <c r="H15" i="7" s="1"/>
  <c r="T38" i="7"/>
  <c r="W38" i="7" s="1"/>
  <c r="H38" i="7" s="1"/>
  <c r="T26" i="7"/>
  <c r="W26" i="7" s="1"/>
  <c r="H26" i="7" s="1"/>
  <c r="T37" i="7"/>
  <c r="W37" i="7" s="1"/>
  <c r="H37" i="7" s="1"/>
  <c r="T35" i="7"/>
  <c r="W35" i="7" s="1"/>
  <c r="H35" i="7" s="1"/>
  <c r="T29" i="7"/>
  <c r="W29" i="7" s="1"/>
  <c r="H29" i="7" s="1"/>
  <c r="T5" i="7"/>
  <c r="W5" i="7" s="1"/>
  <c r="H5" i="7" s="1"/>
  <c r="T34" i="7"/>
  <c r="W34" i="7" s="1"/>
  <c r="H34" i="7" s="1"/>
  <c r="T17" i="7"/>
  <c r="W17" i="7" s="1"/>
  <c r="H17" i="7" s="1"/>
  <c r="T19" i="7"/>
  <c r="W19" i="7" s="1"/>
  <c r="H19" i="7" s="1"/>
  <c r="I89" i="1"/>
  <c r="J89" i="1" s="1"/>
  <c r="I88" i="1"/>
  <c r="J88" i="1" s="1"/>
  <c r="I91" i="1"/>
  <c r="J91" i="1" s="1"/>
  <c r="I90" i="1"/>
  <c r="J90" i="1" s="1"/>
  <c r="L23" i="6"/>
  <c r="D88" i="1"/>
  <c r="E88" i="1" s="1"/>
  <c r="D91" i="1"/>
  <c r="E91" i="1" s="1"/>
  <c r="M23" i="6"/>
  <c r="D89" i="1"/>
  <c r="E89" i="1" s="1"/>
  <c r="D90" i="1"/>
  <c r="E90" i="1" s="1"/>
  <c r="O25" i="6"/>
  <c r="P25" i="6" s="1"/>
  <c r="I39" i="1"/>
  <c r="N8" i="6"/>
  <c r="P8" i="6" s="1"/>
  <c r="I38" i="1"/>
  <c r="I37" i="1"/>
  <c r="I36" i="1"/>
  <c r="O7" i="6"/>
  <c r="M7" i="6"/>
  <c r="L7" i="6"/>
  <c r="O12" i="6"/>
  <c r="P12" i="6" s="1"/>
  <c r="D39" i="1"/>
  <c r="D38" i="1"/>
  <c r="D37" i="1"/>
  <c r="D36" i="1"/>
  <c r="P27" i="6"/>
  <c r="P29" i="6"/>
  <c r="P6" i="6"/>
  <c r="P34" i="6"/>
  <c r="P36" i="6"/>
  <c r="P38" i="6"/>
  <c r="P3" i="6"/>
  <c r="P30" i="6"/>
  <c r="P21" i="6"/>
  <c r="P14" i="6"/>
  <c r="P17" i="6"/>
  <c r="P26" i="6"/>
  <c r="P13" i="6"/>
  <c r="P16" i="6"/>
  <c r="P19" i="6"/>
  <c r="P28" i="6"/>
  <c r="P20" i="6"/>
  <c r="P10" i="6"/>
  <c r="P11" i="6"/>
  <c r="P15" i="6"/>
  <c r="P37" i="6"/>
  <c r="P22" i="6"/>
  <c r="P35" i="6"/>
  <c r="P9" i="6"/>
  <c r="P2" i="6"/>
  <c r="P33" i="6"/>
  <c r="P5" i="6"/>
  <c r="P24" i="6"/>
  <c r="P4" i="6"/>
  <c r="P32" i="6"/>
  <c r="P31" i="6"/>
  <c r="W34" i="2"/>
  <c r="H34" i="2" s="1"/>
  <c r="P34" i="2" s="1"/>
  <c r="P11" i="5"/>
  <c r="P25" i="5"/>
  <c r="W3" i="2"/>
  <c r="H3" i="2" s="1"/>
  <c r="J3" i="2" s="1"/>
  <c r="M3" i="2" s="1"/>
  <c r="P7" i="5"/>
  <c r="P3" i="5"/>
  <c r="P37" i="5"/>
  <c r="P27" i="5"/>
  <c r="W30" i="2"/>
  <c r="H30" i="2" s="1"/>
  <c r="P30" i="2" s="1"/>
  <c r="P30" i="5"/>
  <c r="P35" i="5"/>
  <c r="P2" i="5"/>
  <c r="W13" i="2"/>
  <c r="H13" i="2" s="1"/>
  <c r="I13" i="2" s="1"/>
  <c r="W36" i="2"/>
  <c r="H36" i="2" s="1"/>
  <c r="J36" i="2" s="1"/>
  <c r="M36" i="2" s="1"/>
  <c r="W12" i="2"/>
  <c r="H12" i="2" s="1"/>
  <c r="I12" i="2" s="1"/>
  <c r="P22" i="5"/>
  <c r="W21" i="2"/>
  <c r="H21" i="2" s="1"/>
  <c r="P21" i="2" s="1"/>
  <c r="P38" i="5"/>
  <c r="P14" i="5"/>
  <c r="P17" i="5"/>
  <c r="P6" i="5"/>
  <c r="W19" i="2"/>
  <c r="H19" i="2" s="1"/>
  <c r="I19" i="2" s="1"/>
  <c r="P9" i="5"/>
  <c r="P33" i="5"/>
  <c r="P29" i="5"/>
  <c r="P13" i="5"/>
  <c r="P18" i="5"/>
  <c r="P26" i="5"/>
  <c r="W38" i="2"/>
  <c r="H38" i="2" s="1"/>
  <c r="I38" i="2" s="1"/>
  <c r="P4" i="5"/>
  <c r="W10" i="2"/>
  <c r="H10" i="2" s="1"/>
  <c r="I10" i="2" s="1"/>
  <c r="P15" i="5"/>
  <c r="W11" i="2"/>
  <c r="H11" i="2" s="1"/>
  <c r="J11" i="2" s="1"/>
  <c r="M11" i="2" s="1"/>
  <c r="W23" i="2"/>
  <c r="H23" i="2" s="1"/>
  <c r="P23" i="2" s="1"/>
  <c r="W6" i="2"/>
  <c r="H6" i="2" s="1"/>
  <c r="I6" i="2" s="1"/>
  <c r="P36" i="5"/>
  <c r="P32" i="5"/>
  <c r="P21" i="5"/>
  <c r="W5" i="2"/>
  <c r="H5" i="2" s="1"/>
  <c r="I5" i="2" s="1"/>
  <c r="W33" i="2"/>
  <c r="H33" i="2" s="1"/>
  <c r="P33" i="2" s="1"/>
  <c r="W29" i="2"/>
  <c r="H29" i="2" s="1"/>
  <c r="P8" i="5"/>
  <c r="W14" i="2"/>
  <c r="H14" i="2" s="1"/>
  <c r="P34" i="5"/>
  <c r="W31" i="2"/>
  <c r="H31" i="2" s="1"/>
  <c r="W26" i="2"/>
  <c r="H26" i="2" s="1"/>
  <c r="P26" i="2" s="1"/>
  <c r="P23" i="5"/>
  <c r="P28" i="5"/>
  <c r="P5" i="5"/>
  <c r="P19" i="5"/>
  <c r="W4" i="2"/>
  <c r="H4" i="2" s="1"/>
  <c r="I4" i="2" s="1"/>
  <c r="P31" i="5"/>
  <c r="W2" i="2"/>
  <c r="H2" i="2" s="1"/>
  <c r="P10" i="5"/>
  <c r="W24" i="2"/>
  <c r="H24" i="2" s="1"/>
  <c r="J24" i="2" s="1"/>
  <c r="P12" i="5"/>
  <c r="W8" i="2"/>
  <c r="H8" i="2" s="1"/>
  <c r="W22" i="2"/>
  <c r="H22" i="2" s="1"/>
  <c r="P24" i="5"/>
  <c r="P20" i="5"/>
  <c r="P16" i="5"/>
  <c r="V28" i="2"/>
  <c r="W28" i="2" s="1"/>
  <c r="H28" i="2" s="1"/>
  <c r="T32" i="2"/>
  <c r="W32" i="2" s="1"/>
  <c r="H32" i="2" s="1"/>
  <c r="W15" i="2"/>
  <c r="H15" i="2" s="1"/>
  <c r="T37" i="2"/>
  <c r="W37" i="2" s="1"/>
  <c r="H37" i="2" s="1"/>
  <c r="W25" i="2"/>
  <c r="H25" i="2" s="1"/>
  <c r="W35" i="2"/>
  <c r="H35" i="2" s="1"/>
  <c r="T20" i="2"/>
  <c r="W20" i="2" s="1"/>
  <c r="H20" i="2" s="1"/>
  <c r="T16" i="2"/>
  <c r="W16" i="2" s="1"/>
  <c r="H16" i="2" s="1"/>
  <c r="T9" i="2"/>
  <c r="W9" i="2" s="1"/>
  <c r="H9" i="2" s="1"/>
  <c r="T18" i="2"/>
  <c r="W18" i="2" s="1"/>
  <c r="H18" i="2" s="1"/>
  <c r="B4" i="2"/>
  <c r="B4" i="5"/>
  <c r="T17" i="2"/>
  <c r="W17" i="2" s="1"/>
  <c r="H17" i="2" s="1"/>
  <c r="T7" i="2"/>
  <c r="W7" i="2" s="1"/>
  <c r="H7" i="2" s="1"/>
  <c r="T27" i="2"/>
  <c r="W27" i="2" s="1"/>
  <c r="H27" i="2" s="1"/>
  <c r="B93" i="1" l="1"/>
  <c r="E100" i="1"/>
  <c r="P20" i="7"/>
  <c r="F100" i="1"/>
  <c r="G101" i="1"/>
  <c r="J100" i="1"/>
  <c r="P32" i="7"/>
  <c r="B101" i="1"/>
  <c r="A100" i="1"/>
  <c r="P36" i="7"/>
  <c r="J28" i="7"/>
  <c r="M28" i="7" s="1"/>
  <c r="J36" i="7"/>
  <c r="L36" i="7" s="1"/>
  <c r="I32" i="7"/>
  <c r="I28" i="7"/>
  <c r="J10" i="7"/>
  <c r="K10" i="7" s="1"/>
  <c r="J16" i="7"/>
  <c r="M16" i="7" s="1"/>
  <c r="I10" i="7"/>
  <c r="P24" i="7"/>
  <c r="J4" i="7"/>
  <c r="M4" i="7" s="1"/>
  <c r="P4" i="7"/>
  <c r="I8" i="7"/>
  <c r="J8" i="7"/>
  <c r="J24" i="7"/>
  <c r="M24" i="7" s="1"/>
  <c r="P16" i="7"/>
  <c r="J6" i="7"/>
  <c r="M6" i="7" s="1"/>
  <c r="P6" i="7"/>
  <c r="I12" i="7"/>
  <c r="J12" i="7"/>
  <c r="L12" i="7" s="1"/>
  <c r="P12" i="7"/>
  <c r="I20" i="7"/>
  <c r="J20" i="7"/>
  <c r="M20" i="7" s="1"/>
  <c r="P29" i="7"/>
  <c r="J29" i="7"/>
  <c r="M29" i="7" s="1"/>
  <c r="I29" i="7"/>
  <c r="I35" i="7"/>
  <c r="P35" i="7"/>
  <c r="J35" i="7"/>
  <c r="P33" i="7"/>
  <c r="J33" i="7"/>
  <c r="M33" i="7" s="1"/>
  <c r="I33" i="7"/>
  <c r="I27" i="7"/>
  <c r="P27" i="7"/>
  <c r="J27" i="7"/>
  <c r="I30" i="7"/>
  <c r="P30" i="7"/>
  <c r="J30" i="7"/>
  <c r="M30" i="7" s="1"/>
  <c r="P9" i="7"/>
  <c r="J9" i="7"/>
  <c r="M9" i="7" s="1"/>
  <c r="I9" i="7"/>
  <c r="P17" i="7"/>
  <c r="J17" i="7"/>
  <c r="M17" i="7" s="1"/>
  <c r="I17" i="7"/>
  <c r="I38" i="7"/>
  <c r="P38" i="7"/>
  <c r="J38" i="7"/>
  <c r="I22" i="7"/>
  <c r="P22" i="7"/>
  <c r="J22" i="7"/>
  <c r="M22" i="7" s="1"/>
  <c r="I26" i="7"/>
  <c r="P26" i="7"/>
  <c r="J26" i="7"/>
  <c r="P5" i="7"/>
  <c r="J5" i="7"/>
  <c r="M5" i="7" s="1"/>
  <c r="I5" i="7"/>
  <c r="I11" i="7"/>
  <c r="P11" i="7"/>
  <c r="J11" i="7"/>
  <c r="I23" i="7"/>
  <c r="P23" i="7"/>
  <c r="J23" i="7"/>
  <c r="M23" i="7" s="1"/>
  <c r="L32" i="7"/>
  <c r="K32" i="7"/>
  <c r="P25" i="7"/>
  <c r="J25" i="7"/>
  <c r="M25" i="7" s="1"/>
  <c r="I25" i="7"/>
  <c r="M32" i="7"/>
  <c r="I3" i="7"/>
  <c r="P3" i="7"/>
  <c r="J3" i="7"/>
  <c r="M3" i="7" s="1"/>
  <c r="I34" i="7"/>
  <c r="P34" i="7"/>
  <c r="J34" i="7"/>
  <c r="I19" i="7"/>
  <c r="P19" i="7"/>
  <c r="J19" i="7"/>
  <c r="M19" i="7" s="1"/>
  <c r="I31" i="7"/>
  <c r="P31" i="7"/>
  <c r="J31" i="7"/>
  <c r="M31" i="7" s="1"/>
  <c r="I15" i="7"/>
  <c r="P15" i="7"/>
  <c r="J15" i="7"/>
  <c r="M15" i="7" s="1"/>
  <c r="P21" i="7"/>
  <c r="J21" i="7"/>
  <c r="M21" i="7" s="1"/>
  <c r="I21" i="7"/>
  <c r="I14" i="7"/>
  <c r="P14" i="7"/>
  <c r="J14" i="7"/>
  <c r="M14" i="7" s="1"/>
  <c r="P13" i="7"/>
  <c r="J13" i="7"/>
  <c r="M13" i="7" s="1"/>
  <c r="I13" i="7"/>
  <c r="I7" i="7"/>
  <c r="P7" i="7"/>
  <c r="J7" i="7"/>
  <c r="M7" i="7" s="1"/>
  <c r="L2" i="7"/>
  <c r="K2" i="7"/>
  <c r="P37" i="7"/>
  <c r="J37" i="7"/>
  <c r="M37" i="7" s="1"/>
  <c r="I37" i="7"/>
  <c r="I18" i="7"/>
  <c r="P18" i="7"/>
  <c r="J18" i="7"/>
  <c r="M18" i="7" s="1"/>
  <c r="P23" i="6"/>
  <c r="G93" i="1" s="1"/>
  <c r="P7" i="6"/>
  <c r="I36" i="2"/>
  <c r="J34" i="2"/>
  <c r="M34" i="2" s="1"/>
  <c r="I34" i="2"/>
  <c r="J21" i="2"/>
  <c r="M21" i="2" s="1"/>
  <c r="I3" i="2"/>
  <c r="P3" i="2"/>
  <c r="J30" i="2"/>
  <c r="M30" i="2" s="1"/>
  <c r="I21" i="2"/>
  <c r="I30" i="2"/>
  <c r="P36" i="2"/>
  <c r="P13" i="2"/>
  <c r="J13" i="2"/>
  <c r="M13" i="2" s="1"/>
  <c r="P10" i="2"/>
  <c r="J12" i="2"/>
  <c r="M12" i="2" s="1"/>
  <c r="P12" i="2"/>
  <c r="J10" i="2"/>
  <c r="M10" i="2" s="1"/>
  <c r="J38" i="2"/>
  <c r="K38" i="2" s="1"/>
  <c r="J23" i="2"/>
  <c r="M23" i="2" s="1"/>
  <c r="I33" i="2"/>
  <c r="P19" i="2"/>
  <c r="J19" i="2"/>
  <c r="M19" i="2" s="1"/>
  <c r="J33" i="2"/>
  <c r="M33" i="2" s="1"/>
  <c r="I11" i="2"/>
  <c r="P11" i="2"/>
  <c r="J4" i="2"/>
  <c r="M4" i="2" s="1"/>
  <c r="P4" i="2"/>
  <c r="P38" i="2"/>
  <c r="P6" i="2"/>
  <c r="P5" i="2"/>
  <c r="J5" i="2"/>
  <c r="M5" i="2" s="1"/>
  <c r="I31" i="2"/>
  <c r="P14" i="2"/>
  <c r="J14" i="2"/>
  <c r="I14" i="2"/>
  <c r="P31" i="2"/>
  <c r="J29" i="2"/>
  <c r="P29" i="2"/>
  <c r="I29" i="2"/>
  <c r="J31" i="2"/>
  <c r="M31" i="2" s="1"/>
  <c r="J6" i="2"/>
  <c r="K6" i="2" s="1"/>
  <c r="I23" i="2"/>
  <c r="J26" i="2"/>
  <c r="I26" i="2"/>
  <c r="P2" i="2"/>
  <c r="J2" i="2"/>
  <c r="I2" i="2"/>
  <c r="I24" i="2"/>
  <c r="M24" i="2"/>
  <c r="I22" i="2"/>
  <c r="J22" i="2"/>
  <c r="P22" i="2"/>
  <c r="P24" i="2"/>
  <c r="I8" i="2"/>
  <c r="J8" i="2"/>
  <c r="P8" i="2"/>
  <c r="P27" i="2"/>
  <c r="J27" i="2"/>
  <c r="I27" i="2"/>
  <c r="I17" i="2"/>
  <c r="P17" i="2"/>
  <c r="J17" i="2"/>
  <c r="M17" i="2" s="1"/>
  <c r="P28" i="2"/>
  <c r="J28" i="2"/>
  <c r="I28" i="2"/>
  <c r="I9" i="2"/>
  <c r="P9" i="2"/>
  <c r="J9" i="2"/>
  <c r="M9" i="2" s="1"/>
  <c r="P18" i="2"/>
  <c r="I18" i="2"/>
  <c r="J18" i="2"/>
  <c r="P16" i="2"/>
  <c r="J16" i="2"/>
  <c r="M16" i="2" s="1"/>
  <c r="I16" i="2"/>
  <c r="P32" i="2"/>
  <c r="I32" i="2"/>
  <c r="J32" i="2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5" i="2"/>
  <c r="P25" i="2"/>
  <c r="J25" i="2"/>
  <c r="I25" i="2"/>
  <c r="K34" i="2"/>
  <c r="P15" i="2"/>
  <c r="I15" i="2"/>
  <c r="J15" i="2"/>
  <c r="M15" i="2" s="1"/>
  <c r="I7" i="2"/>
  <c r="J7" i="2"/>
  <c r="M7" i="2" s="1"/>
  <c r="P7" i="2"/>
  <c r="I35" i="2"/>
  <c r="P35" i="2"/>
  <c r="J35" i="2"/>
  <c r="M35" i="2" s="1"/>
  <c r="I37" i="2"/>
  <c r="P37" i="2"/>
  <c r="J37" i="2"/>
  <c r="M37" i="2" s="1"/>
  <c r="K3" i="2"/>
  <c r="L3" i="2"/>
  <c r="I20" i="2"/>
  <c r="P20" i="2"/>
  <c r="J20" i="2"/>
  <c r="M20" i="2" s="1"/>
  <c r="L11" i="2"/>
  <c r="K11" i="2"/>
  <c r="K24" i="2"/>
  <c r="L24" i="2"/>
  <c r="L36" i="2"/>
  <c r="K36" i="2"/>
  <c r="D101" i="1" l="1"/>
  <c r="I101" i="1"/>
  <c r="M36" i="7"/>
  <c r="K36" i="7"/>
  <c r="K28" i="7"/>
  <c r="B44" i="1"/>
  <c r="H44" i="1"/>
  <c r="L28" i="7"/>
  <c r="M10" i="7"/>
  <c r="L10" i="7"/>
  <c r="L6" i="7"/>
  <c r="K16" i="7"/>
  <c r="L16" i="7"/>
  <c r="K24" i="7"/>
  <c r="K20" i="7"/>
  <c r="K4" i="7"/>
  <c r="L4" i="7"/>
  <c r="L24" i="7"/>
  <c r="M12" i="7"/>
  <c r="K6" i="7"/>
  <c r="L8" i="7"/>
  <c r="K8" i="7"/>
  <c r="M8" i="7"/>
  <c r="L20" i="7"/>
  <c r="K12" i="7"/>
  <c r="K11" i="7"/>
  <c r="L11" i="7"/>
  <c r="L26" i="7"/>
  <c r="K26" i="7"/>
  <c r="L38" i="7"/>
  <c r="K38" i="7"/>
  <c r="K27" i="7"/>
  <c r="L27" i="7"/>
  <c r="K35" i="7"/>
  <c r="L35" i="7"/>
  <c r="K13" i="7"/>
  <c r="L13" i="7"/>
  <c r="L21" i="7"/>
  <c r="K21" i="7"/>
  <c r="K31" i="7"/>
  <c r="L31" i="7"/>
  <c r="K34" i="7"/>
  <c r="L34" i="7"/>
  <c r="L9" i="7"/>
  <c r="K9" i="7"/>
  <c r="M27" i="7"/>
  <c r="M35" i="7"/>
  <c r="M11" i="7"/>
  <c r="M26" i="7"/>
  <c r="M38" i="7"/>
  <c r="K37" i="7"/>
  <c r="L37" i="7"/>
  <c r="K7" i="7"/>
  <c r="L7" i="7"/>
  <c r="K14" i="7"/>
  <c r="L14" i="7"/>
  <c r="K15" i="7"/>
  <c r="L15" i="7"/>
  <c r="M34" i="7"/>
  <c r="K23" i="7"/>
  <c r="L23" i="7"/>
  <c r="K22" i="7"/>
  <c r="L22" i="7"/>
  <c r="L30" i="7"/>
  <c r="K30" i="7"/>
  <c r="L18" i="7"/>
  <c r="K18" i="7"/>
  <c r="K19" i="7"/>
  <c r="L19" i="7"/>
  <c r="K3" i="7"/>
  <c r="L3" i="7"/>
  <c r="L5" i="7"/>
  <c r="K5" i="7"/>
  <c r="K17" i="7"/>
  <c r="L17" i="7"/>
  <c r="L33" i="7"/>
  <c r="K33" i="7"/>
  <c r="L29" i="7"/>
  <c r="K29" i="7"/>
  <c r="L25" i="7"/>
  <c r="K25" i="7"/>
  <c r="L34" i="2"/>
  <c r="K21" i="2"/>
  <c r="L30" i="2"/>
  <c r="L23" i="2"/>
  <c r="K23" i="2"/>
  <c r="L21" i="2"/>
  <c r="K30" i="2"/>
  <c r="L38" i="2"/>
  <c r="K13" i="2"/>
  <c r="L10" i="2"/>
  <c r="K10" i="2"/>
  <c r="K12" i="2"/>
  <c r="L12" i="2"/>
  <c r="L13" i="2"/>
  <c r="L33" i="2"/>
  <c r="K33" i="2"/>
  <c r="M38" i="2"/>
  <c r="K19" i="2"/>
  <c r="L19" i="2"/>
  <c r="L4" i="2"/>
  <c r="K4" i="2"/>
  <c r="M6" i="2"/>
  <c r="L6" i="2"/>
  <c r="L5" i="2"/>
  <c r="K5" i="2"/>
  <c r="L29" i="2"/>
  <c r="K29" i="2"/>
  <c r="M29" i="2"/>
  <c r="M14" i="2"/>
  <c r="K14" i="2"/>
  <c r="L14" i="2"/>
  <c r="L31" i="2"/>
  <c r="K31" i="2"/>
  <c r="D9" i="1"/>
  <c r="C60" i="1" s="1"/>
  <c r="G7" i="1"/>
  <c r="G58" i="1" s="1"/>
  <c r="D8" i="1"/>
  <c r="C59" i="1" s="1"/>
  <c r="M2" i="2"/>
  <c r="K2" i="2"/>
  <c r="L2" i="2"/>
  <c r="G9" i="1"/>
  <c r="G60" i="1" s="1"/>
  <c r="C7" i="1"/>
  <c r="B58" i="1" s="1"/>
  <c r="C9" i="1"/>
  <c r="B60" i="1" s="1"/>
  <c r="C6" i="1"/>
  <c r="B57" i="1" s="1"/>
  <c r="G8" i="1"/>
  <c r="G59" i="1" s="1"/>
  <c r="D7" i="1"/>
  <c r="C58" i="1" s="1"/>
  <c r="G6" i="1"/>
  <c r="G57" i="1" s="1"/>
  <c r="C8" i="1"/>
  <c r="B59" i="1" s="1"/>
  <c r="H9" i="1"/>
  <c r="H60" i="1" s="1"/>
  <c r="M26" i="2"/>
  <c r="L26" i="2"/>
  <c r="K26" i="2"/>
  <c r="K8" i="2"/>
  <c r="L8" i="2"/>
  <c r="H6" i="1"/>
  <c r="H57" i="1" s="1"/>
  <c r="H7" i="1"/>
  <c r="H58" i="1" s="1"/>
  <c r="M22" i="2"/>
  <c r="L22" i="2"/>
  <c r="K22" i="2"/>
  <c r="H62" i="1"/>
  <c r="M8" i="2"/>
  <c r="H8" i="1"/>
  <c r="H59" i="1" s="1"/>
  <c r="L32" i="2"/>
  <c r="K32" i="2"/>
  <c r="L25" i="2"/>
  <c r="K25" i="2"/>
  <c r="L35" i="2"/>
  <c r="K35" i="2"/>
  <c r="M25" i="2"/>
  <c r="L18" i="2"/>
  <c r="K18" i="2"/>
  <c r="M32" i="2"/>
  <c r="M18" i="2"/>
  <c r="K28" i="2"/>
  <c r="L28" i="2"/>
  <c r="K27" i="2"/>
  <c r="L27" i="2"/>
  <c r="L7" i="2"/>
  <c r="K7" i="2"/>
  <c r="C62" i="1"/>
  <c r="M27" i="2"/>
  <c r="B6" i="2"/>
  <c r="K20" i="2"/>
  <c r="L20" i="2"/>
  <c r="K37" i="2"/>
  <c r="L37" i="2"/>
  <c r="D6" i="1"/>
  <c r="C57" i="1" s="1"/>
  <c r="M28" i="2"/>
  <c r="K15" i="2"/>
  <c r="L15" i="2"/>
  <c r="K16" i="2"/>
  <c r="L16" i="2"/>
  <c r="K9" i="2"/>
  <c r="L9" i="2"/>
  <c r="K17" i="2"/>
  <c r="L17" i="2"/>
  <c r="I60" i="1" l="1"/>
  <c r="D57" i="1"/>
  <c r="D60" i="1"/>
  <c r="I58" i="1"/>
  <c r="D58" i="1"/>
  <c r="D59" i="1"/>
  <c r="I57" i="1"/>
  <c r="I59" i="1"/>
  <c r="B7" i="2"/>
  <c r="B8" i="2" l="1"/>
  <c r="B9" i="2" l="1"/>
  <c r="B10" i="2" l="1"/>
  <c r="B11" i="2" l="1"/>
  <c r="B12" i="2" l="1"/>
  <c r="B13" i="2" l="1"/>
  <c r="B14" i="2" l="1"/>
  <c r="B15" i="2" l="1"/>
  <c r="B16" i="2" l="1"/>
  <c r="B17" i="2" l="1"/>
  <c r="B18" i="2" l="1"/>
  <c r="B19" i="2" l="1"/>
  <c r="B20" i="2" l="1"/>
  <c r="B21" i="2" l="1"/>
  <c r="B22" i="2" l="1"/>
  <c r="B23" i="2" l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27" i="1" s="1"/>
  <c r="B30" i="1" l="1"/>
  <c r="G28" i="1"/>
  <c r="I77" i="1"/>
  <c r="I75" i="1"/>
  <c r="G27" i="1"/>
  <c r="E83" i="1"/>
  <c r="D80" i="1"/>
  <c r="A83" i="1"/>
  <c r="B80" i="1"/>
  <c r="A81" i="1"/>
  <c r="G77" i="1"/>
  <c r="E74" i="1"/>
  <c r="F74" i="1"/>
  <c r="B28" i="1"/>
  <c r="J76" i="1"/>
  <c r="D73" i="1"/>
  <c r="D82" i="1"/>
  <c r="G73" i="1"/>
  <c r="A74" i="1"/>
  <c r="E81" i="1"/>
  <c r="D84" i="1"/>
  <c r="J74" i="1"/>
  <c r="J83" i="1"/>
  <c r="J81" i="1"/>
  <c r="B73" i="1"/>
  <c r="E76" i="1"/>
  <c r="B77" i="1"/>
  <c r="A76" i="1"/>
  <c r="G84" i="1"/>
  <c r="D77" i="1"/>
  <c r="G80" i="1"/>
  <c r="F83" i="1"/>
  <c r="G30" i="1"/>
  <c r="F81" i="1"/>
  <c r="D75" i="1"/>
  <c r="I84" i="1"/>
  <c r="I82" i="1"/>
  <c r="I80" i="1"/>
  <c r="G31" i="1"/>
  <c r="B84" i="1"/>
  <c r="B31" i="1"/>
  <c r="I73" i="1"/>
  <c r="F76" i="1"/>
</calcChain>
</file>

<file path=xl/sharedStrings.xml><?xml version="1.0" encoding="utf-8"?>
<sst xmlns="http://schemas.openxmlformats.org/spreadsheetml/2006/main" count="210" uniqueCount="89">
  <si>
    <t>Für neue Zufallswerte</t>
  </si>
  <si>
    <t>F9 drücken</t>
  </si>
  <si>
    <t>x</t>
  </si>
  <si>
    <t>y</t>
  </si>
  <si>
    <t>Tüten Gummibärchen</t>
  </si>
  <si>
    <t>P</t>
  </si>
  <si>
    <t>Anz 1</t>
  </si>
  <si>
    <t>Anz 2</t>
  </si>
  <si>
    <t>Preis 1</t>
  </si>
  <si>
    <t>Preis 2</t>
  </si>
  <si>
    <t>min (cent)</t>
  </si>
  <si>
    <t>max (cent)</t>
  </si>
  <si>
    <t>=</t>
  </si>
  <si>
    <t>Tafeln Schokolade</t>
  </si>
  <si>
    <t>Packungen Kekse</t>
  </si>
  <si>
    <t>Stücke Butter</t>
  </si>
  <si>
    <t>Dosen Cola</t>
  </si>
  <si>
    <t>Tüten Chips</t>
  </si>
  <si>
    <t>Dosen Ananas</t>
  </si>
  <si>
    <t>Brötchen</t>
  </si>
  <si>
    <t>Brezeln</t>
  </si>
  <si>
    <t>Stücke Seife</t>
  </si>
  <si>
    <t>Gurken</t>
  </si>
  <si>
    <t>Becher Joghurt</t>
  </si>
  <si>
    <t>Flaschen Sekt</t>
  </si>
  <si>
    <t>Packungen Käseaufschnitt</t>
  </si>
  <si>
    <t>Liter Orangensaft</t>
  </si>
  <si>
    <t>Köpfe Salat</t>
  </si>
  <si>
    <t>Gläser Marmelade</t>
  </si>
  <si>
    <t>Flaschen Öl</t>
  </si>
  <si>
    <t>Packungen Eis</t>
  </si>
  <si>
    <t>Packungen Schokoriegel</t>
  </si>
  <si>
    <t>Becher Schlagsahne</t>
  </si>
  <si>
    <t>Liter Wasser</t>
  </si>
  <si>
    <t>Liter Apfelschorle</t>
  </si>
  <si>
    <t>Päckchen Apfelmus</t>
  </si>
  <si>
    <t>Packungen Toast</t>
  </si>
  <si>
    <t>Packungen Quarkstrudel</t>
  </si>
  <si>
    <t>Packungen Cornflakes</t>
  </si>
  <si>
    <t>Gläser Nussnougatcreme</t>
  </si>
  <si>
    <t>Päckchen Haferflocken</t>
  </si>
  <si>
    <t>Päckchen Salzstangen</t>
  </si>
  <si>
    <t>Päckchen Brausepulver</t>
  </si>
  <si>
    <t>Gläser Senf</t>
  </si>
  <si>
    <t>Pakete Waschpulver</t>
  </si>
  <si>
    <t>Päckchen Spülmaschinentabs</t>
  </si>
  <si>
    <t>Dosen Bohnen</t>
  </si>
  <si>
    <t>Gläser Gurken</t>
  </si>
  <si>
    <t>Flaschen Tomatenketchup</t>
  </si>
  <si>
    <t>x1</t>
  </si>
  <si>
    <t>y1</t>
  </si>
  <si>
    <t>x2</t>
  </si>
  <si>
    <t>y2</t>
  </si>
  <si>
    <t>x3</t>
  </si>
  <si>
    <t>y3</t>
  </si>
  <si>
    <t>x4</t>
  </si>
  <si>
    <t>y4</t>
  </si>
  <si>
    <t>p1</t>
  </si>
  <si>
    <t>p2</t>
  </si>
  <si>
    <t>p3</t>
  </si>
  <si>
    <t>p4</t>
  </si>
  <si>
    <t>P = y : x</t>
  </si>
  <si>
    <t xml:space="preserve">Es folgt: </t>
  </si>
  <si>
    <t xml:space="preserve">Lösungen: </t>
  </si>
  <si>
    <t xml:space="preserve">a) </t>
  </si>
  <si>
    <t>b)</t>
  </si>
  <si>
    <t xml:space="preserve">Aufgabe 1: </t>
  </si>
  <si>
    <t>a)</t>
  </si>
  <si>
    <t>Aufgabe 2: Beschreibt der Graph eine proportionale Zuordnung?</t>
  </si>
  <si>
    <t>m</t>
  </si>
  <si>
    <t>b</t>
  </si>
  <si>
    <t xml:space="preserve">Aufgabe 2: </t>
  </si>
  <si>
    <t>Aufgabe 1: Beschreibt die Wertetabelle eine proportionale Zuordnung?</t>
  </si>
  <si>
    <t>Aufgabe 3: Beschreibt die Gleichung eine proportionale Zuordnung?</t>
  </si>
  <si>
    <t xml:space="preserve">Aufgabe 3: </t>
  </si>
  <si>
    <t xml:space="preserve">Aufgabe 4: </t>
  </si>
  <si>
    <t>c)</t>
  </si>
  <si>
    <t>d)</t>
  </si>
  <si>
    <t>www.schlauistwow.de</t>
  </si>
  <si>
    <t>Aufgabe 4: Berechne mit proportionalem Dreisatz</t>
  </si>
  <si>
    <t>Klassenarbeitstraining: Proportional und Antiproportional</t>
  </si>
  <si>
    <t>Aufgabe 5: Beschreibt die Wertetabelle eine antiproportionale Zuordnung?</t>
  </si>
  <si>
    <t>x ∙ y</t>
  </si>
  <si>
    <t xml:space="preserve">Aufgabe 5: </t>
  </si>
  <si>
    <t>Arbeiter</t>
  </si>
  <si>
    <t>Aufgabe 6: Berechne mit antiproportionalem Dreisatz</t>
  </si>
  <si>
    <t xml:space="preserve">Aufgabe 6: </t>
  </si>
  <si>
    <t>für die gleiche Arbeit?</t>
  </si>
  <si>
    <t>Erklärvideo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</si>
</sst>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5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7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Arbeitsblatt!$N$12</c:f>
              <c:strCache>
                <c:ptCount val="1"/>
                <c:pt idx="0">
                  <c:v>y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Arbeitsblatt!$O$11:$T$11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Arbeitsblatt!$O$12:$T$12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30F-478F-991D-ED2217EF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294608"/>
        <c:axId val="2095295856"/>
      </c:lineChart>
      <c:catAx>
        <c:axId val="209529460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95295856"/>
        <c:crosses val="autoZero"/>
        <c:auto val="1"/>
        <c:lblAlgn val="ctr"/>
        <c:lblOffset val="100"/>
        <c:tickMarkSkip val="2"/>
        <c:noMultiLvlLbl val="0"/>
      </c:catAx>
      <c:valAx>
        <c:axId val="209529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95294608"/>
        <c:crossesAt val="1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Arbeitsblatt!$N$13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cat>
            <c:numRef>
              <c:f>Arbeitsblatt!$O$11:$T$11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Arbeitsblatt!$O$13:$T$13</c:f>
              <c:numCache>
                <c:formatCode>General</c:formatCode>
                <c:ptCount val="6"/>
                <c:pt idx="0">
                  <c:v>-2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10</c:v>
                </c:pt>
                <c:pt idx="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32-47B2-B24E-E58A51BF3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294608"/>
        <c:axId val="2095295856"/>
      </c:lineChart>
      <c:catAx>
        <c:axId val="209529460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95295856"/>
        <c:crosses val="autoZero"/>
        <c:auto val="1"/>
        <c:lblAlgn val="ctr"/>
        <c:lblOffset val="100"/>
        <c:tickMarkSkip val="2"/>
        <c:noMultiLvlLbl val="0"/>
      </c:catAx>
      <c:valAx>
        <c:axId val="209529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95294608"/>
        <c:crossesAt val="1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150467</xdr:colOff>
      <xdr:row>74</xdr:row>
      <xdr:rowOff>112920</xdr:rowOff>
    </xdr:from>
    <xdr:to>
      <xdr:col>1</xdr:col>
      <xdr:colOff>266423</xdr:colOff>
      <xdr:row>76</xdr:row>
      <xdr:rowOff>94576</xdr:rowOff>
    </xdr:to>
    <xdr:sp macro="" textlink="">
      <xdr:nvSpPr>
        <xdr:cNvPr id="20" name="Nach rechts gekrümmter Pfeil 19">
          <a:extLst>
            <a:ext uri="{FF2B5EF4-FFF2-40B4-BE49-F238E27FC236}">
              <a16:creationId xmlns:a16="http://schemas.microsoft.com/office/drawing/2014/main" id="{4293CB9B-95F4-45B2-9E48-8FC6D1F1DCB1}"/>
            </a:ext>
          </a:extLst>
        </xdr:cNvPr>
        <xdr:cNvSpPr/>
      </xdr:nvSpPr>
      <xdr:spPr>
        <a:xfrm>
          <a:off x="3573117" y="3843545"/>
          <a:ext cx="115956" cy="299003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1</xdr:col>
      <xdr:colOff>147154</xdr:colOff>
      <xdr:row>72</xdr:row>
      <xdr:rowOff>59911</xdr:rowOff>
    </xdr:from>
    <xdr:to>
      <xdr:col>1</xdr:col>
      <xdr:colOff>263110</xdr:colOff>
      <xdr:row>74</xdr:row>
      <xdr:rowOff>41566</xdr:rowOff>
    </xdr:to>
    <xdr:sp macro="" textlink="">
      <xdr:nvSpPr>
        <xdr:cNvPr id="21" name="Nach rechts gekrümmter Pfeil 20">
          <a:extLst>
            <a:ext uri="{FF2B5EF4-FFF2-40B4-BE49-F238E27FC236}">
              <a16:creationId xmlns:a16="http://schemas.microsoft.com/office/drawing/2014/main" id="{06F33330-D6A4-442F-9A85-B06EB2E07AAD}"/>
            </a:ext>
          </a:extLst>
        </xdr:cNvPr>
        <xdr:cNvSpPr/>
      </xdr:nvSpPr>
      <xdr:spPr>
        <a:xfrm>
          <a:off x="3569804" y="3466686"/>
          <a:ext cx="115956" cy="29900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</xdr:col>
      <xdr:colOff>832</xdr:colOff>
      <xdr:row>72</xdr:row>
      <xdr:rowOff>77855</xdr:rowOff>
    </xdr:from>
    <xdr:to>
      <xdr:col>4</xdr:col>
      <xdr:colOff>158749</xdr:colOff>
      <xdr:row>74</xdr:row>
      <xdr:rowOff>53007</xdr:rowOff>
    </xdr:to>
    <xdr:sp macro="" textlink="">
      <xdr:nvSpPr>
        <xdr:cNvPr id="22" name="Nach rechts gekrümmter Pfeil 21">
          <a:extLst>
            <a:ext uri="{FF2B5EF4-FFF2-40B4-BE49-F238E27FC236}">
              <a16:creationId xmlns:a16="http://schemas.microsoft.com/office/drawing/2014/main" id="{A9459C53-7B19-4537-B4D5-C1103D2AB9DD}"/>
            </a:ext>
          </a:extLst>
        </xdr:cNvPr>
        <xdr:cNvSpPr/>
      </xdr:nvSpPr>
      <xdr:spPr>
        <a:xfrm flipH="1">
          <a:off x="2178882" y="14117705"/>
          <a:ext cx="157917" cy="34345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</xdr:col>
      <xdr:colOff>603530</xdr:colOff>
      <xdr:row>74</xdr:row>
      <xdr:rowOff>97733</xdr:rowOff>
    </xdr:from>
    <xdr:to>
      <xdr:col>4</xdr:col>
      <xdr:colOff>126999</xdr:colOff>
      <xdr:row>76</xdr:row>
      <xdr:rowOff>72886</xdr:rowOff>
    </xdr:to>
    <xdr:sp macro="" textlink="">
      <xdr:nvSpPr>
        <xdr:cNvPr id="23" name="Nach rechts gekrümmter Pfeil 22">
          <a:extLst>
            <a:ext uri="{FF2B5EF4-FFF2-40B4-BE49-F238E27FC236}">
              <a16:creationId xmlns:a16="http://schemas.microsoft.com/office/drawing/2014/main" id="{88EB14FD-F3D6-4D7B-A502-D8F4031CE809}"/>
            </a:ext>
          </a:extLst>
        </xdr:cNvPr>
        <xdr:cNvSpPr/>
      </xdr:nvSpPr>
      <xdr:spPr>
        <a:xfrm flipH="1">
          <a:off x="2171980" y="14505883"/>
          <a:ext cx="133069" cy="343453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6</xdr:col>
      <xdr:colOff>150467</xdr:colOff>
      <xdr:row>74</xdr:row>
      <xdr:rowOff>112920</xdr:rowOff>
    </xdr:from>
    <xdr:to>
      <xdr:col>6</xdr:col>
      <xdr:colOff>266423</xdr:colOff>
      <xdr:row>76</xdr:row>
      <xdr:rowOff>94576</xdr:rowOff>
    </xdr:to>
    <xdr:sp macro="" textlink="">
      <xdr:nvSpPr>
        <xdr:cNvPr id="24" name="Nach rechts gekrümmter Pfeil 23">
          <a:extLst>
            <a:ext uri="{FF2B5EF4-FFF2-40B4-BE49-F238E27FC236}">
              <a16:creationId xmlns:a16="http://schemas.microsoft.com/office/drawing/2014/main" id="{1E161580-CD00-46A2-A03D-C748EC4F1257}"/>
            </a:ext>
          </a:extLst>
        </xdr:cNvPr>
        <xdr:cNvSpPr/>
      </xdr:nvSpPr>
      <xdr:spPr>
        <a:xfrm>
          <a:off x="3573117" y="4977020"/>
          <a:ext cx="115956" cy="299003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6</xdr:col>
      <xdr:colOff>147154</xdr:colOff>
      <xdr:row>72</xdr:row>
      <xdr:rowOff>59911</xdr:rowOff>
    </xdr:from>
    <xdr:to>
      <xdr:col>6</xdr:col>
      <xdr:colOff>263110</xdr:colOff>
      <xdr:row>74</xdr:row>
      <xdr:rowOff>41566</xdr:rowOff>
    </xdr:to>
    <xdr:sp macro="" textlink="">
      <xdr:nvSpPr>
        <xdr:cNvPr id="25" name="Nach rechts gekrümmter Pfeil 24">
          <a:extLst>
            <a:ext uri="{FF2B5EF4-FFF2-40B4-BE49-F238E27FC236}">
              <a16:creationId xmlns:a16="http://schemas.microsoft.com/office/drawing/2014/main" id="{C1078CA7-2F1A-4C0F-8B99-DF6CC178D826}"/>
            </a:ext>
          </a:extLst>
        </xdr:cNvPr>
        <xdr:cNvSpPr/>
      </xdr:nvSpPr>
      <xdr:spPr>
        <a:xfrm>
          <a:off x="3569804" y="4600161"/>
          <a:ext cx="115956" cy="29900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8</xdr:col>
      <xdr:colOff>623133</xdr:colOff>
      <xdr:row>72</xdr:row>
      <xdr:rowOff>77855</xdr:rowOff>
    </xdr:from>
    <xdr:to>
      <xdr:col>8</xdr:col>
      <xdr:colOff>745531</xdr:colOff>
      <xdr:row>74</xdr:row>
      <xdr:rowOff>53007</xdr:rowOff>
    </xdr:to>
    <xdr:sp macro="" textlink="">
      <xdr:nvSpPr>
        <xdr:cNvPr id="26" name="Nach rechts gekrümmter Pfeil 25">
          <a:extLst>
            <a:ext uri="{FF2B5EF4-FFF2-40B4-BE49-F238E27FC236}">
              <a16:creationId xmlns:a16="http://schemas.microsoft.com/office/drawing/2014/main" id="{1F898584-AAD9-4902-961D-E2BC7A1A2F65}"/>
            </a:ext>
          </a:extLst>
        </xdr:cNvPr>
        <xdr:cNvSpPr/>
      </xdr:nvSpPr>
      <xdr:spPr>
        <a:xfrm flipH="1">
          <a:off x="5163383" y="4611755"/>
          <a:ext cx="115956" cy="29900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8</xdr:col>
      <xdr:colOff>603531</xdr:colOff>
      <xdr:row>74</xdr:row>
      <xdr:rowOff>97733</xdr:rowOff>
    </xdr:from>
    <xdr:to>
      <xdr:col>8</xdr:col>
      <xdr:colOff>725929</xdr:colOff>
      <xdr:row>76</xdr:row>
      <xdr:rowOff>72886</xdr:rowOff>
    </xdr:to>
    <xdr:sp macro="" textlink="">
      <xdr:nvSpPr>
        <xdr:cNvPr id="27" name="Nach rechts gekrümmter Pfeil 26">
          <a:extLst>
            <a:ext uri="{FF2B5EF4-FFF2-40B4-BE49-F238E27FC236}">
              <a16:creationId xmlns:a16="http://schemas.microsoft.com/office/drawing/2014/main" id="{9EFFC4A4-028B-4A51-9314-9CBBDFD6A9E6}"/>
            </a:ext>
          </a:extLst>
        </xdr:cNvPr>
        <xdr:cNvSpPr/>
      </xdr:nvSpPr>
      <xdr:spPr>
        <a:xfrm flipH="1">
          <a:off x="5150131" y="4955483"/>
          <a:ext cx="115956" cy="299003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1</xdr:col>
      <xdr:colOff>150467</xdr:colOff>
      <xdr:row>81</xdr:row>
      <xdr:rowOff>112920</xdr:rowOff>
    </xdr:from>
    <xdr:to>
      <xdr:col>1</xdr:col>
      <xdr:colOff>266423</xdr:colOff>
      <xdr:row>83</xdr:row>
      <xdr:rowOff>94576</xdr:rowOff>
    </xdr:to>
    <xdr:sp macro="" textlink="">
      <xdr:nvSpPr>
        <xdr:cNvPr id="28" name="Nach rechts gekrümmter Pfeil 27">
          <a:extLst>
            <a:ext uri="{FF2B5EF4-FFF2-40B4-BE49-F238E27FC236}">
              <a16:creationId xmlns:a16="http://schemas.microsoft.com/office/drawing/2014/main" id="{E6B9A83D-89B6-4DA7-A0C7-51F4F9B74E76}"/>
            </a:ext>
          </a:extLst>
        </xdr:cNvPr>
        <xdr:cNvSpPr/>
      </xdr:nvSpPr>
      <xdr:spPr>
        <a:xfrm>
          <a:off x="3573117" y="6110495"/>
          <a:ext cx="115956" cy="299003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1</xdr:col>
      <xdr:colOff>147154</xdr:colOff>
      <xdr:row>79</xdr:row>
      <xdr:rowOff>59911</xdr:rowOff>
    </xdr:from>
    <xdr:to>
      <xdr:col>1</xdr:col>
      <xdr:colOff>263110</xdr:colOff>
      <xdr:row>81</xdr:row>
      <xdr:rowOff>41566</xdr:rowOff>
    </xdr:to>
    <xdr:sp macro="" textlink="">
      <xdr:nvSpPr>
        <xdr:cNvPr id="29" name="Nach rechts gekrümmter Pfeil 28">
          <a:extLst>
            <a:ext uri="{FF2B5EF4-FFF2-40B4-BE49-F238E27FC236}">
              <a16:creationId xmlns:a16="http://schemas.microsoft.com/office/drawing/2014/main" id="{27BD2686-383F-41B6-A980-CBC546F3B082}"/>
            </a:ext>
          </a:extLst>
        </xdr:cNvPr>
        <xdr:cNvSpPr/>
      </xdr:nvSpPr>
      <xdr:spPr>
        <a:xfrm>
          <a:off x="3569804" y="5733636"/>
          <a:ext cx="115956" cy="29900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</xdr:col>
      <xdr:colOff>831</xdr:colOff>
      <xdr:row>79</xdr:row>
      <xdr:rowOff>77855</xdr:rowOff>
    </xdr:from>
    <xdr:to>
      <xdr:col>4</xdr:col>
      <xdr:colOff>139699</xdr:colOff>
      <xdr:row>81</xdr:row>
      <xdr:rowOff>53007</xdr:rowOff>
    </xdr:to>
    <xdr:sp macro="" textlink="">
      <xdr:nvSpPr>
        <xdr:cNvPr id="30" name="Nach rechts gekrümmter Pfeil 29">
          <a:extLst>
            <a:ext uri="{FF2B5EF4-FFF2-40B4-BE49-F238E27FC236}">
              <a16:creationId xmlns:a16="http://schemas.microsoft.com/office/drawing/2014/main" id="{734A895D-3F1A-489B-B58B-C4D17F02AA5A}"/>
            </a:ext>
          </a:extLst>
        </xdr:cNvPr>
        <xdr:cNvSpPr/>
      </xdr:nvSpPr>
      <xdr:spPr>
        <a:xfrm flipH="1">
          <a:off x="2178881" y="14670155"/>
          <a:ext cx="138868" cy="34345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</xdr:col>
      <xdr:colOff>603530</xdr:colOff>
      <xdr:row>81</xdr:row>
      <xdr:rowOff>97733</xdr:rowOff>
    </xdr:from>
    <xdr:to>
      <xdr:col>4</xdr:col>
      <xdr:colOff>165099</xdr:colOff>
      <xdr:row>83</xdr:row>
      <xdr:rowOff>72886</xdr:rowOff>
    </xdr:to>
    <xdr:sp macro="" textlink="">
      <xdr:nvSpPr>
        <xdr:cNvPr id="31" name="Nach rechts gekrümmter Pfeil 30">
          <a:extLst>
            <a:ext uri="{FF2B5EF4-FFF2-40B4-BE49-F238E27FC236}">
              <a16:creationId xmlns:a16="http://schemas.microsoft.com/office/drawing/2014/main" id="{07FB3F9A-BC31-4A3F-AA4A-4C2D57D2B11C}"/>
            </a:ext>
          </a:extLst>
        </xdr:cNvPr>
        <xdr:cNvSpPr/>
      </xdr:nvSpPr>
      <xdr:spPr>
        <a:xfrm flipH="1">
          <a:off x="2171980" y="15058333"/>
          <a:ext cx="171169" cy="343453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6</xdr:col>
      <xdr:colOff>150467</xdr:colOff>
      <xdr:row>81</xdr:row>
      <xdr:rowOff>112920</xdr:rowOff>
    </xdr:from>
    <xdr:to>
      <xdr:col>6</xdr:col>
      <xdr:colOff>266423</xdr:colOff>
      <xdr:row>83</xdr:row>
      <xdr:rowOff>94576</xdr:rowOff>
    </xdr:to>
    <xdr:sp macro="" textlink="">
      <xdr:nvSpPr>
        <xdr:cNvPr id="32" name="Nach rechts gekrümmter Pfeil 31">
          <a:extLst>
            <a:ext uri="{FF2B5EF4-FFF2-40B4-BE49-F238E27FC236}">
              <a16:creationId xmlns:a16="http://schemas.microsoft.com/office/drawing/2014/main" id="{F4244C77-CDF0-40A8-9325-6BD2B0B67F68}"/>
            </a:ext>
          </a:extLst>
        </xdr:cNvPr>
        <xdr:cNvSpPr/>
      </xdr:nvSpPr>
      <xdr:spPr>
        <a:xfrm>
          <a:off x="3573117" y="7243970"/>
          <a:ext cx="115956" cy="299003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6</xdr:col>
      <xdr:colOff>147154</xdr:colOff>
      <xdr:row>79</xdr:row>
      <xdr:rowOff>59911</xdr:rowOff>
    </xdr:from>
    <xdr:to>
      <xdr:col>6</xdr:col>
      <xdr:colOff>263110</xdr:colOff>
      <xdr:row>81</xdr:row>
      <xdr:rowOff>41566</xdr:rowOff>
    </xdr:to>
    <xdr:sp macro="" textlink="">
      <xdr:nvSpPr>
        <xdr:cNvPr id="33" name="Nach rechts gekrümmter Pfeil 32">
          <a:extLst>
            <a:ext uri="{FF2B5EF4-FFF2-40B4-BE49-F238E27FC236}">
              <a16:creationId xmlns:a16="http://schemas.microsoft.com/office/drawing/2014/main" id="{D3B4E43D-F629-4E4E-8EA9-74F5AC279795}"/>
            </a:ext>
          </a:extLst>
        </xdr:cNvPr>
        <xdr:cNvSpPr/>
      </xdr:nvSpPr>
      <xdr:spPr>
        <a:xfrm>
          <a:off x="3569804" y="6867111"/>
          <a:ext cx="115956" cy="29900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8</xdr:col>
      <xdr:colOff>623133</xdr:colOff>
      <xdr:row>79</xdr:row>
      <xdr:rowOff>77855</xdr:rowOff>
    </xdr:from>
    <xdr:to>
      <xdr:col>8</xdr:col>
      <xdr:colOff>745531</xdr:colOff>
      <xdr:row>81</xdr:row>
      <xdr:rowOff>53007</xdr:rowOff>
    </xdr:to>
    <xdr:sp macro="" textlink="">
      <xdr:nvSpPr>
        <xdr:cNvPr id="34" name="Nach rechts gekrümmter Pfeil 33">
          <a:extLst>
            <a:ext uri="{FF2B5EF4-FFF2-40B4-BE49-F238E27FC236}">
              <a16:creationId xmlns:a16="http://schemas.microsoft.com/office/drawing/2014/main" id="{FFED3C3D-3A67-463D-ACA4-0675180F551C}"/>
            </a:ext>
          </a:extLst>
        </xdr:cNvPr>
        <xdr:cNvSpPr/>
      </xdr:nvSpPr>
      <xdr:spPr>
        <a:xfrm flipH="1">
          <a:off x="5163383" y="6878705"/>
          <a:ext cx="115956" cy="29900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8</xdr:col>
      <xdr:colOff>603531</xdr:colOff>
      <xdr:row>81</xdr:row>
      <xdr:rowOff>97733</xdr:rowOff>
    </xdr:from>
    <xdr:to>
      <xdr:col>8</xdr:col>
      <xdr:colOff>725929</xdr:colOff>
      <xdr:row>83</xdr:row>
      <xdr:rowOff>72886</xdr:rowOff>
    </xdr:to>
    <xdr:sp macro="" textlink="">
      <xdr:nvSpPr>
        <xdr:cNvPr id="35" name="Nach rechts gekrümmter Pfeil 34">
          <a:extLst>
            <a:ext uri="{FF2B5EF4-FFF2-40B4-BE49-F238E27FC236}">
              <a16:creationId xmlns:a16="http://schemas.microsoft.com/office/drawing/2014/main" id="{0DC7D1F4-6CE6-42C5-A20B-E60DD6AC7309}"/>
            </a:ext>
          </a:extLst>
        </xdr:cNvPr>
        <xdr:cNvSpPr/>
      </xdr:nvSpPr>
      <xdr:spPr>
        <a:xfrm flipH="1">
          <a:off x="5150131" y="7222433"/>
          <a:ext cx="115956" cy="299003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1</xdr:col>
      <xdr:colOff>79375</xdr:colOff>
      <xdr:row>11</xdr:row>
      <xdr:rowOff>95250</xdr:rowOff>
    </xdr:from>
    <xdr:to>
      <xdr:col>5</xdr:col>
      <xdr:colOff>44450</xdr:colOff>
      <xdr:row>18</xdr:row>
      <xdr:rowOff>139700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B9AC234-BCB5-4559-BBA3-2AB66451A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11</xdr:row>
      <xdr:rowOff>101600</xdr:rowOff>
    </xdr:from>
    <xdr:to>
      <xdr:col>9</xdr:col>
      <xdr:colOff>758825</xdr:colOff>
      <xdr:row>18</xdr:row>
      <xdr:rowOff>146050</xdr:rowOff>
    </xdr:to>
    <xdr:graphicFrame macro="">
      <xdr:nvGraphicFramePr>
        <xdr:cNvPr id="36" name="Diagramm 35">
          <a:extLst>
            <a:ext uri="{FF2B5EF4-FFF2-40B4-BE49-F238E27FC236}">
              <a16:creationId xmlns:a16="http://schemas.microsoft.com/office/drawing/2014/main" id="{413B5613-D2B6-4F42-9D73-EA2BB7DD3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150467</xdr:colOff>
      <xdr:row>98</xdr:row>
      <xdr:rowOff>112920</xdr:rowOff>
    </xdr:from>
    <xdr:to>
      <xdr:col>1</xdr:col>
      <xdr:colOff>266423</xdr:colOff>
      <xdr:row>100</xdr:row>
      <xdr:rowOff>94576</xdr:rowOff>
    </xdr:to>
    <xdr:sp macro="" textlink="">
      <xdr:nvSpPr>
        <xdr:cNvPr id="37" name="Nach rechts gekrümmter Pfeil 19">
          <a:extLst>
            <a:ext uri="{FF2B5EF4-FFF2-40B4-BE49-F238E27FC236}">
              <a16:creationId xmlns:a16="http://schemas.microsoft.com/office/drawing/2014/main" id="{FC7FF675-0196-4B92-83FC-CE531C199EC5}"/>
            </a:ext>
          </a:extLst>
        </xdr:cNvPr>
        <xdr:cNvSpPr/>
      </xdr:nvSpPr>
      <xdr:spPr>
        <a:xfrm>
          <a:off x="3515967" y="5097670"/>
          <a:ext cx="115956" cy="299156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1</xdr:col>
      <xdr:colOff>147154</xdr:colOff>
      <xdr:row>96</xdr:row>
      <xdr:rowOff>59911</xdr:rowOff>
    </xdr:from>
    <xdr:to>
      <xdr:col>1</xdr:col>
      <xdr:colOff>263110</xdr:colOff>
      <xdr:row>98</xdr:row>
      <xdr:rowOff>41566</xdr:rowOff>
    </xdr:to>
    <xdr:sp macro="" textlink="">
      <xdr:nvSpPr>
        <xdr:cNvPr id="38" name="Nach rechts gekrümmter Pfeil 20">
          <a:extLst>
            <a:ext uri="{FF2B5EF4-FFF2-40B4-BE49-F238E27FC236}">
              <a16:creationId xmlns:a16="http://schemas.microsoft.com/office/drawing/2014/main" id="{64ACA9E6-76B8-4161-BD4F-BDE05B28B52D}"/>
            </a:ext>
          </a:extLst>
        </xdr:cNvPr>
        <xdr:cNvSpPr/>
      </xdr:nvSpPr>
      <xdr:spPr>
        <a:xfrm>
          <a:off x="3512654" y="4727161"/>
          <a:ext cx="115956" cy="299155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</xdr:col>
      <xdr:colOff>832</xdr:colOff>
      <xdr:row>96</xdr:row>
      <xdr:rowOff>77855</xdr:rowOff>
    </xdr:from>
    <xdr:to>
      <xdr:col>4</xdr:col>
      <xdr:colOff>126999</xdr:colOff>
      <xdr:row>98</xdr:row>
      <xdr:rowOff>53007</xdr:rowOff>
    </xdr:to>
    <xdr:sp macro="" textlink="">
      <xdr:nvSpPr>
        <xdr:cNvPr id="39" name="Nach rechts gekrümmter Pfeil 21">
          <a:extLst>
            <a:ext uri="{FF2B5EF4-FFF2-40B4-BE49-F238E27FC236}">
              <a16:creationId xmlns:a16="http://schemas.microsoft.com/office/drawing/2014/main" id="{6EB7378B-2D6A-450A-8072-6C8CD8032051}"/>
            </a:ext>
          </a:extLst>
        </xdr:cNvPr>
        <xdr:cNvSpPr/>
      </xdr:nvSpPr>
      <xdr:spPr>
        <a:xfrm flipH="1">
          <a:off x="2178882" y="17445105"/>
          <a:ext cx="126167" cy="34345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</xdr:col>
      <xdr:colOff>603530</xdr:colOff>
      <xdr:row>98</xdr:row>
      <xdr:rowOff>97733</xdr:rowOff>
    </xdr:from>
    <xdr:to>
      <xdr:col>4</xdr:col>
      <xdr:colOff>133349</xdr:colOff>
      <xdr:row>100</xdr:row>
      <xdr:rowOff>72886</xdr:rowOff>
    </xdr:to>
    <xdr:sp macro="" textlink="">
      <xdr:nvSpPr>
        <xdr:cNvPr id="40" name="Nach rechts gekrümmter Pfeil 22">
          <a:extLst>
            <a:ext uri="{FF2B5EF4-FFF2-40B4-BE49-F238E27FC236}">
              <a16:creationId xmlns:a16="http://schemas.microsoft.com/office/drawing/2014/main" id="{53AC08EF-E77A-466D-84F9-2209728F5CAD}"/>
            </a:ext>
          </a:extLst>
        </xdr:cNvPr>
        <xdr:cNvSpPr/>
      </xdr:nvSpPr>
      <xdr:spPr>
        <a:xfrm flipH="1">
          <a:off x="2171980" y="17833283"/>
          <a:ext cx="139419" cy="343453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6</xdr:col>
      <xdr:colOff>150467</xdr:colOff>
      <xdr:row>98</xdr:row>
      <xdr:rowOff>112920</xdr:rowOff>
    </xdr:from>
    <xdr:to>
      <xdr:col>6</xdr:col>
      <xdr:colOff>266423</xdr:colOff>
      <xdr:row>100</xdr:row>
      <xdr:rowOff>94576</xdr:rowOff>
    </xdr:to>
    <xdr:sp macro="" textlink="">
      <xdr:nvSpPr>
        <xdr:cNvPr id="49" name="Nach rechts gekrümmter Pfeil 19">
          <a:extLst>
            <a:ext uri="{FF2B5EF4-FFF2-40B4-BE49-F238E27FC236}">
              <a16:creationId xmlns:a16="http://schemas.microsoft.com/office/drawing/2014/main" id="{FE27C611-A0A1-42F3-977F-714495A1BBAD}"/>
            </a:ext>
          </a:extLst>
        </xdr:cNvPr>
        <xdr:cNvSpPr/>
      </xdr:nvSpPr>
      <xdr:spPr>
        <a:xfrm>
          <a:off x="537817" y="17848470"/>
          <a:ext cx="115956" cy="349956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6</xdr:col>
      <xdr:colOff>147154</xdr:colOff>
      <xdr:row>96</xdr:row>
      <xdr:rowOff>59911</xdr:rowOff>
    </xdr:from>
    <xdr:to>
      <xdr:col>6</xdr:col>
      <xdr:colOff>263110</xdr:colOff>
      <xdr:row>98</xdr:row>
      <xdr:rowOff>41566</xdr:rowOff>
    </xdr:to>
    <xdr:sp macro="" textlink="">
      <xdr:nvSpPr>
        <xdr:cNvPr id="50" name="Nach rechts gekrümmter Pfeil 20">
          <a:extLst>
            <a:ext uri="{FF2B5EF4-FFF2-40B4-BE49-F238E27FC236}">
              <a16:creationId xmlns:a16="http://schemas.microsoft.com/office/drawing/2014/main" id="{AA150A65-1BB0-438A-878C-518CE01C37D5}"/>
            </a:ext>
          </a:extLst>
        </xdr:cNvPr>
        <xdr:cNvSpPr/>
      </xdr:nvSpPr>
      <xdr:spPr>
        <a:xfrm>
          <a:off x="534504" y="17427161"/>
          <a:ext cx="115956" cy="349955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832</xdr:colOff>
      <xdr:row>96</xdr:row>
      <xdr:rowOff>77855</xdr:rowOff>
    </xdr:from>
    <xdr:to>
      <xdr:col>9</xdr:col>
      <xdr:colOff>126999</xdr:colOff>
      <xdr:row>98</xdr:row>
      <xdr:rowOff>53007</xdr:rowOff>
    </xdr:to>
    <xdr:sp macro="" textlink="">
      <xdr:nvSpPr>
        <xdr:cNvPr id="51" name="Nach rechts gekrümmter Pfeil 21">
          <a:extLst>
            <a:ext uri="{FF2B5EF4-FFF2-40B4-BE49-F238E27FC236}">
              <a16:creationId xmlns:a16="http://schemas.microsoft.com/office/drawing/2014/main" id="{88E43B41-4803-46D2-9454-437407EEF055}"/>
            </a:ext>
          </a:extLst>
        </xdr:cNvPr>
        <xdr:cNvSpPr/>
      </xdr:nvSpPr>
      <xdr:spPr>
        <a:xfrm flipH="1">
          <a:off x="2178882" y="17445105"/>
          <a:ext cx="126167" cy="34345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19882</xdr:colOff>
      <xdr:row>98</xdr:row>
      <xdr:rowOff>122305</xdr:rowOff>
    </xdr:from>
    <xdr:to>
      <xdr:col>9</xdr:col>
      <xdr:colOff>146049</xdr:colOff>
      <xdr:row>100</xdr:row>
      <xdr:rowOff>97457</xdr:rowOff>
    </xdr:to>
    <xdr:sp macro="" textlink="">
      <xdr:nvSpPr>
        <xdr:cNvPr id="53" name="Nach rechts gekrümmter Pfeil 21">
          <a:extLst>
            <a:ext uri="{FF2B5EF4-FFF2-40B4-BE49-F238E27FC236}">
              <a16:creationId xmlns:a16="http://schemas.microsoft.com/office/drawing/2014/main" id="{1BDE167C-CF8F-4E96-B665-0C9F092BBD26}"/>
            </a:ext>
          </a:extLst>
        </xdr:cNvPr>
        <xdr:cNvSpPr/>
      </xdr:nvSpPr>
      <xdr:spPr>
        <a:xfrm flipH="1">
          <a:off x="5042732" y="18226155"/>
          <a:ext cx="126167" cy="343452"/>
        </a:xfrm>
        <a:prstGeom prst="curv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 editAs="oneCell">
    <xdr:from>
      <xdr:col>9</xdr:col>
      <xdr:colOff>63500</xdr:colOff>
      <xdr:row>4</xdr:row>
      <xdr:rowOff>12700</xdr:rowOff>
    </xdr:from>
    <xdr:to>
      <xdr:col>9</xdr:col>
      <xdr:colOff>958850</xdr:colOff>
      <xdr:row>8</xdr:row>
      <xdr:rowOff>171450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A92AAE8-2C1E-4667-BCBF-9FB52B4EB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6350" y="793750"/>
          <a:ext cx="8953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1"/>
  <sheetViews>
    <sheetView tabSelected="1" showWhiteSpace="0" topLeftCell="A12" zoomScaleNormal="100" workbookViewId="0">
      <selection activeCell="K51" sqref="K51"/>
    </sheetView>
  </sheetViews>
  <sheetFormatPr baseColWidth="10" defaultRowHeight="14.5" x14ac:dyDescent="0.35"/>
  <cols>
    <col min="1" max="1" width="5.54296875" style="10" customWidth="1"/>
    <col min="2" max="2" width="7.7265625" style="10" customWidth="1"/>
    <col min="3" max="3" width="9.1796875" style="10" customWidth="1"/>
    <col min="4" max="4" width="8.7265625" style="10" customWidth="1"/>
    <col min="5" max="5" width="10.26953125" style="13" customWidth="1"/>
    <col min="6" max="6" width="5" style="13" customWidth="1"/>
    <col min="7" max="8" width="7" style="10" customWidth="1"/>
    <col min="9" max="9" width="11.453125" style="10" customWidth="1"/>
    <col min="10" max="10" width="14.453125" style="14" customWidth="1"/>
    <col min="11" max="20" width="10.90625" style="15"/>
    <col min="21" max="16384" width="10.90625" style="10"/>
  </cols>
  <sheetData>
    <row r="1" spans="1:20" ht="18" customHeight="1" x14ac:dyDescent="0.35">
      <c r="A1" s="24" t="s">
        <v>80</v>
      </c>
      <c r="B1" s="24"/>
      <c r="C1" s="24"/>
      <c r="D1" s="24"/>
      <c r="E1" s="24"/>
      <c r="F1" s="24"/>
      <c r="G1" s="24"/>
      <c r="H1" s="24"/>
      <c r="I1" s="24"/>
      <c r="J1" s="24"/>
    </row>
    <row r="3" spans="1:20" x14ac:dyDescent="0.35">
      <c r="A3" s="11" t="s">
        <v>72</v>
      </c>
      <c r="E3" s="12"/>
      <c r="G3" s="11"/>
    </row>
    <row r="4" spans="1:20" x14ac:dyDescent="0.35">
      <c r="A4" s="15"/>
      <c r="E4" s="12"/>
      <c r="J4" s="29" t="s">
        <v>88</v>
      </c>
      <c r="K4" s="28" t="s">
        <v>0</v>
      </c>
      <c r="L4" s="23"/>
    </row>
    <row r="5" spans="1:20" x14ac:dyDescent="0.35">
      <c r="A5" s="16" t="s">
        <v>67</v>
      </c>
      <c r="B5" s="15">
        <v>1</v>
      </c>
      <c r="C5" s="17" t="s">
        <v>2</v>
      </c>
      <c r="D5" s="17" t="s">
        <v>3</v>
      </c>
      <c r="E5" s="18" t="s">
        <v>65</v>
      </c>
      <c r="F5" s="12">
        <v>2</v>
      </c>
      <c r="G5" s="17" t="s">
        <v>2</v>
      </c>
      <c r="H5" s="17" t="s">
        <v>3</v>
      </c>
      <c r="J5" s="30"/>
      <c r="K5" s="28" t="s">
        <v>1</v>
      </c>
      <c r="L5" s="23"/>
    </row>
    <row r="6" spans="1:20" x14ac:dyDescent="0.35">
      <c r="B6" s="15"/>
      <c r="C6" s="19">
        <f ca="1">VLOOKUP($B$5,Daten2!$B$2:$P$38,3,FALSE)</f>
        <v>1</v>
      </c>
      <c r="D6" s="19">
        <f ca="1">VLOOKUP($B$5,Daten2!$B$2:$P$38,4,FALSE)</f>
        <v>5.4</v>
      </c>
      <c r="E6" s="12"/>
      <c r="F6" s="12"/>
      <c r="G6" s="19">
        <f ca="1">VLOOKUP($F$5,Daten2!$B$2:$P$38,3,FALSE)</f>
        <v>1</v>
      </c>
      <c r="H6" s="19">
        <f ca="1">VLOOKUP($F$5,Daten2!$B$2:$P$38,4,FALSE)</f>
        <v>5.4</v>
      </c>
      <c r="J6" s="30"/>
    </row>
    <row r="7" spans="1:20" x14ac:dyDescent="0.35">
      <c r="B7" s="15"/>
      <c r="C7" s="19">
        <f ca="1">VLOOKUP($B$5,Daten2!$B$2:$P$38,5,FALSE)</f>
        <v>2</v>
      </c>
      <c r="D7" s="19">
        <f ca="1">VLOOKUP($B$5,Daten2!$B$2:$P$38,6,FALSE)</f>
        <v>10.8</v>
      </c>
      <c r="E7" s="12"/>
      <c r="F7" s="12"/>
      <c r="G7" s="19">
        <f ca="1">VLOOKUP($F$5,Daten2!$B$2:$P$38,5,FALSE)</f>
        <v>2</v>
      </c>
      <c r="H7" s="19">
        <f ca="1">VLOOKUP($F$5,Daten2!$B$2:$P$38,6,FALSE)</f>
        <v>11.600000000000001</v>
      </c>
      <c r="J7" s="30"/>
    </row>
    <row r="8" spans="1:20" x14ac:dyDescent="0.35">
      <c r="B8" s="15"/>
      <c r="C8" s="19">
        <f ca="1">VLOOKUP($B$5,Daten2!$B$2:$P$38,7,FALSE)</f>
        <v>5</v>
      </c>
      <c r="D8" s="19">
        <f ca="1">VLOOKUP($B$5,Daten2!$B$2:$P$38,8,FALSE)</f>
        <v>27</v>
      </c>
      <c r="E8" s="12"/>
      <c r="F8" s="12"/>
      <c r="G8" s="19">
        <f ca="1">VLOOKUP($F$5,Daten2!$B$2:$P$38,7,FALSE)</f>
        <v>3</v>
      </c>
      <c r="H8" s="19">
        <f ca="1">VLOOKUP($F$5,Daten2!$B$2:$P$38,8,FALSE)</f>
        <v>16.200000000000003</v>
      </c>
      <c r="J8" s="30"/>
    </row>
    <row r="9" spans="1:20" x14ac:dyDescent="0.35">
      <c r="B9" s="15"/>
      <c r="C9" s="19">
        <f ca="1">VLOOKUP($B$5,Daten2!$B$2:$P$38,9,FALSE)</f>
        <v>7</v>
      </c>
      <c r="D9" s="19">
        <f ca="1">VLOOKUP($B$5,Daten2!$B$2:$P$38,10,FALSE)</f>
        <v>37.800000000000004</v>
      </c>
      <c r="E9" s="12"/>
      <c r="F9" s="12"/>
      <c r="G9" s="19">
        <f ca="1">VLOOKUP($F$5,Daten2!$B$2:$P$38,9,FALSE)</f>
        <v>4</v>
      </c>
      <c r="H9" s="19">
        <f ca="1">VLOOKUP($F$5,Daten2!$B$2:$P$38,10,FALSE)</f>
        <v>21.6</v>
      </c>
      <c r="J9" s="31"/>
    </row>
    <row r="10" spans="1:20" x14ac:dyDescent="0.35">
      <c r="A10" s="15"/>
      <c r="B10" s="20"/>
      <c r="C10" s="20"/>
      <c r="E10" s="12"/>
      <c r="J10" s="10"/>
    </row>
    <row r="11" spans="1:20" x14ac:dyDescent="0.35">
      <c r="A11" s="11" t="s">
        <v>68</v>
      </c>
      <c r="B11" s="20"/>
      <c r="C11" s="20"/>
      <c r="E11" s="12"/>
      <c r="J11" s="10"/>
      <c r="L11" s="15" t="s">
        <v>69</v>
      </c>
      <c r="M11" s="15" t="s">
        <v>70</v>
      </c>
      <c r="O11" s="15">
        <v>0</v>
      </c>
      <c r="P11" s="15">
        <f>O11+1</f>
        <v>1</v>
      </c>
      <c r="Q11" s="15">
        <f t="shared" ref="Q11:T11" si="0">P11+1</f>
        <v>2</v>
      </c>
      <c r="R11" s="15">
        <f t="shared" si="0"/>
        <v>3</v>
      </c>
      <c r="S11" s="15">
        <f t="shared" si="0"/>
        <v>4</v>
      </c>
      <c r="T11" s="15">
        <f t="shared" si="0"/>
        <v>5</v>
      </c>
    </row>
    <row r="12" spans="1:20" x14ac:dyDescent="0.35">
      <c r="A12" s="15"/>
      <c r="B12" s="20"/>
      <c r="C12" s="20"/>
      <c r="E12" s="12"/>
      <c r="F12" s="18"/>
      <c r="H12" s="20"/>
      <c r="I12" s="16"/>
      <c r="K12" s="15" t="str">
        <f ca="1">IF(M12=0,"proportional","nicht proportional")</f>
        <v>nicht proportional</v>
      </c>
      <c r="L12" s="15">
        <f ca="1">RANDBETWEEN(1,3)</f>
        <v>2</v>
      </c>
      <c r="M12" s="15">
        <f ca="1">RANDBETWEEN(1,3)*(-1)^RANDBETWEEN(0,1)*RANDBETWEEN(0,1)</f>
        <v>1</v>
      </c>
      <c r="N12" s="15" t="s">
        <v>3</v>
      </c>
      <c r="O12" s="15">
        <f t="shared" ref="O12:T12" ca="1" si="1">O$11*$L12+$M12</f>
        <v>1</v>
      </c>
      <c r="P12" s="15">
        <f t="shared" ca="1" si="1"/>
        <v>3</v>
      </c>
      <c r="Q12" s="15">
        <f t="shared" ca="1" si="1"/>
        <v>5</v>
      </c>
      <c r="R12" s="15">
        <f t="shared" ca="1" si="1"/>
        <v>7</v>
      </c>
      <c r="S12" s="15">
        <f t="shared" ca="1" si="1"/>
        <v>9</v>
      </c>
      <c r="T12" s="15">
        <f t="shared" ca="1" si="1"/>
        <v>11</v>
      </c>
    </row>
    <row r="13" spans="1:20" x14ac:dyDescent="0.35">
      <c r="A13" s="16" t="s">
        <v>67</v>
      </c>
      <c r="E13" s="12"/>
      <c r="F13" s="18" t="s">
        <v>65</v>
      </c>
      <c r="J13" s="10"/>
      <c r="K13" s="15" t="str">
        <f ca="1">IF(M13=0,"proportional","nicht proportional")</f>
        <v>nicht proportional</v>
      </c>
      <c r="L13" s="15">
        <f ca="1">RANDBETWEEN(1,3)</f>
        <v>3</v>
      </c>
      <c r="M13" s="15">
        <f ca="1">RANDBETWEEN(1,3)*(-1)^RANDBETWEEN(0,1)*RANDBETWEEN(0,1)</f>
        <v>-2</v>
      </c>
      <c r="N13" s="15" t="s">
        <v>3</v>
      </c>
      <c r="O13" s="15">
        <f ca="1">O$11*$L13+$M13</f>
        <v>-2</v>
      </c>
      <c r="P13" s="15">
        <f t="shared" ref="P13:T13" ca="1" si="2">P$11*$L13+$M13</f>
        <v>1</v>
      </c>
      <c r="Q13" s="15">
        <f t="shared" ca="1" si="2"/>
        <v>4</v>
      </c>
      <c r="R13" s="15">
        <f t="shared" ca="1" si="2"/>
        <v>7</v>
      </c>
      <c r="S13" s="15">
        <f t="shared" ca="1" si="2"/>
        <v>10</v>
      </c>
      <c r="T13" s="15">
        <f t="shared" ca="1" si="2"/>
        <v>13</v>
      </c>
    </row>
    <row r="14" spans="1:20" x14ac:dyDescent="0.35">
      <c r="E14" s="12"/>
      <c r="F14" s="18"/>
      <c r="J14" s="10"/>
    </row>
    <row r="15" spans="1:20" x14ac:dyDescent="0.35">
      <c r="E15" s="12"/>
      <c r="J15" s="10"/>
    </row>
    <row r="16" spans="1:20" x14ac:dyDescent="0.35">
      <c r="E16" s="12"/>
      <c r="F16" s="18"/>
      <c r="J16" s="10"/>
    </row>
    <row r="17" spans="1:18" x14ac:dyDescent="0.35">
      <c r="E17" s="12"/>
      <c r="J17" s="10"/>
    </row>
    <row r="18" spans="1:18" x14ac:dyDescent="0.35">
      <c r="A18" s="15"/>
      <c r="B18" s="20"/>
      <c r="C18" s="20"/>
      <c r="E18" s="12"/>
      <c r="J18" s="10"/>
    </row>
    <row r="19" spans="1:18" x14ac:dyDescent="0.35">
      <c r="A19" s="15"/>
      <c r="B19" s="20"/>
      <c r="C19" s="20"/>
      <c r="E19" s="12"/>
      <c r="J19" s="10"/>
    </row>
    <row r="20" spans="1:18" x14ac:dyDescent="0.35">
      <c r="A20" s="15"/>
      <c r="B20" s="20"/>
      <c r="C20" s="20"/>
      <c r="E20" s="12"/>
      <c r="F20" s="18"/>
      <c r="I20" s="16"/>
    </row>
    <row r="21" spans="1:18" x14ac:dyDescent="0.35">
      <c r="A21" s="11" t="s">
        <v>73</v>
      </c>
      <c r="E21" s="12"/>
      <c r="G21" s="11"/>
      <c r="I21" s="14"/>
      <c r="L21" s="15" t="s">
        <v>69</v>
      </c>
      <c r="M21" s="15" t="s">
        <v>70</v>
      </c>
    </row>
    <row r="22" spans="1:18" x14ac:dyDescent="0.35">
      <c r="A22" s="11"/>
      <c r="E22" s="12"/>
      <c r="G22" s="11"/>
      <c r="I22" s="14"/>
      <c r="K22" s="15" t="str">
        <f ca="1">IF(M22=0,"proportional","nicht proportional")</f>
        <v>nicht proportional</v>
      </c>
      <c r="L22" s="15">
        <f ca="1">RANDBETWEEN(1,5)*(-1)^RANDBETWEEN(0,1)</f>
        <v>4</v>
      </c>
      <c r="M22" s="15">
        <f ca="1">RANDBETWEEN(1,3)*(-1)^RANDBETWEEN(0,1)*RANDBETWEEN(0,1)</f>
        <v>-1</v>
      </c>
      <c r="P22" s="15" t="str">
        <f ca="1">IF(R22=0,"proportional","nicht proportional")</f>
        <v>nicht proportional</v>
      </c>
      <c r="Q22" s="15">
        <f ca="1">RANDBETWEEN(1,5)*(-1)^RANDBETWEEN(0,1)</f>
        <v>3</v>
      </c>
      <c r="R22" s="15">
        <f ca="1">RANDBETWEEN(1,3)*(-1)^RANDBETWEEN(0,1)*RANDBETWEEN(0,1)</f>
        <v>2</v>
      </c>
    </row>
    <row r="23" spans="1:18" x14ac:dyDescent="0.35">
      <c r="A23" s="16" t="s">
        <v>67</v>
      </c>
      <c r="C23" s="10" t="str">
        <f ca="1">"y = "&amp;L22&amp;"x "&amp;IF(M22&gt;0,"+ "&amp;M22,IF(M22&lt;0,"- "&amp;ABS(M22),""))</f>
        <v>y = 4x - 1</v>
      </c>
      <c r="E23" s="12"/>
      <c r="F23" s="18" t="s">
        <v>65</v>
      </c>
      <c r="H23" s="10" t="str">
        <f ca="1">"y = "&amp;Q22&amp;"x "&amp;IF(R22&gt;0,"+ "&amp;R22,IF(R22&lt;0,"- "&amp;ABS(R22),""))</f>
        <v>y = 3x + 2</v>
      </c>
      <c r="I23" s="14"/>
    </row>
    <row r="24" spans="1:18" x14ac:dyDescent="0.35">
      <c r="E24" s="12"/>
      <c r="H24" s="20"/>
      <c r="I24" s="14"/>
    </row>
    <row r="25" spans="1:18" x14ac:dyDescent="0.35">
      <c r="A25" s="11" t="s">
        <v>79</v>
      </c>
      <c r="E25" s="12"/>
      <c r="G25" s="11"/>
    </row>
    <row r="26" spans="1:18" x14ac:dyDescent="0.35">
      <c r="A26" s="15">
        <v>1</v>
      </c>
      <c r="E26" s="12"/>
      <c r="F26" s="15">
        <v>2</v>
      </c>
    </row>
    <row r="27" spans="1:18" x14ac:dyDescent="0.35">
      <c r="A27" s="10" t="s">
        <v>67</v>
      </c>
      <c r="B27" s="10" t="str">
        <f ca="1">VLOOKUP($A26,Daten1!$B$2:$Q$38,14,)</f>
        <v>14 Gurken kosten 11,90 €.</v>
      </c>
      <c r="E27" s="12"/>
      <c r="F27" s="10" t="s">
        <v>65</v>
      </c>
      <c r="G27" s="10" t="str">
        <f ca="1">VLOOKUP($F26,Daten1!$B$2:$Q$38,14,)</f>
        <v>5 Liter Wasser kosten 5,15 €.</v>
      </c>
      <c r="J27" s="10"/>
    </row>
    <row r="28" spans="1:18" x14ac:dyDescent="0.35">
      <c r="B28" s="10" t="str">
        <f ca="1">VLOOKUP($A26,Daten1!$B$2:$Q$38,15,)</f>
        <v>Was kosten 12 Gurken?</v>
      </c>
      <c r="E28" s="12"/>
      <c r="F28" s="10"/>
      <c r="G28" s="10" t="str">
        <f ca="1">VLOOKUP($F26,Daten1!$B$2:$Q$38,15,)</f>
        <v>Was kosten 6 Liter Wasser?</v>
      </c>
      <c r="J28" s="10"/>
    </row>
    <row r="29" spans="1:18" x14ac:dyDescent="0.35">
      <c r="A29" s="15">
        <v>3</v>
      </c>
      <c r="E29" s="12"/>
      <c r="F29" s="15">
        <v>8</v>
      </c>
    </row>
    <row r="30" spans="1:18" x14ac:dyDescent="0.35">
      <c r="A30" s="10" t="s">
        <v>76</v>
      </c>
      <c r="B30" s="10" t="str">
        <f ca="1">VLOOKUP($A29,Daten1!$B$2:$Q$38,14,)</f>
        <v>18 Flaschen Tomatenketchup kosten 18,72 €.</v>
      </c>
      <c r="E30" s="12"/>
      <c r="F30" s="10" t="s">
        <v>77</v>
      </c>
      <c r="G30" s="10" t="str">
        <f ca="1">VLOOKUP($F29,Daten1!$B$2:$Q$38,14,)</f>
        <v>2 Packungen Käseaufschnitt kosten 3,66 €.</v>
      </c>
      <c r="J30" s="10"/>
    </row>
    <row r="31" spans="1:18" x14ac:dyDescent="0.35">
      <c r="B31" s="10" t="str">
        <f ca="1">VLOOKUP($A29,Daten1!$B$2:$Q$38,15,)</f>
        <v>Was kosten 11 Flaschen Tomatenketchup?</v>
      </c>
      <c r="E31" s="12"/>
      <c r="F31" s="10"/>
      <c r="G31" s="10" t="str">
        <f ca="1">VLOOKUP($F29,Daten1!$B$2:$Q$38,15,)</f>
        <v>Was kosten 11 Packungen Käseaufschnitt?</v>
      </c>
      <c r="J31" s="10"/>
    </row>
    <row r="32" spans="1:18" x14ac:dyDescent="0.35">
      <c r="E32" s="12"/>
    </row>
    <row r="33" spans="1:10" x14ac:dyDescent="0.35">
      <c r="A33" s="11" t="s">
        <v>81</v>
      </c>
      <c r="E33" s="12"/>
    </row>
    <row r="34" spans="1:10" x14ac:dyDescent="0.35">
      <c r="A34" s="11"/>
      <c r="E34" s="12"/>
    </row>
    <row r="35" spans="1:10" x14ac:dyDescent="0.35">
      <c r="A35" s="10" t="s">
        <v>67</v>
      </c>
      <c r="B35" s="15">
        <v>1</v>
      </c>
      <c r="C35" s="17" t="s">
        <v>2</v>
      </c>
      <c r="D35" s="17" t="s">
        <v>3</v>
      </c>
      <c r="E35" s="12"/>
      <c r="F35" s="10" t="s">
        <v>65</v>
      </c>
      <c r="G35" s="15">
        <v>2</v>
      </c>
      <c r="H35" s="17" t="s">
        <v>2</v>
      </c>
      <c r="I35" s="17" t="s">
        <v>3</v>
      </c>
      <c r="J35" s="10"/>
    </row>
    <row r="36" spans="1:10" x14ac:dyDescent="0.35">
      <c r="B36" s="15"/>
      <c r="C36" s="19">
        <f ca="1">VLOOKUP($B$35,Daten3!$B$2:$P$38,3,FALSE)</f>
        <v>1</v>
      </c>
      <c r="D36" s="19">
        <f ca="1">VLOOKUP($B$35,Daten3!$B$2:$P$38,4,FALSE)</f>
        <v>5.0999999999999996</v>
      </c>
      <c r="E36" s="12"/>
      <c r="F36" s="10"/>
      <c r="G36" s="15"/>
      <c r="H36" s="19">
        <f ca="1">VLOOKUP($G$35,Daten3!$B$2:$P$38,3,FALSE)</f>
        <v>1</v>
      </c>
      <c r="I36" s="19">
        <f ca="1">VLOOKUP($G$35,Daten3!$B$2:$P$38,4,FALSE)</f>
        <v>4.2</v>
      </c>
      <c r="J36" s="10"/>
    </row>
    <row r="37" spans="1:10" x14ac:dyDescent="0.35">
      <c r="B37" s="15"/>
      <c r="C37" s="19">
        <f ca="1">VLOOKUP($B$35,Daten3!$B$2:$P$38,5,FALSE)</f>
        <v>2</v>
      </c>
      <c r="D37" s="19">
        <f ca="1">VLOOKUP($B$35,Daten3!$B$2:$P$38,6,FALSE)</f>
        <v>2.5499999999999998</v>
      </c>
      <c r="E37" s="12"/>
      <c r="F37" s="10"/>
      <c r="G37" s="15"/>
      <c r="H37" s="19">
        <f ca="1">VLOOKUP($G$35,Daten3!$B$2:$P$38,5,FALSE)</f>
        <v>2</v>
      </c>
      <c r="I37" s="19">
        <f ca="1">VLOOKUP($G$35,Daten3!$B$2:$P$38,6,FALSE)</f>
        <v>2.1</v>
      </c>
      <c r="J37" s="10"/>
    </row>
    <row r="38" spans="1:10" x14ac:dyDescent="0.35">
      <c r="B38" s="15"/>
      <c r="C38" s="19">
        <f ca="1">VLOOKUP($B$35,Daten3!$B$2:$P$38,7,FALSE)</f>
        <v>5</v>
      </c>
      <c r="D38" s="19">
        <f ca="1">VLOOKUP($B$35,Daten3!$B$2:$P$38,8,FALSE)</f>
        <v>1.02</v>
      </c>
      <c r="E38" s="12"/>
      <c r="F38" s="10"/>
      <c r="G38" s="15"/>
      <c r="H38" s="19">
        <f ca="1">VLOOKUP($G$35,Daten3!$B$2:$P$38,7,FALSE)</f>
        <v>5</v>
      </c>
      <c r="I38" s="19">
        <f ca="1">VLOOKUP($G$35,Daten3!$B$2:$P$38,8,FALSE)</f>
        <v>0.84000000000000008</v>
      </c>
      <c r="J38" s="10"/>
    </row>
    <row r="39" spans="1:10" x14ac:dyDescent="0.35">
      <c r="B39" s="15"/>
      <c r="C39" s="19">
        <f ca="1">VLOOKUP($B$35,Daten3!$B$2:$P$38,9,FALSE)</f>
        <v>8</v>
      </c>
      <c r="D39" s="19">
        <f ca="1">VLOOKUP($B$35,Daten3!$B$2:$P$38,10,FALSE)</f>
        <v>1.3374999999999999</v>
      </c>
      <c r="E39" s="12"/>
      <c r="F39" s="10"/>
      <c r="G39" s="15"/>
      <c r="H39" s="19">
        <f ca="1">VLOOKUP($G$35,Daten3!$B$2:$P$38,9,FALSE)</f>
        <v>8</v>
      </c>
      <c r="I39" s="19">
        <f ca="1">VLOOKUP($G$35,Daten3!$B$2:$P$38,10,FALSE)</f>
        <v>0.52500000000000002</v>
      </c>
      <c r="J39" s="10"/>
    </row>
    <row r="40" spans="1:10" x14ac:dyDescent="0.35">
      <c r="B40" s="15"/>
      <c r="C40" s="22"/>
      <c r="D40" s="22"/>
      <c r="E40" s="12"/>
      <c r="F40" s="10"/>
      <c r="G40" s="15"/>
      <c r="H40" s="22"/>
      <c r="I40" s="22"/>
      <c r="J40" s="10"/>
    </row>
    <row r="41" spans="1:10" x14ac:dyDescent="0.35">
      <c r="A41" s="11" t="s">
        <v>85</v>
      </c>
      <c r="B41" s="15"/>
      <c r="C41" s="22"/>
      <c r="D41" s="22"/>
      <c r="E41" s="12"/>
      <c r="F41" s="10"/>
      <c r="G41" s="15"/>
      <c r="H41" s="22"/>
      <c r="I41" s="22"/>
      <c r="J41" s="10"/>
    </row>
    <row r="42" spans="1:10" x14ac:dyDescent="0.35">
      <c r="A42" s="4">
        <v>1</v>
      </c>
      <c r="B42"/>
      <c r="C42"/>
      <c r="G42" s="4">
        <v>2</v>
      </c>
      <c r="H42"/>
      <c r="I42" s="22"/>
      <c r="J42" s="10"/>
    </row>
    <row r="43" spans="1:10" x14ac:dyDescent="0.35">
      <c r="A43" s="3" t="s">
        <v>67</v>
      </c>
      <c r="B43" t="str">
        <f ca="1">VLOOKUP($A42,Daten4!$B$2:$Q$38,14,)</f>
        <v>22 Arbeiter brauchen 1,95 Stunden.</v>
      </c>
      <c r="C43"/>
      <c r="G43" s="3" t="s">
        <v>65</v>
      </c>
      <c r="H43" t="str">
        <f ca="1">VLOOKUP($A42,Daten4!$B$2:$Q$38,14,)</f>
        <v>22 Arbeiter brauchen 1,95 Stunden.</v>
      </c>
      <c r="I43" s="22"/>
      <c r="J43" s="10"/>
    </row>
    <row r="44" spans="1:10" x14ac:dyDescent="0.35">
      <c r="A44"/>
      <c r="B44" t="str">
        <f ca="1">VLOOKUP($A42,Daten4!$B$2:$Q$38,15,)</f>
        <v>Wie lange brauchen 16 Arbeiter</v>
      </c>
      <c r="C44"/>
      <c r="G44"/>
      <c r="H44" t="str">
        <f ca="1">VLOOKUP($A42,Daten4!$B$2:$Q$38,15,)</f>
        <v>Wie lange brauchen 16 Arbeiter</v>
      </c>
      <c r="I44" s="22"/>
      <c r="J44" s="10"/>
    </row>
    <row r="45" spans="1:10" x14ac:dyDescent="0.35">
      <c r="A45"/>
      <c r="B45" s="3" t="s">
        <v>87</v>
      </c>
      <c r="C45"/>
      <c r="G45"/>
      <c r="H45" s="3" t="s">
        <v>87</v>
      </c>
      <c r="I45" s="22"/>
      <c r="J45" s="10"/>
    </row>
    <row r="46" spans="1:10" x14ac:dyDescent="0.35">
      <c r="B46" s="15"/>
      <c r="C46" s="22"/>
      <c r="D46" s="22"/>
      <c r="E46" s="12"/>
      <c r="F46" s="10"/>
      <c r="G46" s="15"/>
      <c r="H46" s="22"/>
      <c r="I46" s="22"/>
      <c r="J46" s="10"/>
    </row>
    <row r="47" spans="1:10" x14ac:dyDescent="0.35">
      <c r="B47" s="15"/>
      <c r="C47" s="22"/>
      <c r="D47" s="22"/>
      <c r="E47" s="12"/>
      <c r="F47" s="10"/>
      <c r="G47" s="15"/>
      <c r="H47" s="22"/>
      <c r="I47" s="22"/>
      <c r="J47" s="10"/>
    </row>
    <row r="48" spans="1:10" x14ac:dyDescent="0.35">
      <c r="B48" s="15"/>
      <c r="C48" s="22"/>
      <c r="D48" s="22"/>
      <c r="E48" s="12"/>
      <c r="F48" s="10"/>
      <c r="G48" s="15"/>
      <c r="H48" s="22"/>
      <c r="I48" s="22"/>
      <c r="J48" s="10"/>
    </row>
    <row r="49" spans="1:10" x14ac:dyDescent="0.35">
      <c r="E49" s="12"/>
    </row>
    <row r="50" spans="1:10" ht="15.5" x14ac:dyDescent="0.35">
      <c r="A50" s="25" t="s">
        <v>78</v>
      </c>
      <c r="B50" s="26"/>
      <c r="C50" s="26"/>
      <c r="D50" s="26"/>
      <c r="E50" s="26"/>
      <c r="F50" s="26"/>
      <c r="G50" s="26"/>
      <c r="H50" s="26"/>
      <c r="I50" s="26"/>
      <c r="J50" s="27"/>
    </row>
    <row r="51" spans="1:10" x14ac:dyDescent="0.35">
      <c r="E51" s="12"/>
    </row>
    <row r="52" spans="1:10" x14ac:dyDescent="0.35">
      <c r="A52" s="11" t="s">
        <v>63</v>
      </c>
      <c r="E52" s="12"/>
    </row>
    <row r="53" spans="1:10" x14ac:dyDescent="0.35">
      <c r="E53" s="12"/>
    </row>
    <row r="54" spans="1:10" x14ac:dyDescent="0.35">
      <c r="A54" s="11" t="s">
        <v>66</v>
      </c>
      <c r="E54" s="12"/>
    </row>
    <row r="56" spans="1:10" x14ac:dyDescent="0.35">
      <c r="A56" s="10" t="s">
        <v>64</v>
      </c>
      <c r="B56" s="17" t="str">
        <f t="shared" ref="B56:C60" si="3">C5</f>
        <v>x</v>
      </c>
      <c r="C56" s="17" t="str">
        <f t="shared" si="3"/>
        <v>y</v>
      </c>
      <c r="D56" s="17" t="s">
        <v>61</v>
      </c>
      <c r="E56" s="21"/>
      <c r="F56" s="13" t="s">
        <v>65</v>
      </c>
      <c r="G56" s="17" t="str">
        <f>G5</f>
        <v>x</v>
      </c>
      <c r="H56" s="17" t="str">
        <f>H5</f>
        <v>y</v>
      </c>
      <c r="I56" s="17" t="s">
        <v>61</v>
      </c>
    </row>
    <row r="57" spans="1:10" x14ac:dyDescent="0.35">
      <c r="B57" s="19">
        <f t="shared" ca="1" si="3"/>
        <v>1</v>
      </c>
      <c r="C57" s="19">
        <f t="shared" ca="1" si="3"/>
        <v>5.4</v>
      </c>
      <c r="D57" s="19">
        <f ca="1">C57/B57</f>
        <v>5.4</v>
      </c>
      <c r="E57" s="21"/>
      <c r="G57" s="19">
        <f ca="1">G6</f>
        <v>1</v>
      </c>
      <c r="H57" s="19">
        <f ca="1">H6</f>
        <v>5.4</v>
      </c>
      <c r="I57" s="19">
        <f ca="1">H57/G57</f>
        <v>5.4</v>
      </c>
    </row>
    <row r="58" spans="1:10" x14ac:dyDescent="0.35">
      <c r="B58" s="19">
        <f t="shared" ca="1" si="3"/>
        <v>2</v>
      </c>
      <c r="C58" s="19">
        <f t="shared" ca="1" si="3"/>
        <v>10.8</v>
      </c>
      <c r="D58" s="19">
        <f ca="1">C58/B58</f>
        <v>5.4</v>
      </c>
      <c r="E58" s="21"/>
      <c r="G58" s="19">
        <f ca="1">G7</f>
        <v>2</v>
      </c>
      <c r="H58" s="19">
        <f ca="1">H7</f>
        <v>11.600000000000001</v>
      </c>
      <c r="I58" s="19">
        <f ca="1">H58/G58</f>
        <v>5.8000000000000007</v>
      </c>
    </row>
    <row r="59" spans="1:10" x14ac:dyDescent="0.35">
      <c r="B59" s="19">
        <f t="shared" ca="1" si="3"/>
        <v>5</v>
      </c>
      <c r="C59" s="19">
        <f t="shared" ca="1" si="3"/>
        <v>27</v>
      </c>
      <c r="D59" s="19">
        <f ca="1">C59/B59</f>
        <v>5.4</v>
      </c>
      <c r="E59" s="21"/>
      <c r="G59" s="19">
        <f ca="1">G8</f>
        <v>3</v>
      </c>
      <c r="H59" s="19">
        <f ca="1">H8</f>
        <v>16.200000000000003</v>
      </c>
      <c r="I59" s="19">
        <f ca="1">H59/G59</f>
        <v>5.4000000000000012</v>
      </c>
    </row>
    <row r="60" spans="1:10" x14ac:dyDescent="0.35">
      <c r="B60" s="19">
        <f t="shared" ca="1" si="3"/>
        <v>7</v>
      </c>
      <c r="C60" s="19">
        <f t="shared" ca="1" si="3"/>
        <v>37.800000000000004</v>
      </c>
      <c r="D60" s="19">
        <f ca="1">C60/B60</f>
        <v>5.4</v>
      </c>
      <c r="E60" s="21"/>
      <c r="G60" s="19">
        <f ca="1">G9</f>
        <v>4</v>
      </c>
      <c r="H60" s="19">
        <f ca="1">H9</f>
        <v>21.6</v>
      </c>
      <c r="I60" s="19">
        <f ca="1">H60/G60</f>
        <v>5.4</v>
      </c>
    </row>
    <row r="61" spans="1:10" x14ac:dyDescent="0.35">
      <c r="E61" s="21"/>
    </row>
    <row r="62" spans="1:10" x14ac:dyDescent="0.35">
      <c r="B62" s="11" t="s">
        <v>62</v>
      </c>
      <c r="C62" s="10" t="str">
        <f ca="1">VLOOKUP($B$5,Daten2!$B$2:$P$38,15,FALSE)</f>
        <v>Zuordnung ist proportional</v>
      </c>
      <c r="D62" s="14"/>
      <c r="E62" s="21"/>
      <c r="G62" s="11" t="s">
        <v>62</v>
      </c>
      <c r="H62" s="10" t="str">
        <f ca="1">VLOOKUP($F$5,Daten2!$B$2:$P$38,15,FALSE)</f>
        <v>Zuordnung ist nicht proportional</v>
      </c>
      <c r="I62" s="14"/>
    </row>
    <row r="64" spans="1:10" x14ac:dyDescent="0.35">
      <c r="A64" s="11" t="s">
        <v>71</v>
      </c>
    </row>
    <row r="65" spans="1:10" x14ac:dyDescent="0.35">
      <c r="A65" s="10" t="s">
        <v>64</v>
      </c>
      <c r="B65" s="10" t="str">
        <f ca="1">K12</f>
        <v>nicht proportional</v>
      </c>
      <c r="F65" s="13" t="s">
        <v>65</v>
      </c>
      <c r="G65" s="10" t="str">
        <f ca="1">K13</f>
        <v>nicht proportional</v>
      </c>
    </row>
    <row r="66" spans="1:10" x14ac:dyDescent="0.35">
      <c r="B66" s="10" t="str">
        <f ca="1">IF(B65="proportional","da Gerade durch den Ursprung","da keine Gerade durch den Ursprung")</f>
        <v>da keine Gerade durch den Ursprung</v>
      </c>
      <c r="G66" s="10" t="str">
        <f ca="1">IF(G65="proportional","da Gerade durch den Ursprung","da keine Gerade durch den Ursprung")</f>
        <v>da keine Gerade durch den Ursprung</v>
      </c>
    </row>
    <row r="68" spans="1:10" x14ac:dyDescent="0.35">
      <c r="A68" s="11" t="s">
        <v>74</v>
      </c>
    </row>
    <row r="69" spans="1:10" x14ac:dyDescent="0.35">
      <c r="A69" s="10" t="s">
        <v>64</v>
      </c>
      <c r="B69" s="10" t="str">
        <f ca="1">K22</f>
        <v>nicht proportional</v>
      </c>
      <c r="F69" s="13" t="s">
        <v>65</v>
      </c>
      <c r="G69" s="10" t="str">
        <f ca="1">P22</f>
        <v>nicht proportional</v>
      </c>
    </row>
    <row r="71" spans="1:10" x14ac:dyDescent="0.35">
      <c r="A71" s="11" t="s">
        <v>75</v>
      </c>
    </row>
    <row r="72" spans="1:10" x14ac:dyDescent="0.35">
      <c r="A72" s="10" t="s">
        <v>64</v>
      </c>
      <c r="F72" s="13" t="s">
        <v>65</v>
      </c>
    </row>
    <row r="73" spans="1:10" x14ac:dyDescent="0.35">
      <c r="A73" s="13"/>
      <c r="B73" s="10">
        <f ca="1">VLOOKUP($A26,Daten1!$B$2:$Q$38,5,)</f>
        <v>14</v>
      </c>
      <c r="C73" s="20" t="s">
        <v>12</v>
      </c>
      <c r="D73" s="14" t="str">
        <f ca="1">TEXT(VLOOKUP($A26,Daten1!$B$2:$Q$38,6,),"0,00")&amp;" €"</f>
        <v>11,90 €</v>
      </c>
      <c r="E73" s="14"/>
      <c r="G73" s="10">
        <f ca="1">VLOOKUP($F26,Daten1!$B$2:$Q$38,5,)</f>
        <v>5</v>
      </c>
      <c r="H73" s="20" t="s">
        <v>12</v>
      </c>
      <c r="I73" s="14" t="str">
        <f ca="1">TEXT(VLOOKUP($F26,Daten1!$B$2:$Q$38,6,),"0,00")&amp;" €"</f>
        <v>5,15 €</v>
      </c>
    </row>
    <row r="74" spans="1:10" x14ac:dyDescent="0.35">
      <c r="A74" s="18" t="str">
        <f ca="1">":"&amp;VLOOKUP($A26,Daten1!$B$2:$Q$38,5,)</f>
        <v>:14</v>
      </c>
      <c r="C74" s="20"/>
      <c r="D74" s="16"/>
      <c r="E74" s="20" t="str">
        <f ca="1">":"&amp;VLOOKUP($A26,Daten1!$B$2:$Q$38,5,)</f>
        <v>:14</v>
      </c>
      <c r="F74" s="18" t="str">
        <f ca="1">":"&amp;VLOOKUP($F26,Daten1!$B$2:$Q$38,5,)</f>
        <v>:5</v>
      </c>
      <c r="H74" s="20"/>
      <c r="I74" s="16"/>
      <c r="J74" s="14" t="str">
        <f ca="1">":"&amp;VLOOKUP($F26,Daten1!$B$2:$Q$38,5,)</f>
        <v>:5</v>
      </c>
    </row>
    <row r="75" spans="1:10" x14ac:dyDescent="0.35">
      <c r="A75" s="13"/>
      <c r="B75" s="10">
        <v>1</v>
      </c>
      <c r="C75" s="20" t="s">
        <v>12</v>
      </c>
      <c r="D75" s="14" t="str">
        <f ca="1">TEXT(VLOOKUP($A26,Daten1!$B$2:$Q$38,4,),"0,00")&amp;" €"</f>
        <v>0,85 €</v>
      </c>
      <c r="E75" s="20"/>
      <c r="G75" s="10">
        <v>1</v>
      </c>
      <c r="H75" s="20" t="s">
        <v>12</v>
      </c>
      <c r="I75" s="14" t="str">
        <f ca="1">TEXT(VLOOKUP($F26,Daten1!$B$2:$Q$38,4,),"0,00")&amp;" €"</f>
        <v>1,03 €</v>
      </c>
    </row>
    <row r="76" spans="1:10" x14ac:dyDescent="0.35">
      <c r="A76" s="18" t="str">
        <f ca="1">"·"&amp;VLOOKUP($A26,Daten1!$B$2:$Q$38,7,)</f>
        <v>·12</v>
      </c>
      <c r="D76" s="16"/>
      <c r="E76" s="20" t="str">
        <f ca="1">"·"&amp;VLOOKUP($A26,Daten1!$B$2:$Q$38,7,)</f>
        <v>·12</v>
      </c>
      <c r="F76" s="18" t="str">
        <f ca="1">"·"&amp;VLOOKUP($F26,Daten1!$B$2:$Q$38,7,)</f>
        <v>·6</v>
      </c>
      <c r="I76" s="16"/>
      <c r="J76" s="14" t="str">
        <f ca="1">"·"&amp;VLOOKUP($F26,Daten1!$B$2:$Q$38,7,)</f>
        <v>·6</v>
      </c>
    </row>
    <row r="77" spans="1:10" x14ac:dyDescent="0.35">
      <c r="A77" s="13"/>
      <c r="B77" s="10">
        <f ca="1">VLOOKUP($A26,Daten1!$B$2:$Q$38,7,)</f>
        <v>12</v>
      </c>
      <c r="C77" s="20" t="s">
        <v>12</v>
      </c>
      <c r="D77" s="14" t="str">
        <f ca="1">TEXT(VLOOKUP($A26,Daten1!$B$2:$Q$38,8,),"0,00")&amp;" €"</f>
        <v>10,20 €</v>
      </c>
      <c r="E77" s="14"/>
      <c r="G77" s="10">
        <f ca="1">VLOOKUP($F26,Daten1!$B$2:$Q$38,7,)</f>
        <v>6</v>
      </c>
      <c r="H77" s="20" t="s">
        <v>12</v>
      </c>
      <c r="I77" s="14" t="str">
        <f ca="1">TEXT(VLOOKUP($F26,Daten1!$B$2:$Q$38,8,),"0,00")&amp;" €"</f>
        <v>6,18 €</v>
      </c>
    </row>
    <row r="79" spans="1:10" x14ac:dyDescent="0.35">
      <c r="A79" s="10" t="s">
        <v>76</v>
      </c>
      <c r="F79" s="13" t="s">
        <v>77</v>
      </c>
    </row>
    <row r="80" spans="1:10" x14ac:dyDescent="0.35">
      <c r="A80" s="13"/>
      <c r="B80" s="10">
        <f ca="1">VLOOKUP($A29,Daten1!$B$2:$Q$38,5,)</f>
        <v>18</v>
      </c>
      <c r="C80" s="20" t="s">
        <v>12</v>
      </c>
      <c r="D80" s="14" t="str">
        <f ca="1">TEXT(VLOOKUP($A29,Daten1!$B$2:$Q$38,6,),"0,00")&amp;" €"</f>
        <v>18,72 €</v>
      </c>
      <c r="E80" s="14"/>
      <c r="G80" s="10">
        <f ca="1">VLOOKUP($F29,Daten1!$B$2:$Q$38,5,)</f>
        <v>2</v>
      </c>
      <c r="H80" s="20" t="s">
        <v>12</v>
      </c>
      <c r="I80" s="14" t="str">
        <f ca="1">TEXT(VLOOKUP($F29,Daten1!$B$2:$Q$38,6,),"0,00")&amp;" €"</f>
        <v>3,66 €</v>
      </c>
    </row>
    <row r="81" spans="1:10" x14ac:dyDescent="0.35">
      <c r="A81" s="18" t="str">
        <f ca="1">":"&amp;VLOOKUP($A29,Daten1!$B$2:$Q$38,5,)</f>
        <v>:18</v>
      </c>
      <c r="C81" s="20"/>
      <c r="D81" s="16"/>
      <c r="E81" s="20" t="str">
        <f ca="1">":"&amp;VLOOKUP($A29,Daten1!$B$2:$Q$38,5,)</f>
        <v>:18</v>
      </c>
      <c r="F81" s="18" t="str">
        <f ca="1">":"&amp;VLOOKUP($F29,Daten1!$B$2:$Q$38,5,)</f>
        <v>:2</v>
      </c>
      <c r="H81" s="20"/>
      <c r="I81" s="16"/>
      <c r="J81" s="14" t="str">
        <f ca="1">":"&amp;VLOOKUP($F29,Daten1!$B$2:$Q$38,5,)</f>
        <v>:2</v>
      </c>
    </row>
    <row r="82" spans="1:10" x14ac:dyDescent="0.35">
      <c r="A82" s="13"/>
      <c r="B82" s="10">
        <v>1</v>
      </c>
      <c r="C82" s="20" t="s">
        <v>12</v>
      </c>
      <c r="D82" s="14" t="str">
        <f ca="1">TEXT(VLOOKUP($A29,Daten1!$B$2:$Q$38,4,),"0,00")&amp;" €"</f>
        <v>1,04 €</v>
      </c>
      <c r="E82" s="20"/>
      <c r="G82" s="10">
        <v>1</v>
      </c>
      <c r="H82" s="20" t="s">
        <v>12</v>
      </c>
      <c r="I82" s="14" t="str">
        <f ca="1">TEXT(VLOOKUP($F29,Daten1!$B$2:$Q$38,4,),"0,00")&amp;" €"</f>
        <v>1,83 €</v>
      </c>
    </row>
    <row r="83" spans="1:10" x14ac:dyDescent="0.35">
      <c r="A83" s="18" t="str">
        <f ca="1">"·"&amp;VLOOKUP($A29,Daten1!$B$2:$Q$38,7,)</f>
        <v>·11</v>
      </c>
      <c r="D83" s="16"/>
      <c r="E83" s="20" t="str">
        <f ca="1">"·"&amp;VLOOKUP($A29,Daten1!$B$2:$Q$38,7,)</f>
        <v>·11</v>
      </c>
      <c r="F83" s="18" t="str">
        <f ca="1">"·"&amp;VLOOKUP($F29,Daten1!$B$2:$Q$38,7,)</f>
        <v>·11</v>
      </c>
      <c r="I83" s="16"/>
      <c r="J83" s="14" t="str">
        <f ca="1">"·"&amp;VLOOKUP($F29,Daten1!$B$2:$Q$38,7,)</f>
        <v>·11</v>
      </c>
    </row>
    <row r="84" spans="1:10" x14ac:dyDescent="0.35">
      <c r="A84" s="13"/>
      <c r="B84" s="10">
        <f ca="1">VLOOKUP($A29,Daten1!$B$2:$Q$38,7,)</f>
        <v>11</v>
      </c>
      <c r="C84" s="20" t="s">
        <v>12</v>
      </c>
      <c r="D84" s="14" t="str">
        <f ca="1">TEXT(VLOOKUP($A29,Daten1!$B$2:$Q$38,8,),"0,00")&amp;" €"</f>
        <v>11,44 €</v>
      </c>
      <c r="E84" s="14"/>
      <c r="G84" s="10">
        <f ca="1">VLOOKUP($F29,Daten1!$B$2:$Q$38,7,)</f>
        <v>11</v>
      </c>
      <c r="H84" s="20" t="s">
        <v>12</v>
      </c>
      <c r="I84" s="14" t="str">
        <f ca="1">TEXT(VLOOKUP($F29,Daten1!$B$2:$Q$38,8,),"0,00")&amp;" €"</f>
        <v>20,13 €</v>
      </c>
    </row>
    <row r="86" spans="1:10" x14ac:dyDescent="0.35">
      <c r="A86" s="11" t="s">
        <v>83</v>
      </c>
    </row>
    <row r="87" spans="1:10" x14ac:dyDescent="0.35">
      <c r="A87" s="10" t="s">
        <v>67</v>
      </c>
      <c r="B87" s="4">
        <v>1</v>
      </c>
      <c r="C87" s="17" t="s">
        <v>2</v>
      </c>
      <c r="D87" s="17" t="s">
        <v>3</v>
      </c>
      <c r="E87" s="17" t="s">
        <v>82</v>
      </c>
      <c r="F87" s="13" t="s">
        <v>65</v>
      </c>
      <c r="G87" s="15">
        <v>2</v>
      </c>
      <c r="H87" s="17" t="s">
        <v>2</v>
      </c>
      <c r="I87" s="17" t="s">
        <v>3</v>
      </c>
      <c r="J87" s="17" t="s">
        <v>82</v>
      </c>
    </row>
    <row r="88" spans="1:10" x14ac:dyDescent="0.35">
      <c r="B88" s="4"/>
      <c r="C88" s="19">
        <f ca="1">VLOOKUP($B$35,Daten3!$B$2:$P$38,3,FALSE)</f>
        <v>1</v>
      </c>
      <c r="D88" s="19">
        <f ca="1">VLOOKUP($B$35,Daten3!$B$2:$P$38,4,FALSE)</f>
        <v>5.0999999999999996</v>
      </c>
      <c r="E88" s="19">
        <f ca="1">D88*C88</f>
        <v>5.0999999999999996</v>
      </c>
      <c r="G88" s="15"/>
      <c r="H88" s="19">
        <f ca="1">VLOOKUP($G$35,Daten3!$B$2:$P$38,3,FALSE)</f>
        <v>1</v>
      </c>
      <c r="I88" s="19">
        <f ca="1">VLOOKUP($G$35,Daten3!$B$2:$P$38,4,FALSE)</f>
        <v>4.2</v>
      </c>
      <c r="J88" s="19">
        <f ca="1">I88*H88</f>
        <v>4.2</v>
      </c>
    </row>
    <row r="89" spans="1:10" x14ac:dyDescent="0.35">
      <c r="B89" s="4"/>
      <c r="C89" s="19">
        <f ca="1">VLOOKUP($B$35,Daten3!$B$2:$P$38,5,FALSE)</f>
        <v>2</v>
      </c>
      <c r="D89" s="19">
        <f ca="1">VLOOKUP($B$35,Daten3!$B$2:$P$38,6,FALSE)</f>
        <v>2.5499999999999998</v>
      </c>
      <c r="E89" s="19">
        <f t="shared" ref="E89:E91" ca="1" si="4">D89*C89</f>
        <v>5.0999999999999996</v>
      </c>
      <c r="G89" s="15"/>
      <c r="H89" s="19">
        <f ca="1">VLOOKUP($G$35,Daten3!$B$2:$P$38,5,FALSE)</f>
        <v>2</v>
      </c>
      <c r="I89" s="19">
        <f ca="1">VLOOKUP($G$35,Daten3!$B$2:$P$38,6,FALSE)</f>
        <v>2.1</v>
      </c>
      <c r="J89" s="19">
        <f t="shared" ref="J89:J91" ca="1" si="5">I89*H89</f>
        <v>4.2</v>
      </c>
    </row>
    <row r="90" spans="1:10" x14ac:dyDescent="0.35">
      <c r="B90" s="4"/>
      <c r="C90" s="19">
        <f ca="1">VLOOKUP($B$35,Daten3!$B$2:$P$38,7,FALSE)</f>
        <v>5</v>
      </c>
      <c r="D90" s="19">
        <f ca="1">VLOOKUP($B$35,Daten3!$B$2:$P$38,8,FALSE)</f>
        <v>1.02</v>
      </c>
      <c r="E90" s="19">
        <f t="shared" ca="1" si="4"/>
        <v>5.0999999999999996</v>
      </c>
      <c r="G90" s="15"/>
      <c r="H90" s="19">
        <f ca="1">VLOOKUP($G$35,Daten3!$B$2:$P$38,7,FALSE)</f>
        <v>5</v>
      </c>
      <c r="I90" s="19">
        <f ca="1">VLOOKUP($G$35,Daten3!$B$2:$P$38,8,FALSE)</f>
        <v>0.84000000000000008</v>
      </c>
      <c r="J90" s="19">
        <f t="shared" ca="1" si="5"/>
        <v>4.2</v>
      </c>
    </row>
    <row r="91" spans="1:10" x14ac:dyDescent="0.35">
      <c r="B91" s="4"/>
      <c r="C91" s="19">
        <f ca="1">VLOOKUP($B$35,Daten3!$B$2:$P$38,9,FALSE)</f>
        <v>8</v>
      </c>
      <c r="D91" s="19">
        <f ca="1">VLOOKUP($B$35,Daten3!$B$2:$P$38,10,FALSE)</f>
        <v>1.3374999999999999</v>
      </c>
      <c r="E91" s="19">
        <f t="shared" ca="1" si="4"/>
        <v>10.7</v>
      </c>
      <c r="G91" s="15"/>
      <c r="H91" s="19">
        <f ca="1">VLOOKUP($G$35,Daten3!$B$2:$P$38,9,FALSE)</f>
        <v>8</v>
      </c>
      <c r="I91" s="19">
        <f ca="1">VLOOKUP($G$35,Daten3!$B$2:$P$38,10,FALSE)</f>
        <v>0.52500000000000002</v>
      </c>
      <c r="J91" s="19">
        <f t="shared" ca="1" si="5"/>
        <v>4.2</v>
      </c>
    </row>
    <row r="92" spans="1:10" x14ac:dyDescent="0.35">
      <c r="B92" s="4"/>
      <c r="C92" s="22"/>
      <c r="D92" s="22"/>
      <c r="E92" s="22"/>
      <c r="G92" s="15"/>
      <c r="H92" s="22"/>
      <c r="I92" s="22"/>
      <c r="J92" s="22"/>
    </row>
    <row r="93" spans="1:10" x14ac:dyDescent="0.35">
      <c r="B93" s="21" t="str">
        <f ca="1">VLOOKUP($B$35,Daten3!$B$2:$P$38,15,FALSE)</f>
        <v>Zuordnung ist nicht antiproportional</v>
      </c>
      <c r="C93" s="13"/>
      <c r="D93" s="13"/>
      <c r="G93" s="21" t="str">
        <f ca="1">VLOOKUP($G$35,Daten3!$B$2:$P$38,15,FALSE)</f>
        <v>Zuordnung ist antiproportional</v>
      </c>
    </row>
    <row r="94" spans="1:10" x14ac:dyDescent="0.35">
      <c r="B94" s="21"/>
      <c r="C94" s="13"/>
      <c r="D94" s="13"/>
      <c r="G94" s="21"/>
    </row>
    <row r="95" spans="1:10" x14ac:dyDescent="0.35">
      <c r="A95" s="11" t="s">
        <v>86</v>
      </c>
    </row>
    <row r="96" spans="1:10" x14ac:dyDescent="0.35">
      <c r="A96" s="10" t="s">
        <v>67</v>
      </c>
      <c r="B96" s="4">
        <v>1</v>
      </c>
      <c r="C96"/>
      <c r="D96"/>
      <c r="E96" s="6"/>
      <c r="F96" s="10" t="s">
        <v>65</v>
      </c>
      <c r="G96" s="4">
        <v>2</v>
      </c>
      <c r="H96"/>
      <c r="I96"/>
      <c r="J96" s="6"/>
    </row>
    <row r="97" spans="1:10" x14ac:dyDescent="0.35">
      <c r="A97"/>
      <c r="B97">
        <f ca="1">VLOOKUP($B96,Daten4!$B$2:$Q$38,5,)</f>
        <v>22</v>
      </c>
      <c r="C97" s="5" t="s">
        <v>12</v>
      </c>
      <c r="D97" s="6" t="str">
        <f ca="1">TEXT(VLOOKUP($B96,Daten4!$B$2:$Q$38,6,),"0,00")&amp;" St."</f>
        <v>1,95 St.</v>
      </c>
      <c r="E97" s="6"/>
      <c r="F97"/>
      <c r="G97">
        <f ca="1">VLOOKUP($B96,Daten4!$B$2:$Q$38,5,)</f>
        <v>22</v>
      </c>
      <c r="H97" s="5" t="s">
        <v>12</v>
      </c>
      <c r="I97" s="6" t="str">
        <f ca="1">TEXT(VLOOKUP($B96,Daten4!$B$2:$Q$38,6,),"0,00")&amp;" St."</f>
        <v>1,95 St.</v>
      </c>
      <c r="J97" s="6"/>
    </row>
    <row r="98" spans="1:10" x14ac:dyDescent="0.35">
      <c r="A98" s="7" t="str">
        <f ca="1">":"&amp;VLOOKUP($B96,Daten4!$B$2:$Q$38,5,)</f>
        <v>:22</v>
      </c>
      <c r="B98"/>
      <c r="C98" s="5"/>
      <c r="D98" s="7"/>
      <c r="E98" s="9" t="str">
        <f ca="1">"·"&amp;VLOOKUP($B96,Daten4!$B$2:$Q$38,5,)</f>
        <v>·22</v>
      </c>
      <c r="F98" s="7" t="str">
        <f ca="1">":"&amp;VLOOKUP($B96,Daten4!$B$2:$Q$38,5,)</f>
        <v>:22</v>
      </c>
      <c r="G98"/>
      <c r="H98" s="5"/>
      <c r="I98" s="7"/>
      <c r="J98" s="9" t="str">
        <f ca="1">"·"&amp;VLOOKUP($B96,Daten4!$B$2:$Q$38,5,)</f>
        <v>·22</v>
      </c>
    </row>
    <row r="99" spans="1:10" x14ac:dyDescent="0.35">
      <c r="A99"/>
      <c r="B99">
        <v>1</v>
      </c>
      <c r="C99" s="5" t="s">
        <v>12</v>
      </c>
      <c r="D99" s="6" t="str">
        <f ca="1">TEXT(VLOOKUP($B96,Daten4!$B$2:$Q$38,4,),"0,00")&amp;" St."</f>
        <v>43,00 St.</v>
      </c>
      <c r="E99" s="9"/>
      <c r="F99"/>
      <c r="G99">
        <v>1</v>
      </c>
      <c r="H99" s="5" t="s">
        <v>12</v>
      </c>
      <c r="I99" s="6" t="str">
        <f ca="1">TEXT(VLOOKUP($B96,Daten4!$B$2:$Q$38,4,),"0,00")&amp;" St."</f>
        <v>43,00 St.</v>
      </c>
      <c r="J99" s="9"/>
    </row>
    <row r="100" spans="1:10" x14ac:dyDescent="0.35">
      <c r="A100" s="7" t="str">
        <f ca="1">"·"&amp;VLOOKUP($B96,Daten4!$B$2:$Q$38,7,)</f>
        <v>·16</v>
      </c>
      <c r="B100"/>
      <c r="C100"/>
      <c r="D100" s="7"/>
      <c r="E100" s="9" t="str">
        <f ca="1">":"&amp;VLOOKUP($B96,Daten4!$B$2:$Q$38,7,)</f>
        <v>:16</v>
      </c>
      <c r="F100" s="7" t="str">
        <f ca="1">"·"&amp;VLOOKUP($B96,Daten4!$B$2:$Q$38,7,)</f>
        <v>·16</v>
      </c>
      <c r="G100"/>
      <c r="H100"/>
      <c r="I100" s="7"/>
      <c r="J100" s="9" t="str">
        <f ca="1">":"&amp;VLOOKUP($B96,Daten4!$B$2:$Q$38,7,)</f>
        <v>:16</v>
      </c>
    </row>
    <row r="101" spans="1:10" x14ac:dyDescent="0.35">
      <c r="A101"/>
      <c r="B101">
        <f ca="1">VLOOKUP($B96,Daten4!$B$2:$Q$38,7,)</f>
        <v>16</v>
      </c>
      <c r="C101" s="5" t="s">
        <v>12</v>
      </c>
      <c r="D101" s="6" t="str">
        <f ca="1">TEXT(VLOOKUP($B96,Daten4!$B$2:$Q$38,8,),"0,00")&amp;" St."</f>
        <v>2,69 St.</v>
      </c>
      <c r="E101" s="6"/>
      <c r="F101"/>
      <c r="G101">
        <f ca="1">VLOOKUP($B96,Daten4!$B$2:$Q$38,7,)</f>
        <v>16</v>
      </c>
      <c r="H101" s="5" t="s">
        <v>12</v>
      </c>
      <c r="I101" s="6" t="str">
        <f ca="1">TEXT(VLOOKUP($B96,Daten4!$B$2:$Q$38,8,),"0,00")&amp;" St."</f>
        <v>2,69 St.</v>
      </c>
      <c r="J101" s="6"/>
    </row>
  </sheetData>
  <mergeCells count="4">
    <mergeCell ref="K4:L4"/>
    <mergeCell ref="K5:L5"/>
    <mergeCell ref="A1:J1"/>
    <mergeCell ref="A50:J50"/>
  </mergeCells>
  <phoneticPr fontId="0" type="noConversion"/>
  <pageMargins left="0.7" right="0.7" top="0.75" bottom="0.75" header="0.3" footer="0.3"/>
  <pageSetup paperSize="9" orientation="portrait" r:id="rId1"/>
  <headerFooter alignWithMargins="0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9"/>
  <sheetViews>
    <sheetView workbookViewId="0">
      <selection activeCell="B9" sqref="B9"/>
    </sheetView>
  </sheetViews>
  <sheetFormatPr baseColWidth="10" defaultRowHeight="12.5" x14ac:dyDescent="0.25"/>
  <cols>
    <col min="2" max="2" width="35" customWidth="1"/>
    <col min="3" max="3" width="11.54296875" customWidth="1"/>
    <col min="4" max="4" width="8.54296875" customWidth="1"/>
    <col min="6" max="6" width="5.81640625" bestFit="1" customWidth="1"/>
    <col min="7" max="7" width="6.81640625" bestFit="1" customWidth="1"/>
    <col min="8" max="8" width="5.81640625" bestFit="1" customWidth="1"/>
    <col min="9" max="9" width="6.81640625" bestFit="1" customWidth="1"/>
    <col min="10" max="10" width="3" bestFit="1" customWidth="1"/>
    <col min="11" max="11" width="6.54296875" bestFit="1" customWidth="1"/>
    <col min="12" max="13" width="3" bestFit="1" customWidth="1"/>
    <col min="14" max="14" width="17.54296875" style="3" customWidth="1"/>
    <col min="15" max="15" width="34.7265625" bestFit="1" customWidth="1"/>
    <col min="16" max="16" width="36" bestFit="1" customWidth="1"/>
    <col min="17" max="17" width="5.81640625" bestFit="1" customWidth="1"/>
    <col min="18" max="18" width="5.81640625" customWidth="1"/>
  </cols>
  <sheetData>
    <row r="1" spans="1:23" x14ac:dyDescent="0.25">
      <c r="A1">
        <v>37</v>
      </c>
      <c r="C1" s="3" t="s">
        <v>10</v>
      </c>
      <c r="D1" s="3" t="s">
        <v>11</v>
      </c>
      <c r="E1" s="3" t="s">
        <v>5</v>
      </c>
      <c r="F1" s="3" t="s">
        <v>6</v>
      </c>
      <c r="G1" s="3" t="s">
        <v>8</v>
      </c>
      <c r="H1" s="3" t="s">
        <v>7</v>
      </c>
      <c r="I1" s="3" t="s">
        <v>9</v>
      </c>
      <c r="J1" s="3" t="s">
        <v>3</v>
      </c>
      <c r="K1" s="3" t="s">
        <v>5</v>
      </c>
      <c r="L1" s="3"/>
      <c r="M1" s="3"/>
      <c r="Q1" s="3" t="s">
        <v>7</v>
      </c>
      <c r="R1" s="3"/>
    </row>
    <row r="2" spans="1:23" ht="15.5" x14ac:dyDescent="0.35">
      <c r="A2">
        <f ca="1">ROUND(RAND()*(A1-1)+0.5,0)</f>
        <v>30</v>
      </c>
      <c r="B2">
        <f t="shared" ref="B2:B37" ca="1" si="0">MOD(B1+$A$2,$A$1)</f>
        <v>30</v>
      </c>
      <c r="C2">
        <v>69</v>
      </c>
      <c r="D2">
        <v>139</v>
      </c>
      <c r="E2">
        <f ca="1">ROUND(RAND()*(D2-C2)+C2,0)</f>
        <v>76</v>
      </c>
      <c r="F2">
        <v>6</v>
      </c>
      <c r="G2" s="8">
        <f ca="1">E2/F2</f>
        <v>12.666666666666666</v>
      </c>
      <c r="H2">
        <f ca="1">IF(OR(Q2=F2,W2=1),F2+1,Q2)</f>
        <v>19</v>
      </c>
      <c r="I2" s="8">
        <f ca="1">E2/H2</f>
        <v>4</v>
      </c>
      <c r="J2">
        <f ca="1">GCD(F2,H2)</f>
        <v>1</v>
      </c>
      <c r="K2" s="8">
        <f ca="1">E2/J2</f>
        <v>76</v>
      </c>
      <c r="L2">
        <f ca="1">F2/J2</f>
        <v>6</v>
      </c>
      <c r="M2">
        <f ca="1">H2/J2</f>
        <v>19</v>
      </c>
      <c r="N2" s="3" t="s">
        <v>84</v>
      </c>
      <c r="O2" t="str">
        <f t="shared" ref="O2:O38" ca="1" si="1">F2&amp;" "&amp;N2&amp;" brauchen "&amp;TEXT(G2,"##,00")&amp;" Stunden."</f>
        <v>6 Arbeiter brauchen 12,67 Stunden.</v>
      </c>
      <c r="P2" s="3" t="str">
        <f ca="1">"Wie lange brauchen "&amp;H2&amp;" "&amp;N2</f>
        <v>Wie lange brauchen 19 Arbeiter</v>
      </c>
      <c r="Q2">
        <f t="shared" ref="Q2:Q38" ca="1" si="2">ROUND(RAND()*20+2,0)</f>
        <v>19</v>
      </c>
      <c r="S2">
        <f ca="1">F2/Q2</f>
        <v>0.31578947368421051</v>
      </c>
      <c r="T2">
        <f ca="1">ROUND(S2,0)</f>
        <v>0</v>
      </c>
      <c r="U2">
        <f ca="1">Q2/F2</f>
        <v>3.1666666666666665</v>
      </c>
      <c r="V2" s="2">
        <f ca="1">ROUND(U2,0)</f>
        <v>3</v>
      </c>
      <c r="W2">
        <f ca="1">IF(OR(S2=T2,U2=V2),1,0)</f>
        <v>0</v>
      </c>
    </row>
    <row r="3" spans="1:23" ht="15.5" x14ac:dyDescent="0.35">
      <c r="B3">
        <f t="shared" ca="1" si="0"/>
        <v>23</v>
      </c>
      <c r="C3">
        <v>69</v>
      </c>
      <c r="D3">
        <v>139</v>
      </c>
      <c r="E3">
        <f t="shared" ref="E3:E38" ca="1" si="3">ROUND(RAND()*(D3-C3)+C3,0)</f>
        <v>86</v>
      </c>
      <c r="F3">
        <f t="shared" ref="F3:F38" ca="1" si="4">ROUND(RAND()*20+2,0)</f>
        <v>18</v>
      </c>
      <c r="G3" s="8">
        <f t="shared" ref="G3:G38" ca="1" si="5">E3/F3</f>
        <v>4.7777777777777777</v>
      </c>
      <c r="H3">
        <f t="shared" ref="H3:H38" ca="1" si="6">IF(OR(Q3=F3,W3=1),F3+1,Q3)</f>
        <v>7</v>
      </c>
      <c r="I3" s="8">
        <f t="shared" ref="I3:I38" ca="1" si="7">E3/H3</f>
        <v>12.285714285714286</v>
      </c>
      <c r="J3">
        <f t="shared" ref="J3:J38" ca="1" si="8">GCD(F3,H3)</f>
        <v>1</v>
      </c>
      <c r="K3" s="8">
        <f t="shared" ref="K3:K38" ca="1" si="9">E3/J3</f>
        <v>86</v>
      </c>
      <c r="L3">
        <f t="shared" ref="L3:L38" ca="1" si="10">F3/J3</f>
        <v>18</v>
      </c>
      <c r="M3">
        <f t="shared" ref="M3:M38" ca="1" si="11">H3/J3</f>
        <v>7</v>
      </c>
      <c r="N3" s="3" t="s">
        <v>84</v>
      </c>
      <c r="O3" t="str">
        <f t="shared" ca="1" si="1"/>
        <v>18 Arbeiter brauchen 4,78 Stunden.</v>
      </c>
      <c r="P3" s="3" t="str">
        <f t="shared" ref="P3:P38" ca="1" si="12">"Wie lange brauchen "&amp;H3&amp;" "&amp;N3</f>
        <v>Wie lange brauchen 7 Arbeiter</v>
      </c>
      <c r="Q3">
        <f t="shared" ca="1" si="2"/>
        <v>7</v>
      </c>
      <c r="S3">
        <f t="shared" ref="S3:S38" ca="1" si="13">F3/Q3</f>
        <v>2.5714285714285716</v>
      </c>
      <c r="T3">
        <f t="shared" ref="T3:T38" ca="1" si="14">ROUND(S3,0)</f>
        <v>3</v>
      </c>
      <c r="U3">
        <f t="shared" ref="U3:U38" ca="1" si="15">Q3/F3</f>
        <v>0.3888888888888889</v>
      </c>
      <c r="V3" s="2">
        <f t="shared" ref="V3:V38" ca="1" si="16">ROUND(U3,0)</f>
        <v>0</v>
      </c>
      <c r="W3">
        <f t="shared" ref="W3:W38" ca="1" si="17">IF(OR(S3=T3,U3=V3),1,0)</f>
        <v>0</v>
      </c>
    </row>
    <row r="4" spans="1:23" ht="15.5" x14ac:dyDescent="0.35">
      <c r="B4">
        <f t="shared" ca="1" si="0"/>
        <v>16</v>
      </c>
      <c r="C4">
        <v>149</v>
      </c>
      <c r="D4">
        <v>299</v>
      </c>
      <c r="E4">
        <f t="shared" ca="1" si="3"/>
        <v>299</v>
      </c>
      <c r="F4">
        <f t="shared" ca="1" si="4"/>
        <v>13</v>
      </c>
      <c r="G4" s="8">
        <f t="shared" ca="1" si="5"/>
        <v>23</v>
      </c>
      <c r="H4">
        <f t="shared" ca="1" si="6"/>
        <v>6</v>
      </c>
      <c r="I4" s="8">
        <f t="shared" ca="1" si="7"/>
        <v>49.833333333333336</v>
      </c>
      <c r="J4">
        <f t="shared" ca="1" si="8"/>
        <v>1</v>
      </c>
      <c r="K4" s="8">
        <f t="shared" ca="1" si="9"/>
        <v>299</v>
      </c>
      <c r="L4">
        <f t="shared" ca="1" si="10"/>
        <v>13</v>
      </c>
      <c r="M4">
        <f t="shared" ca="1" si="11"/>
        <v>6</v>
      </c>
      <c r="N4" s="3" t="s">
        <v>84</v>
      </c>
      <c r="O4" t="str">
        <f t="shared" ca="1" si="1"/>
        <v>13 Arbeiter brauchen 23,00 Stunden.</v>
      </c>
      <c r="P4" s="3" t="str">
        <f t="shared" ca="1" si="12"/>
        <v>Wie lange brauchen 6 Arbeiter</v>
      </c>
      <c r="Q4">
        <f t="shared" ca="1" si="2"/>
        <v>6</v>
      </c>
      <c r="S4">
        <f t="shared" ca="1" si="13"/>
        <v>2.1666666666666665</v>
      </c>
      <c r="T4">
        <f t="shared" ca="1" si="14"/>
        <v>2</v>
      </c>
      <c r="U4">
        <f t="shared" ca="1" si="15"/>
        <v>0.46153846153846156</v>
      </c>
      <c r="V4" s="2">
        <f t="shared" ca="1" si="16"/>
        <v>0</v>
      </c>
      <c r="W4">
        <f t="shared" ca="1" si="17"/>
        <v>0</v>
      </c>
    </row>
    <row r="5" spans="1:23" ht="15.5" x14ac:dyDescent="0.35">
      <c r="B5">
        <f t="shared" ca="1" si="0"/>
        <v>9</v>
      </c>
      <c r="C5">
        <v>99</v>
      </c>
      <c r="D5">
        <v>139</v>
      </c>
      <c r="E5">
        <f t="shared" ca="1" si="3"/>
        <v>130</v>
      </c>
      <c r="F5">
        <f t="shared" ca="1" si="4"/>
        <v>15</v>
      </c>
      <c r="G5" s="8">
        <f t="shared" ca="1" si="5"/>
        <v>8.6666666666666661</v>
      </c>
      <c r="H5">
        <f t="shared" ca="1" si="6"/>
        <v>20</v>
      </c>
      <c r="I5" s="8">
        <f t="shared" ca="1" si="7"/>
        <v>6.5</v>
      </c>
      <c r="J5">
        <f t="shared" ca="1" si="8"/>
        <v>5</v>
      </c>
      <c r="K5" s="8">
        <f t="shared" ca="1" si="9"/>
        <v>26</v>
      </c>
      <c r="L5">
        <f t="shared" ca="1" si="10"/>
        <v>3</v>
      </c>
      <c r="M5">
        <f t="shared" ca="1" si="11"/>
        <v>4</v>
      </c>
      <c r="N5" s="3" t="s">
        <v>84</v>
      </c>
      <c r="O5" t="str">
        <f t="shared" ca="1" si="1"/>
        <v>15 Arbeiter brauchen 8,67 Stunden.</v>
      </c>
      <c r="P5" s="3" t="str">
        <f t="shared" ca="1" si="12"/>
        <v>Wie lange brauchen 20 Arbeiter</v>
      </c>
      <c r="Q5">
        <f t="shared" ca="1" si="2"/>
        <v>20</v>
      </c>
      <c r="S5">
        <f t="shared" ca="1" si="13"/>
        <v>0.75</v>
      </c>
      <c r="T5">
        <f t="shared" ca="1" si="14"/>
        <v>1</v>
      </c>
      <c r="U5">
        <f t="shared" ca="1" si="15"/>
        <v>1.3333333333333333</v>
      </c>
      <c r="V5" s="2">
        <f t="shared" ca="1" si="16"/>
        <v>1</v>
      </c>
      <c r="W5">
        <f t="shared" ca="1" si="17"/>
        <v>0</v>
      </c>
    </row>
    <row r="6" spans="1:23" ht="15.5" x14ac:dyDescent="0.35">
      <c r="B6">
        <f t="shared" ca="1" si="0"/>
        <v>2</v>
      </c>
      <c r="C6">
        <v>69</v>
      </c>
      <c r="D6">
        <v>119</v>
      </c>
      <c r="E6">
        <f t="shared" ca="1" si="3"/>
        <v>87</v>
      </c>
      <c r="F6">
        <f t="shared" ca="1" si="4"/>
        <v>8</v>
      </c>
      <c r="G6" s="8">
        <f t="shared" ca="1" si="5"/>
        <v>10.875</v>
      </c>
      <c r="H6">
        <f t="shared" ca="1" si="6"/>
        <v>11</v>
      </c>
      <c r="I6" s="8">
        <f t="shared" ca="1" si="7"/>
        <v>7.9090909090909092</v>
      </c>
      <c r="J6">
        <f t="shared" ca="1" si="8"/>
        <v>1</v>
      </c>
      <c r="K6" s="8">
        <f t="shared" ca="1" si="9"/>
        <v>87</v>
      </c>
      <c r="L6">
        <f t="shared" ca="1" si="10"/>
        <v>8</v>
      </c>
      <c r="M6">
        <f t="shared" ca="1" si="11"/>
        <v>11</v>
      </c>
      <c r="N6" s="3" t="s">
        <v>84</v>
      </c>
      <c r="O6" t="str">
        <f t="shared" ca="1" si="1"/>
        <v>8 Arbeiter brauchen 10,88 Stunden.</v>
      </c>
      <c r="P6" s="3" t="str">
        <f t="shared" ca="1" si="12"/>
        <v>Wie lange brauchen 11 Arbeiter</v>
      </c>
      <c r="Q6">
        <f t="shared" ca="1" si="2"/>
        <v>11</v>
      </c>
      <c r="S6">
        <f t="shared" ca="1" si="13"/>
        <v>0.72727272727272729</v>
      </c>
      <c r="T6">
        <f t="shared" ca="1" si="14"/>
        <v>1</v>
      </c>
      <c r="U6">
        <f t="shared" ca="1" si="15"/>
        <v>1.375</v>
      </c>
      <c r="V6" s="2">
        <f t="shared" ca="1" si="16"/>
        <v>1</v>
      </c>
      <c r="W6">
        <f t="shared" ca="1" si="17"/>
        <v>0</v>
      </c>
    </row>
    <row r="7" spans="1:23" ht="15.5" x14ac:dyDescent="0.35">
      <c r="B7">
        <f t="shared" ca="1" si="0"/>
        <v>32</v>
      </c>
      <c r="C7">
        <v>69</v>
      </c>
      <c r="D7">
        <v>179</v>
      </c>
      <c r="E7">
        <f t="shared" ca="1" si="3"/>
        <v>91</v>
      </c>
      <c r="F7">
        <f t="shared" ca="1" si="4"/>
        <v>19</v>
      </c>
      <c r="G7" s="8">
        <f t="shared" ca="1" si="5"/>
        <v>4.7894736842105265</v>
      </c>
      <c r="H7">
        <f t="shared" ca="1" si="6"/>
        <v>11</v>
      </c>
      <c r="I7" s="8">
        <f t="shared" ca="1" si="7"/>
        <v>8.2727272727272734</v>
      </c>
      <c r="J7">
        <f t="shared" ca="1" si="8"/>
        <v>1</v>
      </c>
      <c r="K7" s="8">
        <f t="shared" ca="1" si="9"/>
        <v>91</v>
      </c>
      <c r="L7">
        <f t="shared" ca="1" si="10"/>
        <v>19</v>
      </c>
      <c r="M7">
        <f t="shared" ca="1" si="11"/>
        <v>11</v>
      </c>
      <c r="N7" s="3" t="s">
        <v>84</v>
      </c>
      <c r="O7" t="str">
        <f t="shared" ca="1" si="1"/>
        <v>19 Arbeiter brauchen 4,79 Stunden.</v>
      </c>
      <c r="P7" s="3" t="str">
        <f t="shared" ca="1" si="12"/>
        <v>Wie lange brauchen 11 Arbeiter</v>
      </c>
      <c r="Q7">
        <f t="shared" ca="1" si="2"/>
        <v>11</v>
      </c>
      <c r="S7">
        <f t="shared" ca="1" si="13"/>
        <v>1.7272727272727273</v>
      </c>
      <c r="T7">
        <f t="shared" ca="1" si="14"/>
        <v>2</v>
      </c>
      <c r="U7">
        <f t="shared" ca="1" si="15"/>
        <v>0.57894736842105265</v>
      </c>
      <c r="V7" s="2">
        <f t="shared" ca="1" si="16"/>
        <v>1</v>
      </c>
      <c r="W7">
        <f t="shared" ca="1" si="17"/>
        <v>0</v>
      </c>
    </row>
    <row r="8" spans="1:23" ht="15.5" x14ac:dyDescent="0.35">
      <c r="B8">
        <f t="shared" ca="1" si="0"/>
        <v>25</v>
      </c>
      <c r="C8">
        <v>69</v>
      </c>
      <c r="D8">
        <v>219</v>
      </c>
      <c r="E8">
        <f t="shared" ca="1" si="3"/>
        <v>215</v>
      </c>
      <c r="F8">
        <f t="shared" ca="1" si="4"/>
        <v>15</v>
      </c>
      <c r="G8" s="8">
        <f t="shared" ca="1" si="5"/>
        <v>14.333333333333334</v>
      </c>
      <c r="H8">
        <f t="shared" ca="1" si="6"/>
        <v>13</v>
      </c>
      <c r="I8" s="8">
        <f t="shared" ca="1" si="7"/>
        <v>16.53846153846154</v>
      </c>
      <c r="J8">
        <f t="shared" ca="1" si="8"/>
        <v>1</v>
      </c>
      <c r="K8" s="8">
        <f t="shared" ca="1" si="9"/>
        <v>215</v>
      </c>
      <c r="L8">
        <f t="shared" ca="1" si="10"/>
        <v>15</v>
      </c>
      <c r="M8">
        <f t="shared" ca="1" si="11"/>
        <v>13</v>
      </c>
      <c r="N8" s="3" t="s">
        <v>84</v>
      </c>
      <c r="O8" t="str">
        <f t="shared" ca="1" si="1"/>
        <v>15 Arbeiter brauchen 14,33 Stunden.</v>
      </c>
      <c r="P8" s="3" t="str">
        <f t="shared" ca="1" si="12"/>
        <v>Wie lange brauchen 13 Arbeiter</v>
      </c>
      <c r="Q8">
        <f t="shared" ca="1" si="2"/>
        <v>13</v>
      </c>
      <c r="S8">
        <f t="shared" ca="1" si="13"/>
        <v>1.1538461538461537</v>
      </c>
      <c r="T8">
        <f t="shared" ca="1" si="14"/>
        <v>1</v>
      </c>
      <c r="U8">
        <f t="shared" ca="1" si="15"/>
        <v>0.8666666666666667</v>
      </c>
      <c r="V8" s="2">
        <f t="shared" ca="1" si="16"/>
        <v>1</v>
      </c>
      <c r="W8">
        <f t="shared" ca="1" si="17"/>
        <v>0</v>
      </c>
    </row>
    <row r="9" spans="1:23" ht="15.5" x14ac:dyDescent="0.35">
      <c r="B9">
        <f t="shared" ca="1" si="0"/>
        <v>18</v>
      </c>
      <c r="C9">
        <v>25</v>
      </c>
      <c r="D9">
        <v>49</v>
      </c>
      <c r="E9">
        <f t="shared" ca="1" si="3"/>
        <v>30</v>
      </c>
      <c r="F9">
        <f t="shared" ca="1" si="4"/>
        <v>21</v>
      </c>
      <c r="G9" s="8">
        <f t="shared" ca="1" si="5"/>
        <v>1.4285714285714286</v>
      </c>
      <c r="H9">
        <f t="shared" ca="1" si="6"/>
        <v>17</v>
      </c>
      <c r="I9" s="8">
        <f t="shared" ca="1" si="7"/>
        <v>1.7647058823529411</v>
      </c>
      <c r="J9">
        <f t="shared" ca="1" si="8"/>
        <v>1</v>
      </c>
      <c r="K9" s="8">
        <f t="shared" ca="1" si="9"/>
        <v>30</v>
      </c>
      <c r="L9">
        <f t="shared" ca="1" si="10"/>
        <v>21</v>
      </c>
      <c r="M9">
        <f t="shared" ca="1" si="11"/>
        <v>17</v>
      </c>
      <c r="N9" s="3" t="s">
        <v>84</v>
      </c>
      <c r="O9" t="str">
        <f t="shared" ca="1" si="1"/>
        <v>21 Arbeiter brauchen 1,43 Stunden.</v>
      </c>
      <c r="P9" s="3" t="str">
        <f t="shared" ca="1" si="12"/>
        <v>Wie lange brauchen 17 Arbeiter</v>
      </c>
      <c r="Q9">
        <f t="shared" ca="1" si="2"/>
        <v>17</v>
      </c>
      <c r="S9">
        <f t="shared" ca="1" si="13"/>
        <v>1.2352941176470589</v>
      </c>
      <c r="T9">
        <f t="shared" ca="1" si="14"/>
        <v>1</v>
      </c>
      <c r="U9">
        <f t="shared" ca="1" si="15"/>
        <v>0.80952380952380953</v>
      </c>
      <c r="V9" s="2">
        <f t="shared" ca="1" si="16"/>
        <v>1</v>
      </c>
      <c r="W9">
        <f t="shared" ca="1" si="17"/>
        <v>0</v>
      </c>
    </row>
    <row r="10" spans="1:23" ht="15.5" x14ac:dyDescent="0.35">
      <c r="B10">
        <f t="shared" ca="1" si="0"/>
        <v>11</v>
      </c>
      <c r="C10">
        <v>30</v>
      </c>
      <c r="D10">
        <v>99</v>
      </c>
      <c r="E10">
        <f t="shared" ca="1" si="3"/>
        <v>59</v>
      </c>
      <c r="F10">
        <f t="shared" ca="1" si="4"/>
        <v>10</v>
      </c>
      <c r="G10" s="8">
        <f t="shared" ca="1" si="5"/>
        <v>5.9</v>
      </c>
      <c r="H10">
        <f t="shared" ca="1" si="6"/>
        <v>11</v>
      </c>
      <c r="I10" s="8">
        <f t="shared" ca="1" si="7"/>
        <v>5.3636363636363633</v>
      </c>
      <c r="J10">
        <f t="shared" ca="1" si="8"/>
        <v>1</v>
      </c>
      <c r="K10" s="8">
        <f t="shared" ca="1" si="9"/>
        <v>59</v>
      </c>
      <c r="L10">
        <f t="shared" ca="1" si="10"/>
        <v>10</v>
      </c>
      <c r="M10">
        <f t="shared" ca="1" si="11"/>
        <v>11</v>
      </c>
      <c r="N10" s="3" t="s">
        <v>84</v>
      </c>
      <c r="O10" t="str">
        <f t="shared" ca="1" si="1"/>
        <v>10 Arbeiter brauchen 5,90 Stunden.</v>
      </c>
      <c r="P10" s="3" t="str">
        <f t="shared" ca="1" si="12"/>
        <v>Wie lange brauchen 11 Arbeiter</v>
      </c>
      <c r="Q10">
        <f t="shared" ca="1" si="2"/>
        <v>11</v>
      </c>
      <c r="S10">
        <f t="shared" ca="1" si="13"/>
        <v>0.90909090909090906</v>
      </c>
      <c r="T10">
        <f t="shared" ca="1" si="14"/>
        <v>1</v>
      </c>
      <c r="U10">
        <f t="shared" ca="1" si="15"/>
        <v>1.1000000000000001</v>
      </c>
      <c r="V10" s="2">
        <f t="shared" ca="1" si="16"/>
        <v>1</v>
      </c>
      <c r="W10">
        <f t="shared" ca="1" si="17"/>
        <v>0</v>
      </c>
    </row>
    <row r="11" spans="1:23" ht="15.5" x14ac:dyDescent="0.35">
      <c r="B11">
        <f t="shared" ca="1" si="0"/>
        <v>4</v>
      </c>
      <c r="C11">
        <v>69</v>
      </c>
      <c r="D11">
        <v>139</v>
      </c>
      <c r="E11">
        <f t="shared" ca="1" si="3"/>
        <v>115</v>
      </c>
      <c r="F11">
        <f t="shared" ca="1" si="4"/>
        <v>4</v>
      </c>
      <c r="G11" s="8">
        <f t="shared" ca="1" si="5"/>
        <v>28.75</v>
      </c>
      <c r="H11">
        <f t="shared" ca="1" si="6"/>
        <v>11</v>
      </c>
      <c r="I11" s="8">
        <f t="shared" ca="1" si="7"/>
        <v>10.454545454545455</v>
      </c>
      <c r="J11">
        <f t="shared" ca="1" si="8"/>
        <v>1</v>
      </c>
      <c r="K11" s="8">
        <f t="shared" ca="1" si="9"/>
        <v>115</v>
      </c>
      <c r="L11">
        <f t="shared" ca="1" si="10"/>
        <v>4</v>
      </c>
      <c r="M11">
        <f t="shared" ca="1" si="11"/>
        <v>11</v>
      </c>
      <c r="N11" s="3" t="s">
        <v>84</v>
      </c>
      <c r="O11" t="str">
        <f t="shared" ca="1" si="1"/>
        <v>4 Arbeiter brauchen 28,75 Stunden.</v>
      </c>
      <c r="P11" s="3" t="str">
        <f t="shared" ca="1" si="12"/>
        <v>Wie lange brauchen 11 Arbeiter</v>
      </c>
      <c r="Q11">
        <f t="shared" ca="1" si="2"/>
        <v>11</v>
      </c>
      <c r="S11">
        <f t="shared" ca="1" si="13"/>
        <v>0.36363636363636365</v>
      </c>
      <c r="T11">
        <f t="shared" ca="1" si="14"/>
        <v>0</v>
      </c>
      <c r="U11">
        <f t="shared" ca="1" si="15"/>
        <v>2.75</v>
      </c>
      <c r="V11" s="2">
        <f t="shared" ca="1" si="16"/>
        <v>3</v>
      </c>
      <c r="W11">
        <f t="shared" ca="1" si="17"/>
        <v>0</v>
      </c>
    </row>
    <row r="12" spans="1:23" ht="15.5" x14ac:dyDescent="0.35">
      <c r="B12">
        <f t="shared" ca="1" si="0"/>
        <v>34</v>
      </c>
      <c r="C12">
        <v>29</v>
      </c>
      <c r="D12">
        <v>99</v>
      </c>
      <c r="E12">
        <f t="shared" ca="1" si="3"/>
        <v>32</v>
      </c>
      <c r="F12">
        <f t="shared" ca="1" si="4"/>
        <v>16</v>
      </c>
      <c r="G12" s="8">
        <f t="shared" ca="1" si="5"/>
        <v>2</v>
      </c>
      <c r="H12">
        <f t="shared" ca="1" si="6"/>
        <v>6</v>
      </c>
      <c r="I12" s="8">
        <f t="shared" ca="1" si="7"/>
        <v>5.333333333333333</v>
      </c>
      <c r="J12">
        <f t="shared" ca="1" si="8"/>
        <v>2</v>
      </c>
      <c r="K12" s="8">
        <f t="shared" ca="1" si="9"/>
        <v>16</v>
      </c>
      <c r="L12">
        <f t="shared" ca="1" si="10"/>
        <v>8</v>
      </c>
      <c r="M12">
        <f t="shared" ca="1" si="11"/>
        <v>3</v>
      </c>
      <c r="N12" s="3" t="s">
        <v>84</v>
      </c>
      <c r="O12" t="str">
        <f t="shared" ca="1" si="1"/>
        <v>16 Arbeiter brauchen 2,00 Stunden.</v>
      </c>
      <c r="P12" s="3" t="str">
        <f t="shared" ca="1" si="12"/>
        <v>Wie lange brauchen 6 Arbeiter</v>
      </c>
      <c r="Q12">
        <f t="shared" ca="1" si="2"/>
        <v>6</v>
      </c>
      <c r="S12">
        <f t="shared" ca="1" si="13"/>
        <v>2.6666666666666665</v>
      </c>
      <c r="T12">
        <f t="shared" ca="1" si="14"/>
        <v>3</v>
      </c>
      <c r="U12">
        <f t="shared" ca="1" si="15"/>
        <v>0.375</v>
      </c>
      <c r="V12" s="2">
        <f t="shared" ca="1" si="16"/>
        <v>0</v>
      </c>
      <c r="W12">
        <f t="shared" ca="1" si="17"/>
        <v>0</v>
      </c>
    </row>
    <row r="13" spans="1:23" ht="15.5" x14ac:dyDescent="0.35">
      <c r="B13">
        <f t="shared" ca="1" si="0"/>
        <v>27</v>
      </c>
      <c r="C13">
        <v>17</v>
      </c>
      <c r="D13">
        <v>89</v>
      </c>
      <c r="E13">
        <f t="shared" ca="1" si="3"/>
        <v>87</v>
      </c>
      <c r="F13">
        <f t="shared" ca="1" si="4"/>
        <v>4</v>
      </c>
      <c r="G13" s="8">
        <f t="shared" ca="1" si="5"/>
        <v>21.75</v>
      </c>
      <c r="H13">
        <f t="shared" ca="1" si="6"/>
        <v>19</v>
      </c>
      <c r="I13" s="8">
        <f t="shared" ca="1" si="7"/>
        <v>4.5789473684210522</v>
      </c>
      <c r="J13">
        <f t="shared" ca="1" si="8"/>
        <v>1</v>
      </c>
      <c r="K13" s="8">
        <f t="shared" ca="1" si="9"/>
        <v>87</v>
      </c>
      <c r="L13">
        <f t="shared" ca="1" si="10"/>
        <v>4</v>
      </c>
      <c r="M13">
        <f t="shared" ca="1" si="11"/>
        <v>19</v>
      </c>
      <c r="N13" s="3" t="s">
        <v>84</v>
      </c>
      <c r="O13" t="str">
        <f t="shared" ca="1" si="1"/>
        <v>4 Arbeiter brauchen 21,75 Stunden.</v>
      </c>
      <c r="P13" s="3" t="str">
        <f t="shared" ca="1" si="12"/>
        <v>Wie lange brauchen 19 Arbeiter</v>
      </c>
      <c r="Q13">
        <f t="shared" ca="1" si="2"/>
        <v>19</v>
      </c>
      <c r="S13">
        <f t="shared" ca="1" si="13"/>
        <v>0.21052631578947367</v>
      </c>
      <c r="T13">
        <f t="shared" ca="1" si="14"/>
        <v>0</v>
      </c>
      <c r="U13">
        <f t="shared" ca="1" si="15"/>
        <v>4.75</v>
      </c>
      <c r="V13" s="2">
        <f t="shared" ca="1" si="16"/>
        <v>5</v>
      </c>
      <c r="W13">
        <f t="shared" ca="1" si="17"/>
        <v>0</v>
      </c>
    </row>
    <row r="14" spans="1:23" ht="15.5" x14ac:dyDescent="0.35">
      <c r="B14">
        <f t="shared" ca="1" si="0"/>
        <v>20</v>
      </c>
      <c r="C14">
        <v>399</v>
      </c>
      <c r="D14">
        <v>599</v>
      </c>
      <c r="E14">
        <f t="shared" ca="1" si="3"/>
        <v>426</v>
      </c>
      <c r="F14">
        <f t="shared" ca="1" si="4"/>
        <v>10</v>
      </c>
      <c r="G14" s="8">
        <f t="shared" ca="1" si="5"/>
        <v>42.6</v>
      </c>
      <c r="H14">
        <f t="shared" ca="1" si="6"/>
        <v>21</v>
      </c>
      <c r="I14" s="8">
        <f t="shared" ca="1" si="7"/>
        <v>20.285714285714285</v>
      </c>
      <c r="J14">
        <f t="shared" ca="1" si="8"/>
        <v>1</v>
      </c>
      <c r="K14" s="8">
        <f t="shared" ca="1" si="9"/>
        <v>426</v>
      </c>
      <c r="L14">
        <f t="shared" ca="1" si="10"/>
        <v>10</v>
      </c>
      <c r="M14">
        <f t="shared" ca="1" si="11"/>
        <v>21</v>
      </c>
      <c r="N14" s="3" t="s">
        <v>84</v>
      </c>
      <c r="O14" t="str">
        <f t="shared" ca="1" si="1"/>
        <v>10 Arbeiter brauchen 42,60 Stunden.</v>
      </c>
      <c r="P14" s="3" t="str">
        <f t="shared" ca="1" si="12"/>
        <v>Wie lange brauchen 21 Arbeiter</v>
      </c>
      <c r="Q14">
        <f t="shared" ca="1" si="2"/>
        <v>21</v>
      </c>
      <c r="S14">
        <f t="shared" ca="1" si="13"/>
        <v>0.47619047619047616</v>
      </c>
      <c r="T14">
        <f t="shared" ca="1" si="14"/>
        <v>0</v>
      </c>
      <c r="U14">
        <f t="shared" ca="1" si="15"/>
        <v>2.1</v>
      </c>
      <c r="V14" s="2">
        <f t="shared" ca="1" si="16"/>
        <v>2</v>
      </c>
      <c r="W14">
        <f t="shared" ca="1" si="17"/>
        <v>0</v>
      </c>
    </row>
    <row r="15" spans="1:23" ht="15.5" x14ac:dyDescent="0.35">
      <c r="B15">
        <f t="shared" ca="1" si="0"/>
        <v>13</v>
      </c>
      <c r="C15">
        <v>88</v>
      </c>
      <c r="D15">
        <v>189</v>
      </c>
      <c r="E15">
        <f t="shared" ca="1" si="3"/>
        <v>113</v>
      </c>
      <c r="F15">
        <f t="shared" ca="1" si="4"/>
        <v>21</v>
      </c>
      <c r="G15" s="8">
        <f t="shared" ca="1" si="5"/>
        <v>5.3809523809523814</v>
      </c>
      <c r="H15">
        <f t="shared" ca="1" si="6"/>
        <v>6</v>
      </c>
      <c r="I15" s="8">
        <f t="shared" ca="1" si="7"/>
        <v>18.833333333333332</v>
      </c>
      <c r="J15">
        <f t="shared" ca="1" si="8"/>
        <v>3</v>
      </c>
      <c r="K15" s="8">
        <f t="shared" ca="1" si="9"/>
        <v>37.666666666666664</v>
      </c>
      <c r="L15">
        <f t="shared" ca="1" si="10"/>
        <v>7</v>
      </c>
      <c r="M15">
        <f t="shared" ca="1" si="11"/>
        <v>2</v>
      </c>
      <c r="N15" s="3" t="s">
        <v>84</v>
      </c>
      <c r="O15" t="str">
        <f t="shared" ca="1" si="1"/>
        <v>21 Arbeiter brauchen 5,38 Stunden.</v>
      </c>
      <c r="P15" s="3" t="str">
        <f t="shared" ca="1" si="12"/>
        <v>Wie lange brauchen 6 Arbeiter</v>
      </c>
      <c r="Q15">
        <f t="shared" ca="1" si="2"/>
        <v>6</v>
      </c>
      <c r="S15">
        <f t="shared" ca="1" si="13"/>
        <v>3.5</v>
      </c>
      <c r="T15">
        <f t="shared" ca="1" si="14"/>
        <v>4</v>
      </c>
      <c r="U15">
        <f t="shared" ca="1" si="15"/>
        <v>0.2857142857142857</v>
      </c>
      <c r="V15" s="2">
        <f t="shared" ca="1" si="16"/>
        <v>0</v>
      </c>
      <c r="W15">
        <f t="shared" ca="1" si="17"/>
        <v>0</v>
      </c>
    </row>
    <row r="16" spans="1:23" ht="15.5" x14ac:dyDescent="0.35">
      <c r="B16">
        <f t="shared" ca="1" si="0"/>
        <v>6</v>
      </c>
      <c r="C16">
        <v>79</v>
      </c>
      <c r="D16">
        <v>159</v>
      </c>
      <c r="E16">
        <f t="shared" ca="1" si="3"/>
        <v>93</v>
      </c>
      <c r="F16">
        <f t="shared" ca="1" si="4"/>
        <v>10</v>
      </c>
      <c r="G16" s="8">
        <f t="shared" ca="1" si="5"/>
        <v>9.3000000000000007</v>
      </c>
      <c r="H16">
        <f t="shared" ca="1" si="6"/>
        <v>16</v>
      </c>
      <c r="I16" s="8">
        <f t="shared" ca="1" si="7"/>
        <v>5.8125</v>
      </c>
      <c r="J16">
        <f t="shared" ca="1" si="8"/>
        <v>2</v>
      </c>
      <c r="K16" s="8">
        <f t="shared" ca="1" si="9"/>
        <v>46.5</v>
      </c>
      <c r="L16">
        <f t="shared" ca="1" si="10"/>
        <v>5</v>
      </c>
      <c r="M16">
        <f t="shared" ca="1" si="11"/>
        <v>8</v>
      </c>
      <c r="N16" s="3" t="s">
        <v>84</v>
      </c>
      <c r="O16" t="str">
        <f t="shared" ca="1" si="1"/>
        <v>10 Arbeiter brauchen 9,30 Stunden.</v>
      </c>
      <c r="P16" s="3" t="str">
        <f t="shared" ca="1" si="12"/>
        <v>Wie lange brauchen 16 Arbeiter</v>
      </c>
      <c r="Q16">
        <f t="shared" ca="1" si="2"/>
        <v>16</v>
      </c>
      <c r="S16">
        <f t="shared" ca="1" si="13"/>
        <v>0.625</v>
      </c>
      <c r="T16">
        <f t="shared" ca="1" si="14"/>
        <v>1</v>
      </c>
      <c r="U16">
        <f t="shared" ca="1" si="15"/>
        <v>1.6</v>
      </c>
      <c r="V16" s="2">
        <f t="shared" ca="1" si="16"/>
        <v>2</v>
      </c>
      <c r="W16">
        <f t="shared" ca="1" si="17"/>
        <v>0</v>
      </c>
    </row>
    <row r="17" spans="2:23" ht="15.5" x14ac:dyDescent="0.35">
      <c r="B17">
        <f t="shared" ca="1" si="0"/>
        <v>36</v>
      </c>
      <c r="C17">
        <v>49</v>
      </c>
      <c r="D17">
        <v>119</v>
      </c>
      <c r="E17">
        <f t="shared" ca="1" si="3"/>
        <v>115</v>
      </c>
      <c r="F17">
        <f t="shared" ca="1" si="4"/>
        <v>4</v>
      </c>
      <c r="G17" s="8">
        <f t="shared" ca="1" si="5"/>
        <v>28.75</v>
      </c>
      <c r="H17">
        <f t="shared" ca="1" si="6"/>
        <v>5</v>
      </c>
      <c r="I17" s="8">
        <f t="shared" ca="1" si="7"/>
        <v>23</v>
      </c>
      <c r="J17">
        <f t="shared" ca="1" si="8"/>
        <v>1</v>
      </c>
      <c r="K17" s="8">
        <f t="shared" ca="1" si="9"/>
        <v>115</v>
      </c>
      <c r="L17">
        <f t="shared" ca="1" si="10"/>
        <v>4</v>
      </c>
      <c r="M17">
        <f t="shared" ca="1" si="11"/>
        <v>5</v>
      </c>
      <c r="N17" s="3" t="s">
        <v>84</v>
      </c>
      <c r="O17" t="str">
        <f t="shared" ca="1" si="1"/>
        <v>4 Arbeiter brauchen 28,75 Stunden.</v>
      </c>
      <c r="P17" s="3" t="str">
        <f t="shared" ca="1" si="12"/>
        <v>Wie lange brauchen 5 Arbeiter</v>
      </c>
      <c r="Q17">
        <f t="shared" ca="1" si="2"/>
        <v>8</v>
      </c>
      <c r="S17">
        <f t="shared" ca="1" si="13"/>
        <v>0.5</v>
      </c>
      <c r="T17">
        <f t="shared" ca="1" si="14"/>
        <v>1</v>
      </c>
      <c r="U17">
        <f t="shared" ca="1" si="15"/>
        <v>2</v>
      </c>
      <c r="V17" s="2">
        <f t="shared" ca="1" si="16"/>
        <v>2</v>
      </c>
      <c r="W17">
        <f t="shared" ca="1" si="17"/>
        <v>1</v>
      </c>
    </row>
    <row r="18" spans="2:23" ht="15.5" x14ac:dyDescent="0.35">
      <c r="B18">
        <f t="shared" ca="1" si="0"/>
        <v>29</v>
      </c>
      <c r="C18">
        <v>149</v>
      </c>
      <c r="D18">
        <v>199</v>
      </c>
      <c r="E18">
        <f t="shared" ca="1" si="3"/>
        <v>192</v>
      </c>
      <c r="F18">
        <f t="shared" ca="1" si="4"/>
        <v>13</v>
      </c>
      <c r="G18" s="8">
        <f t="shared" ca="1" si="5"/>
        <v>14.76923076923077</v>
      </c>
      <c r="H18">
        <f t="shared" ca="1" si="6"/>
        <v>6</v>
      </c>
      <c r="I18" s="8">
        <f t="shared" ca="1" si="7"/>
        <v>32</v>
      </c>
      <c r="J18">
        <f t="shared" ca="1" si="8"/>
        <v>1</v>
      </c>
      <c r="K18" s="8">
        <f t="shared" ca="1" si="9"/>
        <v>192</v>
      </c>
      <c r="L18">
        <f t="shared" ca="1" si="10"/>
        <v>13</v>
      </c>
      <c r="M18">
        <f t="shared" ca="1" si="11"/>
        <v>6</v>
      </c>
      <c r="N18" s="3" t="s">
        <v>84</v>
      </c>
      <c r="O18" t="str">
        <f t="shared" ca="1" si="1"/>
        <v>13 Arbeiter brauchen 14,77 Stunden.</v>
      </c>
      <c r="P18" s="3" t="str">
        <f t="shared" ca="1" si="12"/>
        <v>Wie lange brauchen 6 Arbeiter</v>
      </c>
      <c r="Q18">
        <f t="shared" ca="1" si="2"/>
        <v>6</v>
      </c>
      <c r="S18">
        <f t="shared" ca="1" si="13"/>
        <v>2.1666666666666665</v>
      </c>
      <c r="T18">
        <f t="shared" ca="1" si="14"/>
        <v>2</v>
      </c>
      <c r="U18">
        <f t="shared" ca="1" si="15"/>
        <v>0.46153846153846156</v>
      </c>
      <c r="V18" s="2">
        <f t="shared" ca="1" si="16"/>
        <v>0</v>
      </c>
      <c r="W18">
        <f t="shared" ca="1" si="17"/>
        <v>0</v>
      </c>
    </row>
    <row r="19" spans="2:23" ht="15.5" x14ac:dyDescent="0.35">
      <c r="B19">
        <f t="shared" ca="1" si="0"/>
        <v>22</v>
      </c>
      <c r="C19">
        <v>219</v>
      </c>
      <c r="D19">
        <v>289</v>
      </c>
      <c r="E19">
        <f t="shared" ca="1" si="3"/>
        <v>248</v>
      </c>
      <c r="F19">
        <f t="shared" ca="1" si="4"/>
        <v>4</v>
      </c>
      <c r="G19" s="8">
        <f t="shared" ca="1" si="5"/>
        <v>62</v>
      </c>
      <c r="H19">
        <f t="shared" ca="1" si="6"/>
        <v>5</v>
      </c>
      <c r="I19" s="8">
        <f t="shared" ca="1" si="7"/>
        <v>49.6</v>
      </c>
      <c r="J19">
        <f t="shared" ca="1" si="8"/>
        <v>1</v>
      </c>
      <c r="K19" s="8">
        <f t="shared" ca="1" si="9"/>
        <v>248</v>
      </c>
      <c r="L19">
        <f t="shared" ca="1" si="10"/>
        <v>4</v>
      </c>
      <c r="M19">
        <f t="shared" ca="1" si="11"/>
        <v>5</v>
      </c>
      <c r="N19" s="3" t="s">
        <v>84</v>
      </c>
      <c r="O19" t="str">
        <f t="shared" ca="1" si="1"/>
        <v>4 Arbeiter brauchen 62,00 Stunden.</v>
      </c>
      <c r="P19" s="3" t="str">
        <f t="shared" ca="1" si="12"/>
        <v>Wie lange brauchen 5 Arbeiter</v>
      </c>
      <c r="Q19">
        <f t="shared" ca="1" si="2"/>
        <v>12</v>
      </c>
      <c r="S19">
        <f t="shared" ca="1" si="13"/>
        <v>0.33333333333333331</v>
      </c>
      <c r="T19">
        <f t="shared" ca="1" si="14"/>
        <v>0</v>
      </c>
      <c r="U19">
        <f t="shared" ca="1" si="15"/>
        <v>3</v>
      </c>
      <c r="V19" s="2">
        <f t="shared" ca="1" si="16"/>
        <v>3</v>
      </c>
      <c r="W19">
        <f t="shared" ca="1" si="17"/>
        <v>1</v>
      </c>
    </row>
    <row r="20" spans="2:23" ht="15.5" x14ac:dyDescent="0.35">
      <c r="B20">
        <f t="shared" ca="1" si="0"/>
        <v>15</v>
      </c>
      <c r="C20">
        <v>111</v>
      </c>
      <c r="D20">
        <v>339</v>
      </c>
      <c r="E20">
        <f t="shared" ca="1" si="3"/>
        <v>269</v>
      </c>
      <c r="F20">
        <f t="shared" ca="1" si="4"/>
        <v>14</v>
      </c>
      <c r="G20" s="8">
        <f t="shared" ca="1" si="5"/>
        <v>19.214285714285715</v>
      </c>
      <c r="H20">
        <f t="shared" ca="1" si="6"/>
        <v>20</v>
      </c>
      <c r="I20" s="8">
        <f t="shared" ca="1" si="7"/>
        <v>13.45</v>
      </c>
      <c r="J20">
        <f t="shared" ca="1" si="8"/>
        <v>2</v>
      </c>
      <c r="K20" s="8">
        <f t="shared" ca="1" si="9"/>
        <v>134.5</v>
      </c>
      <c r="L20">
        <f t="shared" ca="1" si="10"/>
        <v>7</v>
      </c>
      <c r="M20">
        <f t="shared" ca="1" si="11"/>
        <v>10</v>
      </c>
      <c r="N20" s="3" t="s">
        <v>84</v>
      </c>
      <c r="O20" t="str">
        <f t="shared" ca="1" si="1"/>
        <v>14 Arbeiter brauchen 19,21 Stunden.</v>
      </c>
      <c r="P20" s="3" t="str">
        <f t="shared" ca="1" si="12"/>
        <v>Wie lange brauchen 20 Arbeiter</v>
      </c>
      <c r="Q20">
        <f t="shared" ca="1" si="2"/>
        <v>20</v>
      </c>
      <c r="S20">
        <f t="shared" ca="1" si="13"/>
        <v>0.7</v>
      </c>
      <c r="T20">
        <f t="shared" ca="1" si="14"/>
        <v>1</v>
      </c>
      <c r="U20">
        <f t="shared" ca="1" si="15"/>
        <v>1.4285714285714286</v>
      </c>
      <c r="V20" s="2">
        <f t="shared" ca="1" si="16"/>
        <v>1</v>
      </c>
      <c r="W20">
        <f t="shared" ca="1" si="17"/>
        <v>0</v>
      </c>
    </row>
    <row r="21" spans="2:23" ht="15.5" x14ac:dyDescent="0.35">
      <c r="B21">
        <f t="shared" ca="1" si="0"/>
        <v>8</v>
      </c>
      <c r="C21">
        <v>139</v>
      </c>
      <c r="D21">
        <v>219</v>
      </c>
      <c r="E21">
        <f t="shared" ca="1" si="3"/>
        <v>217</v>
      </c>
      <c r="F21">
        <f t="shared" ca="1" si="4"/>
        <v>4</v>
      </c>
      <c r="G21" s="8">
        <f t="shared" ca="1" si="5"/>
        <v>54.25</v>
      </c>
      <c r="H21">
        <f t="shared" ca="1" si="6"/>
        <v>11</v>
      </c>
      <c r="I21" s="8">
        <f t="shared" ca="1" si="7"/>
        <v>19.727272727272727</v>
      </c>
      <c r="J21">
        <f t="shared" ca="1" si="8"/>
        <v>1</v>
      </c>
      <c r="K21" s="8">
        <f t="shared" ca="1" si="9"/>
        <v>217</v>
      </c>
      <c r="L21">
        <f t="shared" ca="1" si="10"/>
        <v>4</v>
      </c>
      <c r="M21">
        <f t="shared" ca="1" si="11"/>
        <v>11</v>
      </c>
      <c r="N21" s="3" t="s">
        <v>84</v>
      </c>
      <c r="O21" t="str">
        <f t="shared" ca="1" si="1"/>
        <v>4 Arbeiter brauchen 54,25 Stunden.</v>
      </c>
      <c r="P21" s="3" t="str">
        <f t="shared" ca="1" si="12"/>
        <v>Wie lange brauchen 11 Arbeiter</v>
      </c>
      <c r="Q21">
        <f t="shared" ca="1" si="2"/>
        <v>11</v>
      </c>
      <c r="S21">
        <f t="shared" ca="1" si="13"/>
        <v>0.36363636363636365</v>
      </c>
      <c r="T21">
        <f t="shared" ca="1" si="14"/>
        <v>0</v>
      </c>
      <c r="U21">
        <f t="shared" ca="1" si="15"/>
        <v>2.75</v>
      </c>
      <c r="V21" s="2">
        <f t="shared" ca="1" si="16"/>
        <v>3</v>
      </c>
      <c r="W21">
        <f t="shared" ca="1" si="17"/>
        <v>0</v>
      </c>
    </row>
    <row r="22" spans="2:23" ht="15.5" x14ac:dyDescent="0.35">
      <c r="B22">
        <f t="shared" ca="1" si="0"/>
        <v>1</v>
      </c>
      <c r="C22">
        <v>39</v>
      </c>
      <c r="D22">
        <v>89</v>
      </c>
      <c r="E22">
        <f t="shared" ca="1" si="3"/>
        <v>43</v>
      </c>
      <c r="F22">
        <f t="shared" ca="1" si="4"/>
        <v>22</v>
      </c>
      <c r="G22" s="8">
        <f t="shared" ca="1" si="5"/>
        <v>1.9545454545454546</v>
      </c>
      <c r="H22">
        <f t="shared" ca="1" si="6"/>
        <v>16</v>
      </c>
      <c r="I22" s="8">
        <f t="shared" ca="1" si="7"/>
        <v>2.6875</v>
      </c>
      <c r="J22">
        <f t="shared" ca="1" si="8"/>
        <v>2</v>
      </c>
      <c r="K22" s="8">
        <f t="shared" ca="1" si="9"/>
        <v>21.5</v>
      </c>
      <c r="L22">
        <f t="shared" ca="1" si="10"/>
        <v>11</v>
      </c>
      <c r="M22">
        <f t="shared" ca="1" si="11"/>
        <v>8</v>
      </c>
      <c r="N22" s="3" t="s">
        <v>84</v>
      </c>
      <c r="O22" t="str">
        <f t="shared" ca="1" si="1"/>
        <v>22 Arbeiter brauchen 1,95 Stunden.</v>
      </c>
      <c r="P22" s="3" t="str">
        <f t="shared" ca="1" si="12"/>
        <v>Wie lange brauchen 16 Arbeiter</v>
      </c>
      <c r="Q22">
        <f t="shared" ca="1" si="2"/>
        <v>16</v>
      </c>
      <c r="S22">
        <f t="shared" ca="1" si="13"/>
        <v>1.375</v>
      </c>
      <c r="T22">
        <f t="shared" ca="1" si="14"/>
        <v>1</v>
      </c>
      <c r="U22">
        <f t="shared" ca="1" si="15"/>
        <v>0.72727272727272729</v>
      </c>
      <c r="V22" s="2">
        <f t="shared" ca="1" si="16"/>
        <v>1</v>
      </c>
      <c r="W22">
        <f t="shared" ca="1" si="17"/>
        <v>0</v>
      </c>
    </row>
    <row r="23" spans="2:23" ht="15.5" x14ac:dyDescent="0.35">
      <c r="B23">
        <f t="shared" ca="1" si="0"/>
        <v>31</v>
      </c>
      <c r="C23">
        <v>19</v>
      </c>
      <c r="D23">
        <v>119</v>
      </c>
      <c r="E23">
        <f t="shared" ca="1" si="3"/>
        <v>26</v>
      </c>
      <c r="F23">
        <f t="shared" ca="1" si="4"/>
        <v>10</v>
      </c>
      <c r="G23" s="8">
        <f t="shared" ca="1" si="5"/>
        <v>2.6</v>
      </c>
      <c r="H23">
        <f t="shared" ca="1" si="6"/>
        <v>3</v>
      </c>
      <c r="I23" s="8">
        <f t="shared" ca="1" si="7"/>
        <v>8.6666666666666661</v>
      </c>
      <c r="J23">
        <f t="shared" ca="1" si="8"/>
        <v>1</v>
      </c>
      <c r="K23" s="8">
        <f t="shared" ca="1" si="9"/>
        <v>26</v>
      </c>
      <c r="L23">
        <f t="shared" ca="1" si="10"/>
        <v>10</v>
      </c>
      <c r="M23">
        <f t="shared" ca="1" si="11"/>
        <v>3</v>
      </c>
      <c r="N23" s="3" t="s">
        <v>84</v>
      </c>
      <c r="O23" t="str">
        <f t="shared" ca="1" si="1"/>
        <v>10 Arbeiter brauchen 2,60 Stunden.</v>
      </c>
      <c r="P23" s="3" t="str">
        <f t="shared" ca="1" si="12"/>
        <v>Wie lange brauchen 3 Arbeiter</v>
      </c>
      <c r="Q23">
        <f t="shared" ca="1" si="2"/>
        <v>3</v>
      </c>
      <c r="S23">
        <f t="shared" ca="1" si="13"/>
        <v>3.3333333333333335</v>
      </c>
      <c r="T23">
        <f t="shared" ca="1" si="14"/>
        <v>3</v>
      </c>
      <c r="U23">
        <f t="shared" ca="1" si="15"/>
        <v>0.3</v>
      </c>
      <c r="V23" s="2">
        <f t="shared" ca="1" si="16"/>
        <v>0</v>
      </c>
      <c r="W23">
        <f t="shared" ca="1" si="17"/>
        <v>0</v>
      </c>
    </row>
    <row r="24" spans="2:23" ht="15.5" x14ac:dyDescent="0.35">
      <c r="B24">
        <f t="shared" ca="1" si="0"/>
        <v>24</v>
      </c>
      <c r="C24">
        <v>69</v>
      </c>
      <c r="D24">
        <v>139</v>
      </c>
      <c r="E24">
        <f t="shared" ca="1" si="3"/>
        <v>125</v>
      </c>
      <c r="F24">
        <f t="shared" ca="1" si="4"/>
        <v>18</v>
      </c>
      <c r="G24" s="8">
        <f t="shared" ca="1" si="5"/>
        <v>6.9444444444444446</v>
      </c>
      <c r="H24">
        <f t="shared" ca="1" si="6"/>
        <v>19</v>
      </c>
      <c r="I24" s="8">
        <f t="shared" ca="1" si="7"/>
        <v>6.5789473684210522</v>
      </c>
      <c r="J24">
        <f t="shared" ca="1" si="8"/>
        <v>1</v>
      </c>
      <c r="K24" s="8">
        <f t="shared" ca="1" si="9"/>
        <v>125</v>
      </c>
      <c r="L24">
        <f t="shared" ca="1" si="10"/>
        <v>18</v>
      </c>
      <c r="M24">
        <f t="shared" ca="1" si="11"/>
        <v>19</v>
      </c>
      <c r="N24" s="3" t="s">
        <v>84</v>
      </c>
      <c r="O24" t="str">
        <f t="shared" ca="1" si="1"/>
        <v>18 Arbeiter brauchen 6,94 Stunden.</v>
      </c>
      <c r="P24" s="3" t="str">
        <f t="shared" ca="1" si="12"/>
        <v>Wie lange brauchen 19 Arbeiter</v>
      </c>
      <c r="Q24">
        <f t="shared" ca="1" si="2"/>
        <v>3</v>
      </c>
      <c r="S24">
        <f t="shared" ca="1" si="13"/>
        <v>6</v>
      </c>
      <c r="T24">
        <f t="shared" ca="1" si="14"/>
        <v>6</v>
      </c>
      <c r="U24">
        <f t="shared" ca="1" si="15"/>
        <v>0.16666666666666666</v>
      </c>
      <c r="V24" s="2">
        <f t="shared" ca="1" si="16"/>
        <v>0</v>
      </c>
      <c r="W24">
        <f t="shared" ca="1" si="17"/>
        <v>1</v>
      </c>
    </row>
    <row r="25" spans="2:23" ht="15.5" x14ac:dyDescent="0.35">
      <c r="B25">
        <f t="shared" ca="1" si="0"/>
        <v>17</v>
      </c>
      <c r="C25">
        <v>29</v>
      </c>
      <c r="D25">
        <v>119</v>
      </c>
      <c r="E25">
        <f t="shared" ca="1" si="3"/>
        <v>54</v>
      </c>
      <c r="F25">
        <f t="shared" ca="1" si="4"/>
        <v>14</v>
      </c>
      <c r="G25" s="8">
        <f t="shared" ca="1" si="5"/>
        <v>3.8571428571428572</v>
      </c>
      <c r="H25">
        <f t="shared" ca="1" si="6"/>
        <v>17</v>
      </c>
      <c r="I25" s="8">
        <f t="shared" ca="1" si="7"/>
        <v>3.1764705882352939</v>
      </c>
      <c r="J25">
        <f t="shared" ca="1" si="8"/>
        <v>1</v>
      </c>
      <c r="K25" s="8">
        <f t="shared" ca="1" si="9"/>
        <v>54</v>
      </c>
      <c r="L25">
        <f t="shared" ca="1" si="10"/>
        <v>14</v>
      </c>
      <c r="M25">
        <f t="shared" ca="1" si="11"/>
        <v>17</v>
      </c>
      <c r="N25" s="3" t="s">
        <v>84</v>
      </c>
      <c r="O25" t="str">
        <f t="shared" ca="1" si="1"/>
        <v>14 Arbeiter brauchen 3,86 Stunden.</v>
      </c>
      <c r="P25" s="3" t="str">
        <f t="shared" ca="1" si="12"/>
        <v>Wie lange brauchen 17 Arbeiter</v>
      </c>
      <c r="Q25">
        <f t="shared" ca="1" si="2"/>
        <v>17</v>
      </c>
      <c r="S25">
        <f t="shared" ca="1" si="13"/>
        <v>0.82352941176470584</v>
      </c>
      <c r="T25">
        <f t="shared" ca="1" si="14"/>
        <v>1</v>
      </c>
      <c r="U25">
        <f t="shared" ca="1" si="15"/>
        <v>1.2142857142857142</v>
      </c>
      <c r="V25" s="2">
        <f t="shared" ca="1" si="16"/>
        <v>1</v>
      </c>
      <c r="W25">
        <f t="shared" ca="1" si="17"/>
        <v>0</v>
      </c>
    </row>
    <row r="26" spans="2:23" ht="15.5" x14ac:dyDescent="0.35">
      <c r="B26">
        <f t="shared" ca="1" si="0"/>
        <v>10</v>
      </c>
      <c r="C26">
        <v>99</v>
      </c>
      <c r="D26">
        <v>199</v>
      </c>
      <c r="E26">
        <f t="shared" ca="1" si="3"/>
        <v>146</v>
      </c>
      <c r="F26">
        <f t="shared" ca="1" si="4"/>
        <v>21</v>
      </c>
      <c r="G26" s="8">
        <f t="shared" ca="1" si="5"/>
        <v>6.9523809523809526</v>
      </c>
      <c r="H26">
        <f t="shared" ca="1" si="6"/>
        <v>4</v>
      </c>
      <c r="I26" s="8">
        <f t="shared" ca="1" si="7"/>
        <v>36.5</v>
      </c>
      <c r="J26">
        <f t="shared" ca="1" si="8"/>
        <v>1</v>
      </c>
      <c r="K26" s="8">
        <f t="shared" ca="1" si="9"/>
        <v>146</v>
      </c>
      <c r="L26">
        <f t="shared" ca="1" si="10"/>
        <v>21</v>
      </c>
      <c r="M26">
        <f t="shared" ca="1" si="11"/>
        <v>4</v>
      </c>
      <c r="N26" s="3" t="s">
        <v>84</v>
      </c>
      <c r="O26" t="str">
        <f t="shared" ca="1" si="1"/>
        <v>21 Arbeiter brauchen 6,95 Stunden.</v>
      </c>
      <c r="P26" s="3" t="str">
        <f t="shared" ca="1" si="12"/>
        <v>Wie lange brauchen 4 Arbeiter</v>
      </c>
      <c r="Q26">
        <f t="shared" ca="1" si="2"/>
        <v>4</v>
      </c>
      <c r="S26">
        <f t="shared" ca="1" si="13"/>
        <v>5.25</v>
      </c>
      <c r="T26">
        <f t="shared" ca="1" si="14"/>
        <v>5</v>
      </c>
      <c r="U26">
        <f t="shared" ca="1" si="15"/>
        <v>0.19047619047619047</v>
      </c>
      <c r="V26" s="2">
        <f t="shared" ca="1" si="16"/>
        <v>0</v>
      </c>
      <c r="W26">
        <f t="shared" ca="1" si="17"/>
        <v>0</v>
      </c>
    </row>
    <row r="27" spans="2:23" ht="15.5" x14ac:dyDescent="0.35">
      <c r="B27">
        <f t="shared" ca="1" si="0"/>
        <v>3</v>
      </c>
      <c r="C27">
        <v>199</v>
      </c>
      <c r="D27">
        <v>249</v>
      </c>
      <c r="E27">
        <f t="shared" ca="1" si="3"/>
        <v>217</v>
      </c>
      <c r="F27">
        <f t="shared" ca="1" si="4"/>
        <v>5</v>
      </c>
      <c r="G27" s="8">
        <f t="shared" ca="1" si="5"/>
        <v>43.4</v>
      </c>
      <c r="H27">
        <f t="shared" ca="1" si="6"/>
        <v>18</v>
      </c>
      <c r="I27" s="8">
        <f t="shared" ca="1" si="7"/>
        <v>12.055555555555555</v>
      </c>
      <c r="J27">
        <f t="shared" ca="1" si="8"/>
        <v>1</v>
      </c>
      <c r="K27" s="8">
        <f t="shared" ca="1" si="9"/>
        <v>217</v>
      </c>
      <c r="L27">
        <f t="shared" ca="1" si="10"/>
        <v>5</v>
      </c>
      <c r="M27">
        <f t="shared" ca="1" si="11"/>
        <v>18</v>
      </c>
      <c r="N27" s="3" t="s">
        <v>84</v>
      </c>
      <c r="O27" t="str">
        <f t="shared" ca="1" si="1"/>
        <v>5 Arbeiter brauchen 43,40 Stunden.</v>
      </c>
      <c r="P27" s="3" t="str">
        <f t="shared" ca="1" si="12"/>
        <v>Wie lange brauchen 18 Arbeiter</v>
      </c>
      <c r="Q27">
        <f t="shared" ca="1" si="2"/>
        <v>18</v>
      </c>
      <c r="S27">
        <f t="shared" ca="1" si="13"/>
        <v>0.27777777777777779</v>
      </c>
      <c r="T27">
        <f t="shared" ca="1" si="14"/>
        <v>0</v>
      </c>
      <c r="U27">
        <f t="shared" ca="1" si="15"/>
        <v>3.6</v>
      </c>
      <c r="V27" s="2">
        <f t="shared" ca="1" si="16"/>
        <v>4</v>
      </c>
      <c r="W27">
        <f t="shared" ca="1" si="17"/>
        <v>0</v>
      </c>
    </row>
    <row r="28" spans="2:23" ht="15.5" x14ac:dyDescent="0.35">
      <c r="B28">
        <f t="shared" ca="1" si="0"/>
        <v>33</v>
      </c>
      <c r="C28">
        <v>179</v>
      </c>
      <c r="D28">
        <v>239</v>
      </c>
      <c r="E28">
        <f t="shared" ca="1" si="3"/>
        <v>191</v>
      </c>
      <c r="F28">
        <f t="shared" ca="1" si="4"/>
        <v>6</v>
      </c>
      <c r="G28" s="8">
        <f t="shared" ca="1" si="5"/>
        <v>31.833333333333332</v>
      </c>
      <c r="H28">
        <f t="shared" ca="1" si="6"/>
        <v>7</v>
      </c>
      <c r="I28" s="8">
        <f t="shared" ca="1" si="7"/>
        <v>27.285714285714285</v>
      </c>
      <c r="J28">
        <f t="shared" ca="1" si="8"/>
        <v>1</v>
      </c>
      <c r="K28" s="8">
        <f t="shared" ca="1" si="9"/>
        <v>191</v>
      </c>
      <c r="L28">
        <f t="shared" ca="1" si="10"/>
        <v>6</v>
      </c>
      <c r="M28">
        <f t="shared" ca="1" si="11"/>
        <v>7</v>
      </c>
      <c r="N28" s="3" t="s">
        <v>84</v>
      </c>
      <c r="O28" t="str">
        <f t="shared" ca="1" si="1"/>
        <v>6 Arbeiter brauchen 31,83 Stunden.</v>
      </c>
      <c r="P28" s="3" t="str">
        <f t="shared" ca="1" si="12"/>
        <v>Wie lange brauchen 7 Arbeiter</v>
      </c>
      <c r="Q28">
        <f t="shared" ca="1" si="2"/>
        <v>6</v>
      </c>
      <c r="S28">
        <f t="shared" ca="1" si="13"/>
        <v>1</v>
      </c>
      <c r="T28">
        <f t="shared" ca="1" si="14"/>
        <v>1</v>
      </c>
      <c r="U28">
        <f t="shared" ca="1" si="15"/>
        <v>1</v>
      </c>
      <c r="V28" s="2">
        <f t="shared" ca="1" si="16"/>
        <v>1</v>
      </c>
      <c r="W28">
        <f t="shared" ca="1" si="17"/>
        <v>1</v>
      </c>
    </row>
    <row r="29" spans="2:23" ht="15.5" x14ac:dyDescent="0.35">
      <c r="B29">
        <f t="shared" ca="1" si="0"/>
        <v>26</v>
      </c>
      <c r="C29">
        <v>139</v>
      </c>
      <c r="D29">
        <v>279</v>
      </c>
      <c r="E29">
        <f t="shared" ca="1" si="3"/>
        <v>217</v>
      </c>
      <c r="F29">
        <f t="shared" ca="1" si="4"/>
        <v>11</v>
      </c>
      <c r="G29" s="8">
        <f t="shared" ca="1" si="5"/>
        <v>19.727272727272727</v>
      </c>
      <c r="H29">
        <f t="shared" ca="1" si="6"/>
        <v>17</v>
      </c>
      <c r="I29" s="8">
        <f t="shared" ca="1" si="7"/>
        <v>12.764705882352942</v>
      </c>
      <c r="J29">
        <f t="shared" ca="1" si="8"/>
        <v>1</v>
      </c>
      <c r="K29" s="8">
        <f t="shared" ca="1" si="9"/>
        <v>217</v>
      </c>
      <c r="L29">
        <f t="shared" ca="1" si="10"/>
        <v>11</v>
      </c>
      <c r="M29">
        <f t="shared" ca="1" si="11"/>
        <v>17</v>
      </c>
      <c r="N29" s="3" t="s">
        <v>84</v>
      </c>
      <c r="O29" t="str">
        <f t="shared" ca="1" si="1"/>
        <v>11 Arbeiter brauchen 19,73 Stunden.</v>
      </c>
      <c r="P29" s="3" t="str">
        <f t="shared" ca="1" si="12"/>
        <v>Wie lange brauchen 17 Arbeiter</v>
      </c>
      <c r="Q29">
        <f t="shared" ca="1" si="2"/>
        <v>17</v>
      </c>
      <c r="S29">
        <f t="shared" ca="1" si="13"/>
        <v>0.6470588235294118</v>
      </c>
      <c r="T29">
        <f t="shared" ca="1" si="14"/>
        <v>1</v>
      </c>
      <c r="U29">
        <f t="shared" ca="1" si="15"/>
        <v>1.5454545454545454</v>
      </c>
      <c r="V29" s="2">
        <f t="shared" ca="1" si="16"/>
        <v>2</v>
      </c>
      <c r="W29">
        <f t="shared" ca="1" si="17"/>
        <v>0</v>
      </c>
    </row>
    <row r="30" spans="2:23" ht="15.5" x14ac:dyDescent="0.35">
      <c r="B30">
        <f t="shared" ca="1" si="0"/>
        <v>19</v>
      </c>
      <c r="C30">
        <v>35</v>
      </c>
      <c r="D30">
        <v>59</v>
      </c>
      <c r="E30">
        <f t="shared" ca="1" si="3"/>
        <v>42</v>
      </c>
      <c r="F30">
        <f t="shared" ca="1" si="4"/>
        <v>5</v>
      </c>
      <c r="G30" s="8">
        <f t="shared" ca="1" si="5"/>
        <v>8.4</v>
      </c>
      <c r="H30">
        <f t="shared" ca="1" si="6"/>
        <v>9</v>
      </c>
      <c r="I30" s="8">
        <f t="shared" ca="1" si="7"/>
        <v>4.666666666666667</v>
      </c>
      <c r="J30">
        <f t="shared" ca="1" si="8"/>
        <v>1</v>
      </c>
      <c r="K30" s="8">
        <f t="shared" ca="1" si="9"/>
        <v>42</v>
      </c>
      <c r="L30">
        <f t="shared" ca="1" si="10"/>
        <v>5</v>
      </c>
      <c r="M30">
        <f t="shared" ca="1" si="11"/>
        <v>9</v>
      </c>
      <c r="N30" s="3" t="s">
        <v>84</v>
      </c>
      <c r="O30" t="str">
        <f t="shared" ca="1" si="1"/>
        <v>5 Arbeiter brauchen 8,40 Stunden.</v>
      </c>
      <c r="P30" s="3" t="str">
        <f t="shared" ca="1" si="12"/>
        <v>Wie lange brauchen 9 Arbeiter</v>
      </c>
      <c r="Q30">
        <f t="shared" ca="1" si="2"/>
        <v>9</v>
      </c>
      <c r="S30">
        <f t="shared" ca="1" si="13"/>
        <v>0.55555555555555558</v>
      </c>
      <c r="T30">
        <f t="shared" ca="1" si="14"/>
        <v>1</v>
      </c>
      <c r="U30">
        <f t="shared" ca="1" si="15"/>
        <v>1.8</v>
      </c>
      <c r="V30" s="2">
        <f t="shared" ca="1" si="16"/>
        <v>2</v>
      </c>
      <c r="W30">
        <f t="shared" ca="1" si="17"/>
        <v>0</v>
      </c>
    </row>
    <row r="31" spans="2:23" ht="15.5" x14ac:dyDescent="0.35">
      <c r="B31">
        <f t="shared" ca="1" si="0"/>
        <v>12</v>
      </c>
      <c r="C31">
        <v>129</v>
      </c>
      <c r="D31">
        <v>209</v>
      </c>
      <c r="E31">
        <f t="shared" ca="1" si="3"/>
        <v>185</v>
      </c>
      <c r="F31">
        <f t="shared" ca="1" si="4"/>
        <v>3</v>
      </c>
      <c r="G31" s="8">
        <f t="shared" ca="1" si="5"/>
        <v>61.666666666666664</v>
      </c>
      <c r="H31">
        <f t="shared" ca="1" si="6"/>
        <v>14</v>
      </c>
      <c r="I31" s="8">
        <f t="shared" ca="1" si="7"/>
        <v>13.214285714285714</v>
      </c>
      <c r="J31">
        <f t="shared" ca="1" si="8"/>
        <v>1</v>
      </c>
      <c r="K31" s="8">
        <f t="shared" ca="1" si="9"/>
        <v>185</v>
      </c>
      <c r="L31">
        <f t="shared" ca="1" si="10"/>
        <v>3</v>
      </c>
      <c r="M31">
        <f t="shared" ca="1" si="11"/>
        <v>14</v>
      </c>
      <c r="N31" s="3" t="s">
        <v>84</v>
      </c>
      <c r="O31" t="str">
        <f t="shared" ca="1" si="1"/>
        <v>3 Arbeiter brauchen 61,67 Stunden.</v>
      </c>
      <c r="P31" s="3" t="str">
        <f t="shared" ca="1" si="12"/>
        <v>Wie lange brauchen 14 Arbeiter</v>
      </c>
      <c r="Q31">
        <f t="shared" ca="1" si="2"/>
        <v>14</v>
      </c>
      <c r="S31">
        <f t="shared" ca="1" si="13"/>
        <v>0.21428571428571427</v>
      </c>
      <c r="T31">
        <f t="shared" ca="1" si="14"/>
        <v>0</v>
      </c>
      <c r="U31">
        <f t="shared" ca="1" si="15"/>
        <v>4.666666666666667</v>
      </c>
      <c r="V31" s="2">
        <f t="shared" ca="1" si="16"/>
        <v>5</v>
      </c>
      <c r="W31">
        <f t="shared" ca="1" si="17"/>
        <v>0</v>
      </c>
    </row>
    <row r="32" spans="2:23" ht="15.5" x14ac:dyDescent="0.35">
      <c r="B32">
        <f t="shared" ca="1" si="0"/>
        <v>5</v>
      </c>
      <c r="C32">
        <v>69</v>
      </c>
      <c r="D32">
        <v>139</v>
      </c>
      <c r="E32">
        <f t="shared" ca="1" si="3"/>
        <v>89</v>
      </c>
      <c r="F32">
        <f t="shared" ca="1" si="4"/>
        <v>16</v>
      </c>
      <c r="G32" s="8">
        <f t="shared" ca="1" si="5"/>
        <v>5.5625</v>
      </c>
      <c r="H32">
        <f t="shared" ca="1" si="6"/>
        <v>19</v>
      </c>
      <c r="I32" s="8">
        <f t="shared" ca="1" si="7"/>
        <v>4.6842105263157894</v>
      </c>
      <c r="J32">
        <f t="shared" ca="1" si="8"/>
        <v>1</v>
      </c>
      <c r="K32" s="8">
        <f t="shared" ca="1" si="9"/>
        <v>89</v>
      </c>
      <c r="L32">
        <f t="shared" ca="1" si="10"/>
        <v>16</v>
      </c>
      <c r="M32">
        <f t="shared" ca="1" si="11"/>
        <v>19</v>
      </c>
      <c r="N32" s="3" t="s">
        <v>84</v>
      </c>
      <c r="O32" t="str">
        <f t="shared" ca="1" si="1"/>
        <v>16 Arbeiter brauchen 5,56 Stunden.</v>
      </c>
      <c r="P32" s="3" t="str">
        <f t="shared" ca="1" si="12"/>
        <v>Wie lange brauchen 19 Arbeiter</v>
      </c>
      <c r="Q32">
        <f t="shared" ca="1" si="2"/>
        <v>19</v>
      </c>
      <c r="S32">
        <f t="shared" ca="1" si="13"/>
        <v>0.84210526315789469</v>
      </c>
      <c r="T32">
        <f t="shared" ca="1" si="14"/>
        <v>1</v>
      </c>
      <c r="U32">
        <f t="shared" ca="1" si="15"/>
        <v>1.1875</v>
      </c>
      <c r="V32" s="2">
        <f t="shared" ca="1" si="16"/>
        <v>1</v>
      </c>
      <c r="W32">
        <f t="shared" ca="1" si="17"/>
        <v>0</v>
      </c>
    </row>
    <row r="33" spans="2:23" ht="15.5" x14ac:dyDescent="0.35">
      <c r="B33">
        <f t="shared" ca="1" si="0"/>
        <v>35</v>
      </c>
      <c r="C33">
        <v>79</v>
      </c>
      <c r="D33">
        <v>169</v>
      </c>
      <c r="E33">
        <f t="shared" ca="1" si="3"/>
        <v>96</v>
      </c>
      <c r="F33">
        <f t="shared" ca="1" si="4"/>
        <v>18</v>
      </c>
      <c r="G33" s="8">
        <f t="shared" ca="1" si="5"/>
        <v>5.333333333333333</v>
      </c>
      <c r="H33">
        <f t="shared" ca="1" si="6"/>
        <v>12</v>
      </c>
      <c r="I33" s="8">
        <f t="shared" ca="1" si="7"/>
        <v>8</v>
      </c>
      <c r="J33">
        <f t="shared" ca="1" si="8"/>
        <v>6</v>
      </c>
      <c r="K33" s="8">
        <f t="shared" ca="1" si="9"/>
        <v>16</v>
      </c>
      <c r="L33">
        <f t="shared" ca="1" si="10"/>
        <v>3</v>
      </c>
      <c r="M33">
        <f t="shared" ca="1" si="11"/>
        <v>2</v>
      </c>
      <c r="N33" s="3" t="s">
        <v>84</v>
      </c>
      <c r="O33" t="str">
        <f t="shared" ca="1" si="1"/>
        <v>18 Arbeiter brauchen 5,33 Stunden.</v>
      </c>
      <c r="P33" s="3" t="str">
        <f t="shared" ca="1" si="12"/>
        <v>Wie lange brauchen 12 Arbeiter</v>
      </c>
      <c r="Q33">
        <f t="shared" ca="1" si="2"/>
        <v>12</v>
      </c>
      <c r="S33">
        <f t="shared" ca="1" si="13"/>
        <v>1.5</v>
      </c>
      <c r="T33">
        <f t="shared" ca="1" si="14"/>
        <v>2</v>
      </c>
      <c r="U33">
        <f t="shared" ca="1" si="15"/>
        <v>0.66666666666666663</v>
      </c>
      <c r="V33" s="2">
        <f t="shared" ca="1" si="16"/>
        <v>1</v>
      </c>
      <c r="W33">
        <f t="shared" ca="1" si="17"/>
        <v>0</v>
      </c>
    </row>
    <row r="34" spans="2:23" ht="15.5" x14ac:dyDescent="0.35">
      <c r="B34">
        <f t="shared" ca="1" si="0"/>
        <v>28</v>
      </c>
      <c r="C34">
        <v>99</v>
      </c>
      <c r="D34">
        <v>169</v>
      </c>
      <c r="E34">
        <f t="shared" ca="1" si="3"/>
        <v>163</v>
      </c>
      <c r="F34">
        <f t="shared" ca="1" si="4"/>
        <v>16</v>
      </c>
      <c r="G34" s="8">
        <f t="shared" ca="1" si="5"/>
        <v>10.1875</v>
      </c>
      <c r="H34">
        <f t="shared" ca="1" si="6"/>
        <v>17</v>
      </c>
      <c r="I34" s="8">
        <f t="shared" ca="1" si="7"/>
        <v>9.5882352941176467</v>
      </c>
      <c r="J34">
        <f t="shared" ca="1" si="8"/>
        <v>1</v>
      </c>
      <c r="K34" s="8">
        <f t="shared" ca="1" si="9"/>
        <v>163</v>
      </c>
      <c r="L34">
        <f t="shared" ca="1" si="10"/>
        <v>16</v>
      </c>
      <c r="M34">
        <f t="shared" ca="1" si="11"/>
        <v>17</v>
      </c>
      <c r="N34" s="3" t="s">
        <v>84</v>
      </c>
      <c r="O34" t="str">
        <f t="shared" ca="1" si="1"/>
        <v>16 Arbeiter brauchen 10,19 Stunden.</v>
      </c>
      <c r="P34" s="3" t="str">
        <f t="shared" ca="1" si="12"/>
        <v>Wie lange brauchen 17 Arbeiter</v>
      </c>
      <c r="Q34">
        <f t="shared" ca="1" si="2"/>
        <v>16</v>
      </c>
      <c r="S34">
        <f t="shared" ca="1" si="13"/>
        <v>1</v>
      </c>
      <c r="T34">
        <f t="shared" ca="1" si="14"/>
        <v>1</v>
      </c>
      <c r="U34">
        <f t="shared" ca="1" si="15"/>
        <v>1</v>
      </c>
      <c r="V34" s="2">
        <f t="shared" ca="1" si="16"/>
        <v>1</v>
      </c>
      <c r="W34">
        <f t="shared" ca="1" si="17"/>
        <v>1</v>
      </c>
    </row>
    <row r="35" spans="2:23" ht="15.5" x14ac:dyDescent="0.35">
      <c r="B35">
        <f t="shared" ca="1" si="0"/>
        <v>21</v>
      </c>
      <c r="C35">
        <v>699</v>
      </c>
      <c r="D35">
        <v>999</v>
      </c>
      <c r="E35">
        <f t="shared" ca="1" si="3"/>
        <v>835</v>
      </c>
      <c r="F35">
        <f t="shared" ca="1" si="4"/>
        <v>3</v>
      </c>
      <c r="G35" s="8">
        <f t="shared" ca="1" si="5"/>
        <v>278.33333333333331</v>
      </c>
      <c r="H35">
        <f t="shared" ca="1" si="6"/>
        <v>14</v>
      </c>
      <c r="I35" s="8">
        <f t="shared" ca="1" si="7"/>
        <v>59.642857142857146</v>
      </c>
      <c r="J35">
        <f t="shared" ca="1" si="8"/>
        <v>1</v>
      </c>
      <c r="K35" s="8">
        <f t="shared" ca="1" si="9"/>
        <v>835</v>
      </c>
      <c r="L35">
        <f t="shared" ca="1" si="10"/>
        <v>3</v>
      </c>
      <c r="M35">
        <f t="shared" ca="1" si="11"/>
        <v>14</v>
      </c>
      <c r="N35" s="3" t="s">
        <v>84</v>
      </c>
      <c r="O35" t="str">
        <f t="shared" ca="1" si="1"/>
        <v>3 Arbeiter brauchen 278,33 Stunden.</v>
      </c>
      <c r="P35" s="3" t="str">
        <f t="shared" ca="1" si="12"/>
        <v>Wie lange brauchen 14 Arbeiter</v>
      </c>
      <c r="Q35">
        <f t="shared" ca="1" si="2"/>
        <v>14</v>
      </c>
      <c r="S35">
        <f t="shared" ca="1" si="13"/>
        <v>0.21428571428571427</v>
      </c>
      <c r="T35">
        <f t="shared" ca="1" si="14"/>
        <v>0</v>
      </c>
      <c r="U35">
        <f t="shared" ca="1" si="15"/>
        <v>4.666666666666667</v>
      </c>
      <c r="V35" s="2">
        <f t="shared" ca="1" si="16"/>
        <v>5</v>
      </c>
      <c r="W35">
        <f t="shared" ca="1" si="17"/>
        <v>0</v>
      </c>
    </row>
    <row r="36" spans="2:23" ht="15.5" x14ac:dyDescent="0.35">
      <c r="B36">
        <f t="shared" ca="1" si="0"/>
        <v>14</v>
      </c>
      <c r="C36">
        <v>299</v>
      </c>
      <c r="D36">
        <v>599</v>
      </c>
      <c r="E36">
        <f t="shared" ca="1" si="3"/>
        <v>317</v>
      </c>
      <c r="F36">
        <f t="shared" ca="1" si="4"/>
        <v>20</v>
      </c>
      <c r="G36" s="8">
        <f t="shared" ca="1" si="5"/>
        <v>15.85</v>
      </c>
      <c r="H36">
        <f t="shared" ca="1" si="6"/>
        <v>8</v>
      </c>
      <c r="I36" s="8">
        <f t="shared" ca="1" si="7"/>
        <v>39.625</v>
      </c>
      <c r="J36">
        <f t="shared" ca="1" si="8"/>
        <v>4</v>
      </c>
      <c r="K36" s="8">
        <f t="shared" ca="1" si="9"/>
        <v>79.25</v>
      </c>
      <c r="L36">
        <f t="shared" ca="1" si="10"/>
        <v>5</v>
      </c>
      <c r="M36">
        <f t="shared" ca="1" si="11"/>
        <v>2</v>
      </c>
      <c r="N36" s="3" t="s">
        <v>84</v>
      </c>
      <c r="O36" t="str">
        <f t="shared" ca="1" si="1"/>
        <v>20 Arbeiter brauchen 15,85 Stunden.</v>
      </c>
      <c r="P36" s="3" t="str">
        <f t="shared" ca="1" si="12"/>
        <v>Wie lange brauchen 8 Arbeiter</v>
      </c>
      <c r="Q36">
        <f t="shared" ca="1" si="2"/>
        <v>8</v>
      </c>
      <c r="S36">
        <f t="shared" ca="1" si="13"/>
        <v>2.5</v>
      </c>
      <c r="T36">
        <f t="shared" ca="1" si="14"/>
        <v>3</v>
      </c>
      <c r="U36">
        <f t="shared" ca="1" si="15"/>
        <v>0.4</v>
      </c>
      <c r="V36" s="2">
        <f t="shared" ca="1" si="16"/>
        <v>0</v>
      </c>
      <c r="W36">
        <f t="shared" ca="1" si="17"/>
        <v>0</v>
      </c>
    </row>
    <row r="37" spans="2:23" ht="15.5" x14ac:dyDescent="0.35">
      <c r="B37">
        <f t="shared" ca="1" si="0"/>
        <v>7</v>
      </c>
      <c r="C37">
        <v>99</v>
      </c>
      <c r="D37">
        <v>189</v>
      </c>
      <c r="E37">
        <f t="shared" ca="1" si="3"/>
        <v>145</v>
      </c>
      <c r="F37">
        <f t="shared" ca="1" si="4"/>
        <v>18</v>
      </c>
      <c r="G37" s="8">
        <f t="shared" ca="1" si="5"/>
        <v>8.0555555555555554</v>
      </c>
      <c r="H37">
        <f t="shared" ca="1" si="6"/>
        <v>11</v>
      </c>
      <c r="I37" s="8">
        <f t="shared" ca="1" si="7"/>
        <v>13.181818181818182</v>
      </c>
      <c r="J37">
        <f t="shared" ca="1" si="8"/>
        <v>1</v>
      </c>
      <c r="K37" s="8">
        <f t="shared" ca="1" si="9"/>
        <v>145</v>
      </c>
      <c r="L37">
        <f t="shared" ca="1" si="10"/>
        <v>18</v>
      </c>
      <c r="M37">
        <f t="shared" ca="1" si="11"/>
        <v>11</v>
      </c>
      <c r="N37" s="3" t="s">
        <v>84</v>
      </c>
      <c r="O37" t="str">
        <f t="shared" ca="1" si="1"/>
        <v>18 Arbeiter brauchen 8,06 Stunden.</v>
      </c>
      <c r="P37" s="3" t="str">
        <f t="shared" ca="1" si="12"/>
        <v>Wie lange brauchen 11 Arbeiter</v>
      </c>
      <c r="Q37">
        <f t="shared" ca="1" si="2"/>
        <v>11</v>
      </c>
      <c r="S37">
        <f t="shared" ca="1" si="13"/>
        <v>1.6363636363636365</v>
      </c>
      <c r="T37">
        <f t="shared" ca="1" si="14"/>
        <v>2</v>
      </c>
      <c r="U37">
        <f t="shared" ca="1" si="15"/>
        <v>0.61111111111111116</v>
      </c>
      <c r="V37" s="2">
        <f t="shared" ca="1" si="16"/>
        <v>1</v>
      </c>
      <c r="W37">
        <f t="shared" ca="1" si="17"/>
        <v>0</v>
      </c>
    </row>
    <row r="38" spans="2:23" ht="15.5" x14ac:dyDescent="0.35">
      <c r="B38">
        <f ca="1">MOD(B37+$A$2,$A$1)</f>
        <v>0</v>
      </c>
      <c r="C38">
        <v>29</v>
      </c>
      <c r="D38">
        <v>49</v>
      </c>
      <c r="E38">
        <f t="shared" ca="1" si="3"/>
        <v>34</v>
      </c>
      <c r="F38">
        <f t="shared" ca="1" si="4"/>
        <v>18</v>
      </c>
      <c r="G38" s="8">
        <f t="shared" ca="1" si="5"/>
        <v>1.8888888888888888</v>
      </c>
      <c r="H38">
        <f t="shared" ca="1" si="6"/>
        <v>5</v>
      </c>
      <c r="I38" s="8">
        <f t="shared" ca="1" si="7"/>
        <v>6.8</v>
      </c>
      <c r="J38">
        <f t="shared" ca="1" si="8"/>
        <v>1</v>
      </c>
      <c r="K38" s="8">
        <f t="shared" ca="1" si="9"/>
        <v>34</v>
      </c>
      <c r="L38">
        <f t="shared" ca="1" si="10"/>
        <v>18</v>
      </c>
      <c r="M38">
        <f t="shared" ca="1" si="11"/>
        <v>5</v>
      </c>
      <c r="N38" s="3" t="s">
        <v>84</v>
      </c>
      <c r="O38" t="str">
        <f t="shared" ca="1" si="1"/>
        <v>18 Arbeiter brauchen 1,89 Stunden.</v>
      </c>
      <c r="P38" s="3" t="str">
        <f t="shared" ca="1" si="12"/>
        <v>Wie lange brauchen 5 Arbeiter</v>
      </c>
      <c r="Q38">
        <f t="shared" ca="1" si="2"/>
        <v>5</v>
      </c>
      <c r="S38">
        <f t="shared" ca="1" si="13"/>
        <v>3.6</v>
      </c>
      <c r="T38">
        <f t="shared" ca="1" si="14"/>
        <v>4</v>
      </c>
      <c r="U38">
        <f t="shared" ca="1" si="15"/>
        <v>0.27777777777777779</v>
      </c>
      <c r="V38" s="2">
        <f t="shared" ca="1" si="16"/>
        <v>0</v>
      </c>
      <c r="W38">
        <f t="shared" ca="1" si="17"/>
        <v>0</v>
      </c>
    </row>
    <row r="39" spans="2:23" ht="15.5" x14ac:dyDescent="0.35">
      <c r="B39" s="1"/>
      <c r="C39" s="1"/>
      <c r="D39" s="1"/>
    </row>
    <row r="41" spans="2:23" ht="15.5" x14ac:dyDescent="0.35">
      <c r="B41" s="2"/>
      <c r="C41" s="2"/>
      <c r="D41" s="2"/>
    </row>
    <row r="43" spans="2:23" ht="15.5" x14ac:dyDescent="0.35">
      <c r="B43" s="1"/>
      <c r="C43" s="1"/>
      <c r="D43" s="1"/>
    </row>
    <row r="44" spans="2:23" ht="15.5" x14ac:dyDescent="0.35">
      <c r="B44" s="1"/>
      <c r="C44" s="1"/>
      <c r="D44" s="1"/>
    </row>
    <row r="45" spans="2:23" ht="15.5" x14ac:dyDescent="0.35">
      <c r="B45" s="1"/>
      <c r="C45" s="1"/>
      <c r="D45" s="1"/>
    </row>
    <row r="46" spans="2:23" ht="15.5" x14ac:dyDescent="0.35">
      <c r="B46" s="1"/>
      <c r="C46" s="1"/>
      <c r="D46" s="1"/>
    </row>
    <row r="47" spans="2:23" ht="15.5" x14ac:dyDescent="0.35">
      <c r="B47" s="1"/>
      <c r="C47" s="1"/>
      <c r="D47" s="1"/>
    </row>
    <row r="48" spans="2:23" ht="15.5" x14ac:dyDescent="0.35">
      <c r="B48" s="1"/>
      <c r="C48" s="1"/>
      <c r="D48" s="1"/>
    </row>
    <row r="49" spans="2:4" ht="15.5" x14ac:dyDescent="0.35">
      <c r="B49" s="1"/>
      <c r="C49" s="1"/>
      <c r="D49" s="1"/>
    </row>
    <row r="51" spans="2:4" ht="15.5" x14ac:dyDescent="0.35">
      <c r="B51" s="2"/>
      <c r="C51" s="2"/>
      <c r="D51" s="2"/>
    </row>
    <row r="53" spans="2:4" ht="15.5" x14ac:dyDescent="0.35">
      <c r="B53" s="1"/>
      <c r="C53" s="1"/>
      <c r="D53" s="1"/>
    </row>
    <row r="54" spans="2:4" ht="15.5" x14ac:dyDescent="0.35">
      <c r="B54" s="1"/>
      <c r="C54" s="1"/>
      <c r="D54" s="1"/>
    </row>
    <row r="55" spans="2:4" ht="15.5" x14ac:dyDescent="0.35">
      <c r="B55" s="1"/>
      <c r="C55" s="1"/>
      <c r="D55" s="1"/>
    </row>
    <row r="56" spans="2:4" ht="15.5" x14ac:dyDescent="0.35">
      <c r="B56" s="1"/>
      <c r="C56" s="1"/>
      <c r="D56" s="1"/>
    </row>
    <row r="57" spans="2:4" ht="15.5" x14ac:dyDescent="0.35">
      <c r="B57" s="1"/>
      <c r="C57" s="1"/>
      <c r="D57" s="1"/>
    </row>
    <row r="58" spans="2:4" ht="15.5" x14ac:dyDescent="0.35">
      <c r="B58" s="1"/>
      <c r="C58" s="1"/>
      <c r="D58" s="1"/>
    </row>
    <row r="59" spans="2:4" ht="15.5" x14ac:dyDescent="0.35">
      <c r="B59" s="1"/>
      <c r="C59" s="1"/>
      <c r="D59" s="1"/>
    </row>
    <row r="61" spans="2:4" ht="15.5" x14ac:dyDescent="0.35">
      <c r="B61" s="2"/>
      <c r="C61" s="2"/>
      <c r="D61" s="2"/>
    </row>
    <row r="63" spans="2:4" ht="15.5" x14ac:dyDescent="0.35">
      <c r="B63" s="1"/>
      <c r="C63" s="1"/>
      <c r="D63" s="1"/>
    </row>
    <row r="64" spans="2:4" ht="15.5" x14ac:dyDescent="0.35">
      <c r="B64" s="1"/>
      <c r="C64" s="1"/>
      <c r="D64" s="1"/>
    </row>
    <row r="65" spans="2:4" ht="15.5" x14ac:dyDescent="0.35">
      <c r="B65" s="1"/>
      <c r="C65" s="1"/>
      <c r="D65" s="1"/>
    </row>
    <row r="66" spans="2:4" ht="15.5" x14ac:dyDescent="0.35">
      <c r="B66" s="1"/>
      <c r="C66" s="1"/>
      <c r="D66" s="1"/>
    </row>
    <row r="67" spans="2:4" ht="15.5" x14ac:dyDescent="0.35">
      <c r="B67" s="1"/>
      <c r="C67" s="1"/>
      <c r="D67" s="1"/>
    </row>
    <row r="68" spans="2:4" ht="15.5" x14ac:dyDescent="0.35">
      <c r="B68" s="1"/>
      <c r="C68" s="1"/>
      <c r="D68" s="1"/>
    </row>
    <row r="69" spans="2:4" ht="15.5" x14ac:dyDescent="0.35">
      <c r="B69" s="1"/>
      <c r="C69" s="1"/>
      <c r="D69" s="1"/>
    </row>
    <row r="71" spans="2:4" ht="15.5" x14ac:dyDescent="0.35">
      <c r="B71" s="2"/>
      <c r="C71" s="2"/>
      <c r="D71" s="2"/>
    </row>
    <row r="73" spans="2:4" ht="15.5" x14ac:dyDescent="0.35">
      <c r="B73" s="1"/>
      <c r="C73" s="1"/>
      <c r="D73" s="1"/>
    </row>
    <row r="74" spans="2:4" ht="15.5" x14ac:dyDescent="0.35">
      <c r="B74" s="1"/>
      <c r="C74" s="1"/>
      <c r="D74" s="1"/>
    </row>
    <row r="75" spans="2:4" ht="15.5" x14ac:dyDescent="0.35">
      <c r="B75" s="1"/>
      <c r="C75" s="1"/>
      <c r="D75" s="1"/>
    </row>
    <row r="76" spans="2:4" ht="15.5" x14ac:dyDescent="0.35">
      <c r="B76" s="1"/>
      <c r="C76" s="1"/>
      <c r="D76" s="1"/>
    </row>
    <row r="77" spans="2:4" ht="15.5" x14ac:dyDescent="0.35">
      <c r="B77" s="1"/>
      <c r="C77" s="1"/>
      <c r="D77" s="1"/>
    </row>
    <row r="78" spans="2:4" ht="15.5" x14ac:dyDescent="0.35">
      <c r="B78" s="1"/>
      <c r="C78" s="1"/>
      <c r="D78" s="1"/>
    </row>
    <row r="79" spans="2:4" ht="15.5" x14ac:dyDescent="0.35">
      <c r="B79" s="1"/>
      <c r="C79" s="1"/>
      <c r="D79" s="1"/>
    </row>
    <row r="81" spans="2:4" ht="15.5" x14ac:dyDescent="0.35">
      <c r="B81" s="2"/>
      <c r="C81" s="2"/>
      <c r="D81" s="2"/>
    </row>
    <row r="83" spans="2:4" ht="15.5" x14ac:dyDescent="0.35">
      <c r="B83" s="1"/>
      <c r="C83" s="1"/>
      <c r="D83" s="1"/>
    </row>
    <row r="84" spans="2:4" ht="15.5" x14ac:dyDescent="0.35">
      <c r="B84" s="1"/>
      <c r="C84" s="1"/>
      <c r="D84" s="1"/>
    </row>
    <row r="85" spans="2:4" ht="15.5" x14ac:dyDescent="0.35">
      <c r="B85" s="1"/>
      <c r="C85" s="1"/>
      <c r="D85" s="1"/>
    </row>
    <row r="86" spans="2:4" ht="15.5" x14ac:dyDescent="0.35">
      <c r="B86" s="1"/>
      <c r="C86" s="1"/>
      <c r="D86" s="1"/>
    </row>
    <row r="87" spans="2:4" ht="15.5" x14ac:dyDescent="0.35">
      <c r="B87" s="1"/>
      <c r="C87" s="1"/>
      <c r="D87" s="1"/>
    </row>
    <row r="88" spans="2:4" ht="15.5" x14ac:dyDescent="0.35">
      <c r="B88" s="1"/>
      <c r="C88" s="1"/>
      <c r="D88" s="1"/>
    </row>
    <row r="89" spans="2:4" ht="15.5" x14ac:dyDescent="0.35">
      <c r="B89" s="1"/>
      <c r="C89" s="1"/>
      <c r="D89" s="1"/>
    </row>
    <row r="91" spans="2:4" ht="15.5" x14ac:dyDescent="0.35">
      <c r="B91" s="2"/>
      <c r="C91" s="2"/>
      <c r="D91" s="2"/>
    </row>
    <row r="93" spans="2:4" ht="15.5" x14ac:dyDescent="0.35">
      <c r="B93" s="1"/>
      <c r="C93" s="1"/>
      <c r="D93" s="1"/>
    </row>
    <row r="94" spans="2:4" ht="15.5" x14ac:dyDescent="0.35">
      <c r="B94" s="1"/>
      <c r="C94" s="1"/>
      <c r="D94" s="1"/>
    </row>
    <row r="95" spans="2:4" ht="15.5" x14ac:dyDescent="0.35">
      <c r="B95" s="1"/>
      <c r="C95" s="1"/>
      <c r="D95" s="1"/>
    </row>
    <row r="96" spans="2:4" ht="15.5" x14ac:dyDescent="0.35">
      <c r="B96" s="1"/>
      <c r="C96" s="1"/>
      <c r="D96" s="1"/>
    </row>
    <row r="97" spans="2:4" ht="15.5" x14ac:dyDescent="0.35">
      <c r="B97" s="1"/>
      <c r="C97" s="1"/>
      <c r="D97" s="1"/>
    </row>
    <row r="98" spans="2:4" ht="15.5" x14ac:dyDescent="0.35">
      <c r="B98" s="1"/>
      <c r="C98" s="1"/>
      <c r="D98" s="1"/>
    </row>
    <row r="99" spans="2:4" ht="15.5" x14ac:dyDescent="0.35">
      <c r="B99" s="1"/>
      <c r="C99" s="1"/>
      <c r="D99" s="1"/>
    </row>
    <row r="101" spans="2:4" ht="15.5" x14ac:dyDescent="0.35">
      <c r="B101" s="2"/>
      <c r="C101" s="2"/>
      <c r="D101" s="2"/>
    </row>
    <row r="103" spans="2:4" ht="15.5" x14ac:dyDescent="0.35">
      <c r="B103" s="1"/>
      <c r="C103" s="1"/>
      <c r="D103" s="1"/>
    </row>
    <row r="104" spans="2:4" ht="15.5" x14ac:dyDescent="0.35">
      <c r="B104" s="1"/>
      <c r="C104" s="1"/>
      <c r="D104" s="1"/>
    </row>
    <row r="105" spans="2:4" ht="15.5" x14ac:dyDescent="0.35">
      <c r="B105" s="1"/>
      <c r="C105" s="1"/>
      <c r="D105" s="1"/>
    </row>
    <row r="106" spans="2:4" ht="15.5" x14ac:dyDescent="0.35">
      <c r="B106" s="1"/>
      <c r="C106" s="1"/>
      <c r="D106" s="1"/>
    </row>
    <row r="107" spans="2:4" ht="15.5" x14ac:dyDescent="0.35">
      <c r="B107" s="1"/>
      <c r="C107" s="1"/>
      <c r="D107" s="1"/>
    </row>
    <row r="108" spans="2:4" ht="15.5" x14ac:dyDescent="0.35">
      <c r="B108" s="1"/>
      <c r="C108" s="1"/>
      <c r="D108" s="1"/>
    </row>
    <row r="109" spans="2:4" ht="15.5" x14ac:dyDescent="0.35">
      <c r="B109" s="1"/>
      <c r="C109" s="1"/>
      <c r="D109" s="1"/>
    </row>
    <row r="113" spans="2:4" ht="15.5" x14ac:dyDescent="0.35">
      <c r="B113" s="1"/>
      <c r="C113" s="1"/>
      <c r="D113" s="1"/>
    </row>
    <row r="114" spans="2:4" ht="15.5" x14ac:dyDescent="0.35">
      <c r="B114" s="1"/>
      <c r="C114" s="1"/>
      <c r="D114" s="1"/>
    </row>
    <row r="115" spans="2:4" ht="15.5" x14ac:dyDescent="0.35">
      <c r="B115" s="1"/>
      <c r="C115" s="1"/>
      <c r="D115" s="1"/>
    </row>
    <row r="116" spans="2:4" ht="15.5" x14ac:dyDescent="0.35">
      <c r="B116" s="1"/>
      <c r="C116" s="1"/>
      <c r="D116" s="1"/>
    </row>
    <row r="117" spans="2:4" ht="15.5" x14ac:dyDescent="0.35">
      <c r="B117" s="1"/>
      <c r="C117" s="1"/>
      <c r="D117" s="1"/>
    </row>
    <row r="118" spans="2:4" ht="15.5" x14ac:dyDescent="0.35">
      <c r="B118" s="1"/>
      <c r="C118" s="1"/>
      <c r="D118" s="1"/>
    </row>
    <row r="119" spans="2:4" ht="15.5" x14ac:dyDescent="0.35">
      <c r="B119" s="1"/>
      <c r="C119" s="1"/>
      <c r="D119" s="1"/>
    </row>
    <row r="123" spans="2:4" ht="15.5" x14ac:dyDescent="0.35">
      <c r="B123" s="1"/>
      <c r="C123" s="1"/>
      <c r="D123" s="1"/>
    </row>
    <row r="124" spans="2:4" ht="15.5" x14ac:dyDescent="0.35">
      <c r="B124" s="1"/>
      <c r="C124" s="1"/>
      <c r="D124" s="1"/>
    </row>
    <row r="125" spans="2:4" ht="15.5" x14ac:dyDescent="0.35">
      <c r="B125" s="1"/>
      <c r="C125" s="1"/>
      <c r="D125" s="1"/>
    </row>
    <row r="126" spans="2:4" ht="15.5" x14ac:dyDescent="0.35">
      <c r="B126" s="1"/>
      <c r="C126" s="1"/>
      <c r="D126" s="1"/>
    </row>
    <row r="127" spans="2:4" ht="15.5" x14ac:dyDescent="0.35">
      <c r="B127" s="1"/>
      <c r="C127" s="1"/>
      <c r="D127" s="1"/>
    </row>
    <row r="128" spans="2:4" ht="15.5" x14ac:dyDescent="0.35">
      <c r="B128" s="1"/>
      <c r="C128" s="1"/>
      <c r="D128" s="1"/>
    </row>
    <row r="129" spans="2:4" ht="15.5" x14ac:dyDescent="0.35">
      <c r="B129" s="1"/>
      <c r="C129" s="1"/>
      <c r="D129" s="1"/>
    </row>
    <row r="133" spans="2:4" ht="15.5" x14ac:dyDescent="0.35">
      <c r="B133" s="1"/>
      <c r="C133" s="1"/>
      <c r="D133" s="1"/>
    </row>
    <row r="134" spans="2:4" ht="15.5" x14ac:dyDescent="0.35">
      <c r="B134" s="1"/>
      <c r="C134" s="1"/>
      <c r="D134" s="1"/>
    </row>
    <row r="135" spans="2:4" ht="15.5" x14ac:dyDescent="0.35">
      <c r="B135" s="1"/>
      <c r="C135" s="1"/>
      <c r="D135" s="1"/>
    </row>
    <row r="136" spans="2:4" ht="15.5" x14ac:dyDescent="0.35">
      <c r="B136" s="1"/>
      <c r="C136" s="1"/>
      <c r="D136" s="1"/>
    </row>
    <row r="137" spans="2:4" ht="15.5" x14ac:dyDescent="0.35">
      <c r="B137" s="1"/>
      <c r="C137" s="1"/>
      <c r="D137" s="1"/>
    </row>
    <row r="138" spans="2:4" ht="15.5" x14ac:dyDescent="0.35">
      <c r="B138" s="1"/>
      <c r="C138" s="1"/>
      <c r="D138" s="1"/>
    </row>
    <row r="139" spans="2:4" ht="15.5" x14ac:dyDescent="0.35">
      <c r="B139" s="1"/>
      <c r="C139" s="1"/>
      <c r="D139" s="1"/>
    </row>
    <row r="143" spans="2:4" ht="15.5" x14ac:dyDescent="0.35">
      <c r="B143" s="1"/>
      <c r="C143" s="1"/>
      <c r="D143" s="1"/>
    </row>
    <row r="144" spans="2:4" ht="15.5" x14ac:dyDescent="0.35">
      <c r="B144" s="1"/>
      <c r="C144" s="1"/>
      <c r="D144" s="1"/>
    </row>
    <row r="145" spans="2:4" ht="15.5" x14ac:dyDescent="0.35">
      <c r="B145" s="1"/>
      <c r="C145" s="1"/>
      <c r="D145" s="1"/>
    </row>
    <row r="146" spans="2:4" ht="15.5" x14ac:dyDescent="0.35">
      <c r="B146" s="1"/>
      <c r="C146" s="1"/>
      <c r="D146" s="1"/>
    </row>
    <row r="147" spans="2:4" ht="15.5" x14ac:dyDescent="0.35">
      <c r="B147" s="1"/>
      <c r="C147" s="1"/>
      <c r="D147" s="1"/>
    </row>
    <row r="148" spans="2:4" ht="15.5" x14ac:dyDescent="0.35">
      <c r="B148" s="1"/>
      <c r="C148" s="1"/>
      <c r="D148" s="1"/>
    </row>
    <row r="149" spans="2:4" ht="15.5" x14ac:dyDescent="0.35">
      <c r="B149" s="1"/>
      <c r="C149" s="1"/>
      <c r="D149" s="1"/>
    </row>
    <row r="153" spans="2:4" ht="15.5" x14ac:dyDescent="0.35">
      <c r="B153" s="1"/>
      <c r="C153" s="1"/>
      <c r="D153" s="1"/>
    </row>
    <row r="154" spans="2:4" ht="15.5" x14ac:dyDescent="0.35">
      <c r="B154" s="1"/>
      <c r="C154" s="1"/>
      <c r="D154" s="1"/>
    </row>
    <row r="155" spans="2:4" ht="15.5" x14ac:dyDescent="0.35">
      <c r="B155" s="1"/>
      <c r="C155" s="1"/>
      <c r="D155" s="1"/>
    </row>
    <row r="156" spans="2:4" ht="15.5" x14ac:dyDescent="0.35">
      <c r="B156" s="1"/>
      <c r="C156" s="1"/>
      <c r="D156" s="1"/>
    </row>
    <row r="157" spans="2:4" ht="15.5" x14ac:dyDescent="0.35">
      <c r="B157" s="1"/>
      <c r="C157" s="1"/>
      <c r="D157" s="1"/>
    </row>
    <row r="158" spans="2:4" ht="15.5" x14ac:dyDescent="0.35">
      <c r="B158" s="1"/>
      <c r="C158" s="1"/>
      <c r="D158" s="1"/>
    </row>
    <row r="159" spans="2:4" ht="15.5" x14ac:dyDescent="0.35">
      <c r="B159" s="1"/>
      <c r="C159" s="1"/>
      <c r="D159" s="1"/>
    </row>
    <row r="161" spans="2:4" ht="15.5" x14ac:dyDescent="0.35">
      <c r="B161" s="2"/>
      <c r="C161" s="2"/>
      <c r="D161" s="2"/>
    </row>
    <row r="163" spans="2:4" ht="15.5" x14ac:dyDescent="0.35">
      <c r="B163" s="1"/>
      <c r="C163" s="1"/>
      <c r="D163" s="1"/>
    </row>
    <row r="164" spans="2:4" ht="15.5" x14ac:dyDescent="0.35">
      <c r="B164" s="1"/>
      <c r="C164" s="1"/>
      <c r="D164" s="1"/>
    </row>
    <row r="165" spans="2:4" ht="15.5" x14ac:dyDescent="0.35">
      <c r="B165" s="1"/>
      <c r="C165" s="1"/>
      <c r="D165" s="1"/>
    </row>
    <row r="166" spans="2:4" ht="15.5" x14ac:dyDescent="0.35">
      <c r="B166" s="1"/>
      <c r="C166" s="1"/>
      <c r="D166" s="1"/>
    </row>
    <row r="167" spans="2:4" ht="15.5" x14ac:dyDescent="0.35">
      <c r="B167" s="1"/>
      <c r="C167" s="1"/>
      <c r="D167" s="1"/>
    </row>
    <row r="168" spans="2:4" ht="15.5" x14ac:dyDescent="0.35">
      <c r="B168" s="1"/>
      <c r="C168" s="1"/>
      <c r="D168" s="1"/>
    </row>
    <row r="169" spans="2:4" ht="15.5" x14ac:dyDescent="0.35">
      <c r="B169" s="1"/>
      <c r="C169" s="1"/>
      <c r="D169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9"/>
  <sheetViews>
    <sheetView workbookViewId="0">
      <selection sqref="A1:IV65536"/>
    </sheetView>
  </sheetViews>
  <sheetFormatPr baseColWidth="10" defaultRowHeight="12.5" x14ac:dyDescent="0.25"/>
  <cols>
    <col min="2" max="2" width="35" customWidth="1"/>
    <col min="5" max="5" width="11.453125" style="3" customWidth="1"/>
    <col min="7" max="7" width="6" bestFit="1" customWidth="1"/>
    <col min="8" max="8" width="5.7265625" customWidth="1"/>
    <col min="16" max="16" width="15.1796875" bestFit="1" customWidth="1"/>
  </cols>
  <sheetData>
    <row r="1" spans="1:20" x14ac:dyDescent="0.25">
      <c r="A1">
        <v>37</v>
      </c>
      <c r="C1" s="3" t="s">
        <v>5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3" t="s">
        <v>54</v>
      </c>
      <c r="J1" s="3" t="s">
        <v>55</v>
      </c>
      <c r="K1" s="3" t="s">
        <v>56</v>
      </c>
      <c r="L1" s="3" t="s">
        <v>57</v>
      </c>
      <c r="M1" s="3" t="s">
        <v>58</v>
      </c>
      <c r="N1" s="3" t="s">
        <v>59</v>
      </c>
      <c r="O1" s="3" t="s">
        <v>60</v>
      </c>
    </row>
    <row r="2" spans="1:20" x14ac:dyDescent="0.25">
      <c r="A2">
        <f ca="1">ROUND(RAND()*(A1-1)+0.5,0)</f>
        <v>23</v>
      </c>
      <c r="B2">
        <f t="shared" ref="B2:B37" ca="1" si="0">MOD(B1+$A$2,$A$1)</f>
        <v>23</v>
      </c>
      <c r="C2">
        <f ca="1">ROUND(RAND()*5+1,1)</f>
        <v>6</v>
      </c>
      <c r="D2">
        <v>0.5</v>
      </c>
      <c r="E2">
        <f ca="1">IF(Q2=0,$C2/D2+ROUND(RAND()*2,1),$C2/D2)</f>
        <v>12</v>
      </c>
      <c r="F2">
        <v>1</v>
      </c>
      <c r="G2">
        <f ca="1">IF(R2=0,$C2/F2+ROUND(RAND()*2,1),$C2/F2)</f>
        <v>7.4</v>
      </c>
      <c r="H2">
        <v>1.5</v>
      </c>
      <c r="I2">
        <f ca="1">IF(S2=0,$C2/H2+ROUND(RAND()*2,1),$C2/H2)</f>
        <v>5.2</v>
      </c>
      <c r="J2">
        <v>2</v>
      </c>
      <c r="K2">
        <f ca="1">IF(T2=0,$C2/J2+ROUND(RAND()*2,1),$C2/J2)</f>
        <v>3</v>
      </c>
      <c r="L2">
        <f ca="1">ROUND(E2*D2,2)</f>
        <v>6</v>
      </c>
      <c r="M2">
        <f ca="1">ROUND(G2*F2,2)</f>
        <v>7.4</v>
      </c>
      <c r="N2">
        <f ca="1">ROUND(I2*H2,2)</f>
        <v>7.8</v>
      </c>
      <c r="O2">
        <f ca="1">ROUND(K2*J2,2)</f>
        <v>6</v>
      </c>
      <c r="P2" t="str">
        <f ca="1">IF(AND(L2=M2,M2=N2,N2=O2),"Zuordnung ist antiproportional","Zuordnung ist nicht antiproportional")</f>
        <v>Zuordnung ist nicht antiproportional</v>
      </c>
      <c r="Q2">
        <f ca="1">ROUND(RAND()*5,0)</f>
        <v>2</v>
      </c>
      <c r="R2">
        <f ca="1">ROUND(RAND()*5,0)</f>
        <v>0</v>
      </c>
      <c r="S2">
        <f ca="1">ROUND(RAND()*5,0)</f>
        <v>0</v>
      </c>
      <c r="T2">
        <f ca="1">ROUND(RAND()*5,0)</f>
        <v>2</v>
      </c>
    </row>
    <row r="3" spans="1:20" x14ac:dyDescent="0.25">
      <c r="B3">
        <f t="shared" ca="1" si="0"/>
        <v>9</v>
      </c>
      <c r="C3">
        <f t="shared" ref="C3:C38" ca="1" si="1">ROUND(RAND()*5+1,1)</f>
        <v>5</v>
      </c>
      <c r="D3">
        <v>1</v>
      </c>
      <c r="E3">
        <f t="shared" ref="E3:E38" ca="1" si="2">IF(Q3=0,$C3/D3+ROUND(RAND()*2,1),$C3/D3)</f>
        <v>5</v>
      </c>
      <c r="F3">
        <v>2</v>
      </c>
      <c r="G3">
        <f t="shared" ref="G3:G38" ca="1" si="3">IF(R3=0,$C3/F3+ROUND(RAND()*2,1),$C3/F3)</f>
        <v>3.3</v>
      </c>
      <c r="H3">
        <v>3</v>
      </c>
      <c r="I3">
        <f t="shared" ref="I3:I38" ca="1" si="4">IF(S3=0,$C3/H3+ROUND(RAND()*2,1),$C3/H3)</f>
        <v>1.6666666666666667</v>
      </c>
      <c r="J3">
        <v>4</v>
      </c>
      <c r="K3">
        <f t="shared" ref="K3:K38" ca="1" si="5">IF(T3=0,$C3/J3+ROUND(RAND()*2,1),$C3/J3)</f>
        <v>1.25</v>
      </c>
      <c r="L3">
        <f t="shared" ref="L3:L38" ca="1" si="6">ROUND(E3*D3,2)</f>
        <v>5</v>
      </c>
      <c r="M3">
        <f t="shared" ref="M3:M38" ca="1" si="7">ROUND(G3*F3,2)</f>
        <v>6.6</v>
      </c>
      <c r="N3">
        <f t="shared" ref="N3:N38" ca="1" si="8">ROUND(I3*H3,2)</f>
        <v>5</v>
      </c>
      <c r="O3">
        <f t="shared" ref="O3:O38" ca="1" si="9">ROUND(K3*J3,2)</f>
        <v>5</v>
      </c>
      <c r="P3" t="str">
        <f t="shared" ref="P3:P38" ca="1" si="10">IF(AND(L3=M3,M3=N3,N3=O3),"Zuordnung ist antiproportional","Zuordnung ist nicht antiproportional")</f>
        <v>Zuordnung ist nicht antiproportional</v>
      </c>
      <c r="Q3">
        <f t="shared" ref="Q3:T38" ca="1" si="11">ROUND(RAND()*5,0)</f>
        <v>2</v>
      </c>
      <c r="R3">
        <f t="shared" ca="1" si="11"/>
        <v>0</v>
      </c>
      <c r="S3">
        <f t="shared" ca="1" si="11"/>
        <v>5</v>
      </c>
      <c r="T3">
        <f t="shared" ca="1" si="11"/>
        <v>5</v>
      </c>
    </row>
    <row r="4" spans="1:20" x14ac:dyDescent="0.25">
      <c r="B4">
        <f t="shared" ca="1" si="0"/>
        <v>32</v>
      </c>
      <c r="C4">
        <f t="shared" ca="1" si="1"/>
        <v>1</v>
      </c>
      <c r="D4">
        <v>1</v>
      </c>
      <c r="E4">
        <f t="shared" ca="1" si="2"/>
        <v>1</v>
      </c>
      <c r="F4">
        <v>1.5</v>
      </c>
      <c r="G4">
        <f t="shared" ca="1" si="3"/>
        <v>1.2666666666666666</v>
      </c>
      <c r="H4">
        <v>2</v>
      </c>
      <c r="I4">
        <f t="shared" ca="1" si="4"/>
        <v>0.5</v>
      </c>
      <c r="J4">
        <v>2.5</v>
      </c>
      <c r="K4">
        <f t="shared" ca="1" si="5"/>
        <v>1.1000000000000001</v>
      </c>
      <c r="L4">
        <f t="shared" ca="1" si="6"/>
        <v>1</v>
      </c>
      <c r="M4">
        <f t="shared" ca="1" si="7"/>
        <v>1.9</v>
      </c>
      <c r="N4">
        <f t="shared" ca="1" si="8"/>
        <v>1</v>
      </c>
      <c r="O4">
        <f t="shared" ca="1" si="9"/>
        <v>2.75</v>
      </c>
      <c r="P4" t="str">
        <f t="shared" ca="1" si="10"/>
        <v>Zuordnung ist nicht antiproportional</v>
      </c>
      <c r="Q4">
        <f t="shared" ca="1" si="11"/>
        <v>3</v>
      </c>
      <c r="R4">
        <f t="shared" ca="1" si="11"/>
        <v>0</v>
      </c>
      <c r="S4">
        <f t="shared" ca="1" si="11"/>
        <v>2</v>
      </c>
      <c r="T4">
        <f t="shared" ca="1" si="11"/>
        <v>0</v>
      </c>
    </row>
    <row r="5" spans="1:20" x14ac:dyDescent="0.25">
      <c r="B5">
        <f t="shared" ca="1" si="0"/>
        <v>18</v>
      </c>
      <c r="C5">
        <f t="shared" ca="1" si="1"/>
        <v>5.4</v>
      </c>
      <c r="D5">
        <v>0.5</v>
      </c>
      <c r="E5">
        <f t="shared" ca="1" si="2"/>
        <v>10.8</v>
      </c>
      <c r="F5">
        <v>1.5</v>
      </c>
      <c r="G5">
        <f t="shared" ca="1" si="3"/>
        <v>3.6</v>
      </c>
      <c r="H5">
        <v>2</v>
      </c>
      <c r="I5">
        <f t="shared" ca="1" si="4"/>
        <v>2.7</v>
      </c>
      <c r="J5">
        <v>4</v>
      </c>
      <c r="K5">
        <f t="shared" ca="1" si="5"/>
        <v>1.35</v>
      </c>
      <c r="L5">
        <f t="shared" ca="1" si="6"/>
        <v>5.4</v>
      </c>
      <c r="M5">
        <f t="shared" ca="1" si="7"/>
        <v>5.4</v>
      </c>
      <c r="N5">
        <f t="shared" ca="1" si="8"/>
        <v>5.4</v>
      </c>
      <c r="O5">
        <f t="shared" ca="1" si="9"/>
        <v>5.4</v>
      </c>
      <c r="P5" t="str">
        <f t="shared" ca="1" si="10"/>
        <v>Zuordnung ist antiproportional</v>
      </c>
      <c r="Q5">
        <f t="shared" ca="1" si="11"/>
        <v>3</v>
      </c>
      <c r="R5">
        <f t="shared" ca="1" si="11"/>
        <v>3</v>
      </c>
      <c r="S5">
        <f t="shared" ca="1" si="11"/>
        <v>5</v>
      </c>
      <c r="T5">
        <f t="shared" ca="1" si="11"/>
        <v>4</v>
      </c>
    </row>
    <row r="6" spans="1:20" x14ac:dyDescent="0.25">
      <c r="B6">
        <f t="shared" ca="1" si="0"/>
        <v>4</v>
      </c>
      <c r="C6">
        <f t="shared" ca="1" si="1"/>
        <v>5.0999999999999996</v>
      </c>
      <c r="D6">
        <v>1</v>
      </c>
      <c r="E6">
        <f t="shared" ca="1" si="2"/>
        <v>5.0999999999999996</v>
      </c>
      <c r="F6">
        <v>2</v>
      </c>
      <c r="G6">
        <f t="shared" ca="1" si="3"/>
        <v>2.5499999999999998</v>
      </c>
      <c r="H6">
        <v>5</v>
      </c>
      <c r="I6">
        <f t="shared" ca="1" si="4"/>
        <v>1.02</v>
      </c>
      <c r="J6">
        <v>8</v>
      </c>
      <c r="K6">
        <f t="shared" ca="1" si="5"/>
        <v>0.63749999999999996</v>
      </c>
      <c r="L6">
        <f t="shared" ca="1" si="6"/>
        <v>5.0999999999999996</v>
      </c>
      <c r="M6">
        <f t="shared" ca="1" si="7"/>
        <v>5.0999999999999996</v>
      </c>
      <c r="N6">
        <f t="shared" ca="1" si="8"/>
        <v>5.0999999999999996</v>
      </c>
      <c r="O6">
        <f t="shared" ca="1" si="9"/>
        <v>5.0999999999999996</v>
      </c>
      <c r="P6" t="str">
        <f t="shared" ca="1" si="10"/>
        <v>Zuordnung ist antiproportional</v>
      </c>
      <c r="Q6">
        <f t="shared" ca="1" si="11"/>
        <v>5</v>
      </c>
      <c r="R6">
        <f t="shared" ca="1" si="11"/>
        <v>2</v>
      </c>
      <c r="S6">
        <f t="shared" ca="1" si="11"/>
        <v>2</v>
      </c>
      <c r="T6">
        <f t="shared" ca="1" si="11"/>
        <v>2</v>
      </c>
    </row>
    <row r="7" spans="1:20" x14ac:dyDescent="0.25">
      <c r="B7">
        <f t="shared" ca="1" si="0"/>
        <v>27</v>
      </c>
      <c r="C7">
        <f t="shared" ca="1" si="1"/>
        <v>3.7</v>
      </c>
      <c r="D7">
        <v>1</v>
      </c>
      <c r="E7">
        <f t="shared" ca="1" si="2"/>
        <v>3.7</v>
      </c>
      <c r="F7">
        <v>3</v>
      </c>
      <c r="G7">
        <f t="shared" ca="1" si="3"/>
        <v>1.2333333333333334</v>
      </c>
      <c r="H7">
        <v>4</v>
      </c>
      <c r="I7">
        <f t="shared" ca="1" si="4"/>
        <v>0.92500000000000004</v>
      </c>
      <c r="J7">
        <v>6</v>
      </c>
      <c r="K7">
        <f t="shared" ca="1" si="5"/>
        <v>0.6166666666666667</v>
      </c>
      <c r="L7">
        <f t="shared" ca="1" si="6"/>
        <v>3.7</v>
      </c>
      <c r="M7">
        <f t="shared" ca="1" si="7"/>
        <v>3.7</v>
      </c>
      <c r="N7">
        <f t="shared" ca="1" si="8"/>
        <v>3.7</v>
      </c>
      <c r="O7">
        <f t="shared" ca="1" si="9"/>
        <v>3.7</v>
      </c>
      <c r="P7" t="str">
        <f t="shared" ca="1" si="10"/>
        <v>Zuordnung ist antiproportional</v>
      </c>
      <c r="Q7">
        <f t="shared" ca="1" si="11"/>
        <v>2</v>
      </c>
      <c r="R7">
        <f t="shared" ca="1" si="11"/>
        <v>4</v>
      </c>
      <c r="S7">
        <f t="shared" ca="1" si="11"/>
        <v>4</v>
      </c>
      <c r="T7">
        <f t="shared" ca="1" si="11"/>
        <v>5</v>
      </c>
    </row>
    <row r="8" spans="1:20" x14ac:dyDescent="0.25">
      <c r="B8">
        <f t="shared" ca="1" si="0"/>
        <v>13</v>
      </c>
      <c r="C8">
        <f t="shared" ca="1" si="1"/>
        <v>4.4000000000000004</v>
      </c>
      <c r="D8">
        <v>1</v>
      </c>
      <c r="E8">
        <f t="shared" ca="1" si="2"/>
        <v>4.4000000000000004</v>
      </c>
      <c r="F8">
        <v>2</v>
      </c>
      <c r="G8">
        <f t="shared" ca="1" si="3"/>
        <v>2.2000000000000002</v>
      </c>
      <c r="H8">
        <v>4</v>
      </c>
      <c r="I8">
        <f t="shared" ca="1" si="4"/>
        <v>1.1000000000000001</v>
      </c>
      <c r="J8">
        <v>6</v>
      </c>
      <c r="K8">
        <f t="shared" ca="1" si="5"/>
        <v>0.73333333333333339</v>
      </c>
      <c r="L8">
        <f t="shared" ca="1" si="6"/>
        <v>4.4000000000000004</v>
      </c>
      <c r="M8">
        <f t="shared" ca="1" si="7"/>
        <v>4.4000000000000004</v>
      </c>
      <c r="N8">
        <f t="shared" ca="1" si="8"/>
        <v>4.4000000000000004</v>
      </c>
      <c r="O8">
        <f t="shared" ca="1" si="9"/>
        <v>4.4000000000000004</v>
      </c>
      <c r="P8" t="str">
        <f t="shared" ca="1" si="10"/>
        <v>Zuordnung ist antiproportional</v>
      </c>
      <c r="Q8">
        <f t="shared" ca="1" si="11"/>
        <v>4</v>
      </c>
      <c r="R8">
        <f t="shared" ca="1" si="11"/>
        <v>3</v>
      </c>
      <c r="S8">
        <f t="shared" ca="1" si="11"/>
        <v>3</v>
      </c>
      <c r="T8">
        <f t="shared" ca="1" si="11"/>
        <v>1</v>
      </c>
    </row>
    <row r="9" spans="1:20" x14ac:dyDescent="0.25">
      <c r="B9">
        <f t="shared" ca="1" si="0"/>
        <v>36</v>
      </c>
      <c r="C9">
        <f t="shared" ca="1" si="1"/>
        <v>3.5</v>
      </c>
      <c r="D9">
        <v>1</v>
      </c>
      <c r="E9">
        <f t="shared" ca="1" si="2"/>
        <v>4.3</v>
      </c>
      <c r="F9">
        <v>2.5</v>
      </c>
      <c r="G9">
        <f t="shared" ca="1" si="3"/>
        <v>1.4</v>
      </c>
      <c r="H9">
        <v>5</v>
      </c>
      <c r="I9">
        <f t="shared" ca="1" si="4"/>
        <v>1.9</v>
      </c>
      <c r="J9">
        <v>8</v>
      </c>
      <c r="K9">
        <f t="shared" ca="1" si="5"/>
        <v>1.6375</v>
      </c>
      <c r="L9">
        <f t="shared" ca="1" si="6"/>
        <v>4.3</v>
      </c>
      <c r="M9">
        <f t="shared" ca="1" si="7"/>
        <v>3.5</v>
      </c>
      <c r="N9">
        <f t="shared" ca="1" si="8"/>
        <v>9.5</v>
      </c>
      <c r="O9">
        <f t="shared" ca="1" si="9"/>
        <v>13.1</v>
      </c>
      <c r="P9" t="str">
        <f t="shared" ca="1" si="10"/>
        <v>Zuordnung ist nicht antiproportional</v>
      </c>
      <c r="Q9">
        <f t="shared" ca="1" si="11"/>
        <v>0</v>
      </c>
      <c r="R9">
        <f t="shared" ca="1" si="11"/>
        <v>3</v>
      </c>
      <c r="S9">
        <f t="shared" ca="1" si="11"/>
        <v>0</v>
      </c>
      <c r="T9">
        <f t="shared" ca="1" si="11"/>
        <v>0</v>
      </c>
    </row>
    <row r="10" spans="1:20" x14ac:dyDescent="0.25">
      <c r="B10">
        <f t="shared" ca="1" si="0"/>
        <v>22</v>
      </c>
      <c r="C10">
        <f t="shared" ca="1" si="1"/>
        <v>2.2000000000000002</v>
      </c>
      <c r="D10">
        <v>0.5</v>
      </c>
      <c r="E10">
        <f t="shared" ca="1" si="2"/>
        <v>4.4000000000000004</v>
      </c>
      <c r="F10">
        <v>1</v>
      </c>
      <c r="G10">
        <f t="shared" ca="1" si="3"/>
        <v>2.2000000000000002</v>
      </c>
      <c r="H10">
        <v>1.5</v>
      </c>
      <c r="I10">
        <f t="shared" ca="1" si="4"/>
        <v>1.4666666666666668</v>
      </c>
      <c r="J10">
        <v>2</v>
      </c>
      <c r="K10">
        <f t="shared" ca="1" si="5"/>
        <v>1.1000000000000001</v>
      </c>
      <c r="L10">
        <f t="shared" ca="1" si="6"/>
        <v>2.2000000000000002</v>
      </c>
      <c r="M10">
        <f t="shared" ca="1" si="7"/>
        <v>2.2000000000000002</v>
      </c>
      <c r="N10">
        <f t="shared" ca="1" si="8"/>
        <v>2.2000000000000002</v>
      </c>
      <c r="O10">
        <f t="shared" ca="1" si="9"/>
        <v>2.2000000000000002</v>
      </c>
      <c r="P10" t="str">
        <f t="shared" ca="1" si="10"/>
        <v>Zuordnung ist antiproportional</v>
      </c>
      <c r="Q10">
        <f t="shared" ca="1" si="11"/>
        <v>4</v>
      </c>
      <c r="R10">
        <f t="shared" ca="1" si="11"/>
        <v>4</v>
      </c>
      <c r="S10">
        <f t="shared" ca="1" si="11"/>
        <v>4</v>
      </c>
      <c r="T10">
        <f t="shared" ca="1" si="11"/>
        <v>4</v>
      </c>
    </row>
    <row r="11" spans="1:20" x14ac:dyDescent="0.25">
      <c r="B11">
        <f t="shared" ca="1" si="0"/>
        <v>8</v>
      </c>
      <c r="C11">
        <f t="shared" ca="1" si="1"/>
        <v>1.6</v>
      </c>
      <c r="D11">
        <v>1</v>
      </c>
      <c r="E11">
        <f t="shared" ca="1" si="2"/>
        <v>1.6</v>
      </c>
      <c r="F11">
        <v>2</v>
      </c>
      <c r="G11">
        <f t="shared" ca="1" si="3"/>
        <v>0.8</v>
      </c>
      <c r="H11">
        <v>3</v>
      </c>
      <c r="I11">
        <f t="shared" ca="1" si="4"/>
        <v>0.53333333333333333</v>
      </c>
      <c r="J11">
        <v>4</v>
      </c>
      <c r="K11">
        <f t="shared" ca="1" si="5"/>
        <v>0.4</v>
      </c>
      <c r="L11">
        <f t="shared" ca="1" si="6"/>
        <v>1.6</v>
      </c>
      <c r="M11">
        <f t="shared" ca="1" si="7"/>
        <v>1.6</v>
      </c>
      <c r="N11">
        <f t="shared" ca="1" si="8"/>
        <v>1.6</v>
      </c>
      <c r="O11">
        <f t="shared" ca="1" si="9"/>
        <v>1.6</v>
      </c>
      <c r="P11" t="str">
        <f t="shared" ca="1" si="10"/>
        <v>Zuordnung ist antiproportional</v>
      </c>
      <c r="Q11">
        <f t="shared" ca="1" si="11"/>
        <v>1</v>
      </c>
      <c r="R11">
        <f t="shared" ca="1" si="11"/>
        <v>3</v>
      </c>
      <c r="S11">
        <f t="shared" ca="1" si="11"/>
        <v>2</v>
      </c>
      <c r="T11">
        <f t="shared" ca="1" si="11"/>
        <v>1</v>
      </c>
    </row>
    <row r="12" spans="1:20" x14ac:dyDescent="0.25">
      <c r="B12">
        <f t="shared" ca="1" si="0"/>
        <v>31</v>
      </c>
      <c r="C12">
        <f t="shared" ca="1" si="1"/>
        <v>1.3</v>
      </c>
      <c r="D12">
        <v>1</v>
      </c>
      <c r="E12">
        <f t="shared" ca="1" si="2"/>
        <v>1.5</v>
      </c>
      <c r="F12">
        <v>1.5</v>
      </c>
      <c r="G12">
        <f t="shared" ca="1" si="3"/>
        <v>0.8666666666666667</v>
      </c>
      <c r="H12">
        <v>2</v>
      </c>
      <c r="I12">
        <f t="shared" ca="1" si="4"/>
        <v>0.65</v>
      </c>
      <c r="J12">
        <v>2.5</v>
      </c>
      <c r="K12">
        <f t="shared" ca="1" si="5"/>
        <v>0.52</v>
      </c>
      <c r="L12">
        <f t="shared" ca="1" si="6"/>
        <v>1.5</v>
      </c>
      <c r="M12">
        <f t="shared" ca="1" si="7"/>
        <v>1.3</v>
      </c>
      <c r="N12">
        <f t="shared" ca="1" si="8"/>
        <v>1.3</v>
      </c>
      <c r="O12">
        <f t="shared" ca="1" si="9"/>
        <v>1.3</v>
      </c>
      <c r="P12" t="str">
        <f t="shared" ca="1" si="10"/>
        <v>Zuordnung ist nicht antiproportional</v>
      </c>
      <c r="Q12">
        <f t="shared" ca="1" si="11"/>
        <v>0</v>
      </c>
      <c r="R12">
        <f t="shared" ca="1" si="11"/>
        <v>4</v>
      </c>
      <c r="S12">
        <f t="shared" ca="1" si="11"/>
        <v>1</v>
      </c>
      <c r="T12">
        <f t="shared" ca="1" si="11"/>
        <v>4</v>
      </c>
    </row>
    <row r="13" spans="1:20" x14ac:dyDescent="0.25">
      <c r="B13">
        <f t="shared" ca="1" si="0"/>
        <v>17</v>
      </c>
      <c r="C13">
        <f t="shared" ca="1" si="1"/>
        <v>6</v>
      </c>
      <c r="D13">
        <v>0.5</v>
      </c>
      <c r="E13">
        <f t="shared" ca="1" si="2"/>
        <v>12</v>
      </c>
      <c r="F13">
        <v>1.5</v>
      </c>
      <c r="G13">
        <f t="shared" ca="1" si="3"/>
        <v>4</v>
      </c>
      <c r="H13">
        <v>2</v>
      </c>
      <c r="I13">
        <f t="shared" ca="1" si="4"/>
        <v>3</v>
      </c>
      <c r="J13">
        <v>4</v>
      </c>
      <c r="K13">
        <f t="shared" ca="1" si="5"/>
        <v>1.5</v>
      </c>
      <c r="L13">
        <f t="shared" ca="1" si="6"/>
        <v>6</v>
      </c>
      <c r="M13">
        <f t="shared" ca="1" si="7"/>
        <v>6</v>
      </c>
      <c r="N13">
        <f t="shared" ca="1" si="8"/>
        <v>6</v>
      </c>
      <c r="O13">
        <f t="shared" ca="1" si="9"/>
        <v>6</v>
      </c>
      <c r="P13" t="str">
        <f t="shared" ca="1" si="10"/>
        <v>Zuordnung ist antiproportional</v>
      </c>
      <c r="Q13">
        <f t="shared" ca="1" si="11"/>
        <v>1</v>
      </c>
      <c r="R13">
        <f t="shared" ca="1" si="11"/>
        <v>3</v>
      </c>
      <c r="S13">
        <f t="shared" ca="1" si="11"/>
        <v>5</v>
      </c>
      <c r="T13">
        <f t="shared" ca="1" si="11"/>
        <v>4</v>
      </c>
    </row>
    <row r="14" spans="1:20" x14ac:dyDescent="0.25">
      <c r="B14">
        <f t="shared" ca="1" si="0"/>
        <v>3</v>
      </c>
      <c r="C14">
        <f t="shared" ca="1" si="1"/>
        <v>4.9000000000000004</v>
      </c>
      <c r="D14">
        <v>1</v>
      </c>
      <c r="E14">
        <f t="shared" ca="1" si="2"/>
        <v>4.9000000000000004</v>
      </c>
      <c r="F14">
        <v>2</v>
      </c>
      <c r="G14">
        <f t="shared" ca="1" si="3"/>
        <v>3.1500000000000004</v>
      </c>
      <c r="H14">
        <v>5</v>
      </c>
      <c r="I14">
        <f t="shared" ca="1" si="4"/>
        <v>0.98000000000000009</v>
      </c>
      <c r="J14">
        <v>8</v>
      </c>
      <c r="K14">
        <f t="shared" ca="1" si="5"/>
        <v>2.1124999999999998</v>
      </c>
      <c r="L14">
        <f t="shared" ca="1" si="6"/>
        <v>4.9000000000000004</v>
      </c>
      <c r="M14">
        <f t="shared" ca="1" si="7"/>
        <v>6.3</v>
      </c>
      <c r="N14">
        <f t="shared" ca="1" si="8"/>
        <v>4.9000000000000004</v>
      </c>
      <c r="O14">
        <f t="shared" ca="1" si="9"/>
        <v>16.899999999999999</v>
      </c>
      <c r="P14" t="str">
        <f t="shared" ca="1" si="10"/>
        <v>Zuordnung ist nicht antiproportional</v>
      </c>
      <c r="Q14">
        <f t="shared" ca="1" si="11"/>
        <v>3</v>
      </c>
      <c r="R14">
        <f t="shared" ca="1" si="11"/>
        <v>0</v>
      </c>
      <c r="S14">
        <f t="shared" ca="1" si="11"/>
        <v>4</v>
      </c>
      <c r="T14">
        <f t="shared" ca="1" si="11"/>
        <v>0</v>
      </c>
    </row>
    <row r="15" spans="1:20" x14ac:dyDescent="0.25">
      <c r="B15">
        <f t="shared" ca="1" si="0"/>
        <v>26</v>
      </c>
      <c r="C15">
        <f t="shared" ca="1" si="1"/>
        <v>3.7</v>
      </c>
      <c r="D15">
        <v>1</v>
      </c>
      <c r="E15">
        <f t="shared" ca="1" si="2"/>
        <v>3.7</v>
      </c>
      <c r="F15">
        <v>3</v>
      </c>
      <c r="G15">
        <f t="shared" ca="1" si="3"/>
        <v>1.2333333333333334</v>
      </c>
      <c r="H15">
        <v>4</v>
      </c>
      <c r="I15">
        <f t="shared" ca="1" si="4"/>
        <v>0.92500000000000004</v>
      </c>
      <c r="J15">
        <v>6</v>
      </c>
      <c r="K15">
        <f t="shared" ca="1" si="5"/>
        <v>0.6166666666666667</v>
      </c>
      <c r="L15">
        <f t="shared" ca="1" si="6"/>
        <v>3.7</v>
      </c>
      <c r="M15">
        <f t="shared" ca="1" si="7"/>
        <v>3.7</v>
      </c>
      <c r="N15">
        <f t="shared" ca="1" si="8"/>
        <v>3.7</v>
      </c>
      <c r="O15">
        <f t="shared" ca="1" si="9"/>
        <v>3.7</v>
      </c>
      <c r="P15" t="str">
        <f t="shared" ca="1" si="10"/>
        <v>Zuordnung ist antiproportional</v>
      </c>
      <c r="Q15">
        <f t="shared" ca="1" si="11"/>
        <v>5</v>
      </c>
      <c r="R15">
        <f t="shared" ca="1" si="11"/>
        <v>4</v>
      </c>
      <c r="S15">
        <f t="shared" ca="1" si="11"/>
        <v>2</v>
      </c>
      <c r="T15">
        <f t="shared" ca="1" si="11"/>
        <v>1</v>
      </c>
    </row>
    <row r="16" spans="1:20" x14ac:dyDescent="0.25">
      <c r="B16">
        <f t="shared" ca="1" si="0"/>
        <v>12</v>
      </c>
      <c r="C16">
        <f t="shared" ca="1" si="1"/>
        <v>5.6</v>
      </c>
      <c r="D16">
        <v>1</v>
      </c>
      <c r="E16">
        <f t="shared" ca="1" si="2"/>
        <v>5.6</v>
      </c>
      <c r="F16">
        <v>2</v>
      </c>
      <c r="G16">
        <f t="shared" ca="1" si="3"/>
        <v>2.8</v>
      </c>
      <c r="H16">
        <v>4</v>
      </c>
      <c r="I16">
        <f t="shared" ca="1" si="4"/>
        <v>1.4</v>
      </c>
      <c r="J16">
        <v>6</v>
      </c>
      <c r="K16">
        <f t="shared" ca="1" si="5"/>
        <v>0.93333333333333324</v>
      </c>
      <c r="L16">
        <f t="shared" ca="1" si="6"/>
        <v>5.6</v>
      </c>
      <c r="M16">
        <f t="shared" ca="1" si="7"/>
        <v>5.6</v>
      </c>
      <c r="N16">
        <f t="shared" ca="1" si="8"/>
        <v>5.6</v>
      </c>
      <c r="O16">
        <f t="shared" ca="1" si="9"/>
        <v>5.6</v>
      </c>
      <c r="P16" t="str">
        <f t="shared" ca="1" si="10"/>
        <v>Zuordnung ist antiproportional</v>
      </c>
      <c r="Q16">
        <f t="shared" ca="1" si="11"/>
        <v>5</v>
      </c>
      <c r="R16">
        <f t="shared" ca="1" si="11"/>
        <v>5</v>
      </c>
      <c r="S16">
        <f t="shared" ca="1" si="11"/>
        <v>3</v>
      </c>
      <c r="T16">
        <f t="shared" ca="1" si="11"/>
        <v>3</v>
      </c>
    </row>
    <row r="17" spans="2:20" x14ac:dyDescent="0.25">
      <c r="B17">
        <f t="shared" ca="1" si="0"/>
        <v>35</v>
      </c>
      <c r="C17">
        <f t="shared" ca="1" si="1"/>
        <v>1.2</v>
      </c>
      <c r="D17">
        <v>1</v>
      </c>
      <c r="E17">
        <f t="shared" ca="1" si="2"/>
        <v>1.2</v>
      </c>
      <c r="F17">
        <v>2.5</v>
      </c>
      <c r="G17">
        <f t="shared" ca="1" si="3"/>
        <v>0.48</v>
      </c>
      <c r="H17">
        <v>5</v>
      </c>
      <c r="I17">
        <f t="shared" ca="1" si="4"/>
        <v>0.24</v>
      </c>
      <c r="J17">
        <v>8</v>
      </c>
      <c r="K17">
        <f t="shared" ca="1" si="5"/>
        <v>0.15</v>
      </c>
      <c r="L17">
        <f t="shared" ca="1" si="6"/>
        <v>1.2</v>
      </c>
      <c r="M17">
        <f t="shared" ca="1" si="7"/>
        <v>1.2</v>
      </c>
      <c r="N17">
        <f t="shared" ca="1" si="8"/>
        <v>1.2</v>
      </c>
      <c r="O17">
        <f t="shared" ca="1" si="9"/>
        <v>1.2</v>
      </c>
      <c r="P17" t="str">
        <f t="shared" ca="1" si="10"/>
        <v>Zuordnung ist antiproportional</v>
      </c>
      <c r="Q17">
        <f t="shared" ca="1" si="11"/>
        <v>3</v>
      </c>
      <c r="R17">
        <f t="shared" ca="1" si="11"/>
        <v>3</v>
      </c>
      <c r="S17">
        <f t="shared" ca="1" si="11"/>
        <v>3</v>
      </c>
      <c r="T17">
        <f t="shared" ca="1" si="11"/>
        <v>2</v>
      </c>
    </row>
    <row r="18" spans="2:20" x14ac:dyDescent="0.25">
      <c r="B18">
        <f t="shared" ca="1" si="0"/>
        <v>21</v>
      </c>
      <c r="C18">
        <f t="shared" ca="1" si="1"/>
        <v>3.1</v>
      </c>
      <c r="D18">
        <v>0.5</v>
      </c>
      <c r="E18">
        <f t="shared" ca="1" si="2"/>
        <v>6.2</v>
      </c>
      <c r="F18">
        <v>1</v>
      </c>
      <c r="G18">
        <f t="shared" ca="1" si="3"/>
        <v>3.1</v>
      </c>
      <c r="H18">
        <v>1.5</v>
      </c>
      <c r="I18">
        <f t="shared" ca="1" si="4"/>
        <v>2.0666666666666669</v>
      </c>
      <c r="J18">
        <v>2</v>
      </c>
      <c r="K18">
        <f t="shared" ca="1" si="5"/>
        <v>1.55</v>
      </c>
      <c r="L18">
        <f t="shared" ca="1" si="6"/>
        <v>3.1</v>
      </c>
      <c r="M18">
        <f t="shared" ca="1" si="7"/>
        <v>3.1</v>
      </c>
      <c r="N18">
        <f t="shared" ca="1" si="8"/>
        <v>3.1</v>
      </c>
      <c r="O18">
        <f t="shared" ca="1" si="9"/>
        <v>3.1</v>
      </c>
      <c r="P18" t="str">
        <f t="shared" ca="1" si="10"/>
        <v>Zuordnung ist antiproportional</v>
      </c>
      <c r="Q18">
        <f t="shared" ca="1" si="11"/>
        <v>3</v>
      </c>
      <c r="R18">
        <f t="shared" ca="1" si="11"/>
        <v>2</v>
      </c>
      <c r="S18">
        <f t="shared" ca="1" si="11"/>
        <v>4</v>
      </c>
      <c r="T18">
        <f t="shared" ca="1" si="11"/>
        <v>4</v>
      </c>
    </row>
    <row r="19" spans="2:20" x14ac:dyDescent="0.25">
      <c r="B19">
        <f t="shared" ca="1" si="0"/>
        <v>7</v>
      </c>
      <c r="C19">
        <f t="shared" ca="1" si="1"/>
        <v>3</v>
      </c>
      <c r="D19">
        <v>1</v>
      </c>
      <c r="E19">
        <f t="shared" ca="1" si="2"/>
        <v>3</v>
      </c>
      <c r="F19">
        <v>2</v>
      </c>
      <c r="G19">
        <f t="shared" ca="1" si="3"/>
        <v>1.5</v>
      </c>
      <c r="H19">
        <v>3</v>
      </c>
      <c r="I19">
        <f t="shared" ca="1" si="4"/>
        <v>1</v>
      </c>
      <c r="J19">
        <v>4</v>
      </c>
      <c r="K19">
        <f t="shared" ca="1" si="5"/>
        <v>0.75</v>
      </c>
      <c r="L19">
        <f t="shared" ca="1" si="6"/>
        <v>3</v>
      </c>
      <c r="M19">
        <f t="shared" ca="1" si="7"/>
        <v>3</v>
      </c>
      <c r="N19">
        <f t="shared" ca="1" si="8"/>
        <v>3</v>
      </c>
      <c r="O19">
        <f t="shared" ca="1" si="9"/>
        <v>3</v>
      </c>
      <c r="P19" t="str">
        <f t="shared" ca="1" si="10"/>
        <v>Zuordnung ist antiproportional</v>
      </c>
      <c r="Q19">
        <f t="shared" ca="1" si="11"/>
        <v>3</v>
      </c>
      <c r="R19">
        <f t="shared" ca="1" si="11"/>
        <v>5</v>
      </c>
      <c r="S19">
        <f t="shared" ca="1" si="11"/>
        <v>1</v>
      </c>
      <c r="T19">
        <f t="shared" ca="1" si="11"/>
        <v>4</v>
      </c>
    </row>
    <row r="20" spans="2:20" x14ac:dyDescent="0.25">
      <c r="B20">
        <f t="shared" ca="1" si="0"/>
        <v>30</v>
      </c>
      <c r="C20">
        <f t="shared" ca="1" si="1"/>
        <v>2.8</v>
      </c>
      <c r="D20">
        <v>1</v>
      </c>
      <c r="E20">
        <f t="shared" ca="1" si="2"/>
        <v>2.8</v>
      </c>
      <c r="F20">
        <v>1.5</v>
      </c>
      <c r="G20">
        <f t="shared" ca="1" si="3"/>
        <v>1.8666666666666665</v>
      </c>
      <c r="H20">
        <v>2</v>
      </c>
      <c r="I20">
        <f t="shared" ca="1" si="4"/>
        <v>1.4</v>
      </c>
      <c r="J20">
        <v>2.5</v>
      </c>
      <c r="K20">
        <f t="shared" ca="1" si="5"/>
        <v>1.1199999999999999</v>
      </c>
      <c r="L20">
        <f t="shared" ca="1" si="6"/>
        <v>2.8</v>
      </c>
      <c r="M20">
        <f t="shared" ca="1" si="7"/>
        <v>2.8</v>
      </c>
      <c r="N20">
        <f t="shared" ca="1" si="8"/>
        <v>2.8</v>
      </c>
      <c r="O20">
        <f t="shared" ca="1" si="9"/>
        <v>2.8</v>
      </c>
      <c r="P20" t="str">
        <f t="shared" ca="1" si="10"/>
        <v>Zuordnung ist antiproportional</v>
      </c>
      <c r="Q20">
        <f t="shared" ca="1" si="11"/>
        <v>1</v>
      </c>
      <c r="R20">
        <f t="shared" ca="1" si="11"/>
        <v>3</v>
      </c>
      <c r="S20">
        <f t="shared" ca="1" si="11"/>
        <v>2</v>
      </c>
      <c r="T20">
        <f t="shared" ca="1" si="11"/>
        <v>4</v>
      </c>
    </row>
    <row r="21" spans="2:20" x14ac:dyDescent="0.25">
      <c r="B21">
        <f t="shared" ca="1" si="0"/>
        <v>16</v>
      </c>
      <c r="C21">
        <f t="shared" ca="1" si="1"/>
        <v>1.3</v>
      </c>
      <c r="D21">
        <v>0.5</v>
      </c>
      <c r="E21">
        <f t="shared" ca="1" si="2"/>
        <v>2.6</v>
      </c>
      <c r="F21">
        <v>1.5</v>
      </c>
      <c r="G21">
        <f t="shared" ca="1" si="3"/>
        <v>0.8666666666666667</v>
      </c>
      <c r="H21">
        <v>2</v>
      </c>
      <c r="I21">
        <f t="shared" ca="1" si="4"/>
        <v>0.65</v>
      </c>
      <c r="J21">
        <v>4</v>
      </c>
      <c r="K21">
        <f t="shared" ca="1" si="5"/>
        <v>0.32500000000000001</v>
      </c>
      <c r="L21">
        <f t="shared" ca="1" si="6"/>
        <v>1.3</v>
      </c>
      <c r="M21">
        <f t="shared" ca="1" si="7"/>
        <v>1.3</v>
      </c>
      <c r="N21">
        <f t="shared" ca="1" si="8"/>
        <v>1.3</v>
      </c>
      <c r="O21">
        <f t="shared" ca="1" si="9"/>
        <v>1.3</v>
      </c>
      <c r="P21" t="str">
        <f t="shared" ca="1" si="10"/>
        <v>Zuordnung ist antiproportional</v>
      </c>
      <c r="Q21">
        <f t="shared" ca="1" si="11"/>
        <v>3</v>
      </c>
      <c r="R21">
        <f t="shared" ca="1" si="11"/>
        <v>1</v>
      </c>
      <c r="S21">
        <f t="shared" ca="1" si="11"/>
        <v>2</v>
      </c>
      <c r="T21">
        <f t="shared" ca="1" si="11"/>
        <v>3</v>
      </c>
    </row>
    <row r="22" spans="2:20" x14ac:dyDescent="0.25">
      <c r="B22">
        <f t="shared" ca="1" si="0"/>
        <v>2</v>
      </c>
      <c r="C22">
        <f t="shared" ca="1" si="1"/>
        <v>4.2</v>
      </c>
      <c r="D22">
        <v>1</v>
      </c>
      <c r="E22">
        <f t="shared" ca="1" si="2"/>
        <v>4.2</v>
      </c>
      <c r="F22">
        <v>2</v>
      </c>
      <c r="G22">
        <f t="shared" ca="1" si="3"/>
        <v>2.1</v>
      </c>
      <c r="H22">
        <v>5</v>
      </c>
      <c r="I22">
        <f t="shared" ca="1" si="4"/>
        <v>0.84000000000000008</v>
      </c>
      <c r="J22">
        <v>8</v>
      </c>
      <c r="K22">
        <f t="shared" ca="1" si="5"/>
        <v>0.52500000000000002</v>
      </c>
      <c r="L22">
        <f t="shared" ca="1" si="6"/>
        <v>4.2</v>
      </c>
      <c r="M22">
        <f t="shared" ca="1" si="7"/>
        <v>4.2</v>
      </c>
      <c r="N22">
        <f t="shared" ca="1" si="8"/>
        <v>4.2</v>
      </c>
      <c r="O22">
        <f t="shared" ca="1" si="9"/>
        <v>4.2</v>
      </c>
      <c r="P22" t="str">
        <f t="shared" ca="1" si="10"/>
        <v>Zuordnung ist antiproportional</v>
      </c>
      <c r="Q22">
        <f t="shared" ca="1" si="11"/>
        <v>4</v>
      </c>
      <c r="R22">
        <f t="shared" ca="1" si="11"/>
        <v>2</v>
      </c>
      <c r="S22">
        <f t="shared" ca="1" si="11"/>
        <v>2</v>
      </c>
      <c r="T22">
        <f t="shared" ca="1" si="11"/>
        <v>2</v>
      </c>
    </row>
    <row r="23" spans="2:20" x14ac:dyDescent="0.25">
      <c r="B23">
        <f t="shared" ca="1" si="0"/>
        <v>25</v>
      </c>
      <c r="C23">
        <f t="shared" ca="1" si="1"/>
        <v>2</v>
      </c>
      <c r="D23">
        <v>1</v>
      </c>
      <c r="E23">
        <f t="shared" ca="1" si="2"/>
        <v>2</v>
      </c>
      <c r="F23">
        <v>3</v>
      </c>
      <c r="G23">
        <f t="shared" ca="1" si="3"/>
        <v>0.66666666666666663</v>
      </c>
      <c r="H23">
        <v>4</v>
      </c>
      <c r="I23">
        <f t="shared" ca="1" si="4"/>
        <v>0.5</v>
      </c>
      <c r="J23">
        <v>6</v>
      </c>
      <c r="K23">
        <f t="shared" ca="1" si="5"/>
        <v>0.33333333333333331</v>
      </c>
      <c r="L23">
        <f t="shared" ca="1" si="6"/>
        <v>2</v>
      </c>
      <c r="M23">
        <f t="shared" ca="1" si="7"/>
        <v>2</v>
      </c>
      <c r="N23">
        <f t="shared" ca="1" si="8"/>
        <v>2</v>
      </c>
      <c r="O23">
        <f t="shared" ca="1" si="9"/>
        <v>2</v>
      </c>
      <c r="P23" t="str">
        <f t="shared" ca="1" si="10"/>
        <v>Zuordnung ist antiproportional</v>
      </c>
      <c r="Q23">
        <f t="shared" ca="1" si="11"/>
        <v>4</v>
      </c>
      <c r="R23">
        <f t="shared" ca="1" si="11"/>
        <v>2</v>
      </c>
      <c r="S23">
        <f t="shared" ca="1" si="11"/>
        <v>2</v>
      </c>
      <c r="T23">
        <f t="shared" ca="1" si="11"/>
        <v>3</v>
      </c>
    </row>
    <row r="24" spans="2:20" x14ac:dyDescent="0.25">
      <c r="B24">
        <f t="shared" ca="1" si="0"/>
        <v>11</v>
      </c>
      <c r="C24">
        <f t="shared" ca="1" si="1"/>
        <v>4.5999999999999996</v>
      </c>
      <c r="D24">
        <v>1</v>
      </c>
      <c r="E24">
        <f t="shared" ca="1" si="2"/>
        <v>4.5999999999999996</v>
      </c>
      <c r="F24">
        <v>2</v>
      </c>
      <c r="G24">
        <f t="shared" ca="1" si="3"/>
        <v>2.2999999999999998</v>
      </c>
      <c r="H24">
        <v>4</v>
      </c>
      <c r="I24">
        <f t="shared" ca="1" si="4"/>
        <v>1.5499999999999998</v>
      </c>
      <c r="J24">
        <v>6</v>
      </c>
      <c r="K24">
        <f t="shared" ca="1" si="5"/>
        <v>0.76666666666666661</v>
      </c>
      <c r="L24">
        <f t="shared" ca="1" si="6"/>
        <v>4.5999999999999996</v>
      </c>
      <c r="M24">
        <f t="shared" ca="1" si="7"/>
        <v>4.5999999999999996</v>
      </c>
      <c r="N24">
        <f t="shared" ca="1" si="8"/>
        <v>6.2</v>
      </c>
      <c r="O24">
        <f t="shared" ca="1" si="9"/>
        <v>4.5999999999999996</v>
      </c>
      <c r="P24" t="str">
        <f t="shared" ca="1" si="10"/>
        <v>Zuordnung ist nicht antiproportional</v>
      </c>
      <c r="Q24">
        <f t="shared" ca="1" si="11"/>
        <v>2</v>
      </c>
      <c r="R24">
        <f t="shared" ca="1" si="11"/>
        <v>5</v>
      </c>
      <c r="S24">
        <f t="shared" ca="1" si="11"/>
        <v>0</v>
      </c>
      <c r="T24">
        <f t="shared" ca="1" si="11"/>
        <v>5</v>
      </c>
    </row>
    <row r="25" spans="2:20" x14ac:dyDescent="0.25">
      <c r="B25">
        <f t="shared" ca="1" si="0"/>
        <v>34</v>
      </c>
      <c r="C25">
        <f t="shared" ca="1" si="1"/>
        <v>3.2</v>
      </c>
      <c r="D25">
        <v>1</v>
      </c>
      <c r="E25">
        <f t="shared" ca="1" si="2"/>
        <v>3.2</v>
      </c>
      <c r="F25">
        <v>2.5</v>
      </c>
      <c r="G25">
        <f t="shared" ca="1" si="3"/>
        <v>1.28</v>
      </c>
      <c r="H25">
        <v>5</v>
      </c>
      <c r="I25">
        <f t="shared" ca="1" si="4"/>
        <v>0.64</v>
      </c>
      <c r="J25">
        <v>8</v>
      </c>
      <c r="K25">
        <f t="shared" ca="1" si="5"/>
        <v>0.4</v>
      </c>
      <c r="L25">
        <f t="shared" ca="1" si="6"/>
        <v>3.2</v>
      </c>
      <c r="M25">
        <f t="shared" ca="1" si="7"/>
        <v>3.2</v>
      </c>
      <c r="N25">
        <f t="shared" ca="1" si="8"/>
        <v>3.2</v>
      </c>
      <c r="O25">
        <f t="shared" ca="1" si="9"/>
        <v>3.2</v>
      </c>
      <c r="P25" t="str">
        <f t="shared" ca="1" si="10"/>
        <v>Zuordnung ist antiproportional</v>
      </c>
      <c r="Q25">
        <f t="shared" ca="1" si="11"/>
        <v>1</v>
      </c>
      <c r="R25">
        <f t="shared" ca="1" si="11"/>
        <v>4</v>
      </c>
      <c r="S25">
        <f t="shared" ca="1" si="11"/>
        <v>5</v>
      </c>
      <c r="T25">
        <f t="shared" ca="1" si="11"/>
        <v>1</v>
      </c>
    </row>
    <row r="26" spans="2:20" x14ac:dyDescent="0.25">
      <c r="B26">
        <f t="shared" ca="1" si="0"/>
        <v>20</v>
      </c>
      <c r="C26">
        <f t="shared" ca="1" si="1"/>
        <v>3.2</v>
      </c>
      <c r="D26">
        <v>0.5</v>
      </c>
      <c r="E26">
        <f t="shared" ca="1" si="2"/>
        <v>6.4</v>
      </c>
      <c r="F26">
        <v>1</v>
      </c>
      <c r="G26">
        <f t="shared" ca="1" si="3"/>
        <v>3.2</v>
      </c>
      <c r="H26">
        <v>1.5</v>
      </c>
      <c r="I26">
        <f t="shared" ca="1" si="4"/>
        <v>2.1333333333333333</v>
      </c>
      <c r="J26">
        <v>2</v>
      </c>
      <c r="K26">
        <f t="shared" ca="1" si="5"/>
        <v>1.6</v>
      </c>
      <c r="L26">
        <f t="shared" ca="1" si="6"/>
        <v>3.2</v>
      </c>
      <c r="M26">
        <f t="shared" ca="1" si="7"/>
        <v>3.2</v>
      </c>
      <c r="N26">
        <f t="shared" ca="1" si="8"/>
        <v>3.2</v>
      </c>
      <c r="O26">
        <f t="shared" ca="1" si="9"/>
        <v>3.2</v>
      </c>
      <c r="P26" t="str">
        <f t="shared" ca="1" si="10"/>
        <v>Zuordnung ist antiproportional</v>
      </c>
      <c r="Q26">
        <f t="shared" ca="1" si="11"/>
        <v>4</v>
      </c>
      <c r="R26">
        <f t="shared" ca="1" si="11"/>
        <v>5</v>
      </c>
      <c r="S26">
        <f t="shared" ca="1" si="11"/>
        <v>1</v>
      </c>
      <c r="T26">
        <f t="shared" ca="1" si="11"/>
        <v>1</v>
      </c>
    </row>
    <row r="27" spans="2:20" x14ac:dyDescent="0.25">
      <c r="B27">
        <f t="shared" ca="1" si="0"/>
        <v>6</v>
      </c>
      <c r="C27">
        <f t="shared" ca="1" si="1"/>
        <v>5.2</v>
      </c>
      <c r="D27">
        <v>1</v>
      </c>
      <c r="E27">
        <f t="shared" ca="1" si="2"/>
        <v>5.2</v>
      </c>
      <c r="F27">
        <v>2</v>
      </c>
      <c r="G27">
        <f t="shared" ca="1" si="3"/>
        <v>2.6</v>
      </c>
      <c r="H27">
        <v>3</v>
      </c>
      <c r="I27">
        <f t="shared" ca="1" si="4"/>
        <v>1.8333333333333335</v>
      </c>
      <c r="J27">
        <v>4</v>
      </c>
      <c r="K27">
        <f t="shared" ca="1" si="5"/>
        <v>1.3</v>
      </c>
      <c r="L27">
        <f t="shared" ca="1" si="6"/>
        <v>5.2</v>
      </c>
      <c r="M27">
        <f t="shared" ca="1" si="7"/>
        <v>5.2</v>
      </c>
      <c r="N27">
        <f t="shared" ca="1" si="8"/>
        <v>5.5</v>
      </c>
      <c r="O27">
        <f t="shared" ca="1" si="9"/>
        <v>5.2</v>
      </c>
      <c r="P27" t="str">
        <f t="shared" ca="1" si="10"/>
        <v>Zuordnung ist nicht antiproportional</v>
      </c>
      <c r="Q27">
        <f t="shared" ca="1" si="11"/>
        <v>2</v>
      </c>
      <c r="R27">
        <f t="shared" ca="1" si="11"/>
        <v>2</v>
      </c>
      <c r="S27">
        <f t="shared" ca="1" si="11"/>
        <v>0</v>
      </c>
      <c r="T27">
        <f t="shared" ca="1" si="11"/>
        <v>4</v>
      </c>
    </row>
    <row r="28" spans="2:20" x14ac:dyDescent="0.25">
      <c r="B28">
        <f t="shared" ca="1" si="0"/>
        <v>29</v>
      </c>
      <c r="C28">
        <f t="shared" ca="1" si="1"/>
        <v>5.4</v>
      </c>
      <c r="D28">
        <v>1</v>
      </c>
      <c r="E28">
        <f t="shared" ca="1" si="2"/>
        <v>5.4</v>
      </c>
      <c r="F28">
        <v>1.5</v>
      </c>
      <c r="G28">
        <f t="shared" ca="1" si="3"/>
        <v>3.6</v>
      </c>
      <c r="H28">
        <v>2</v>
      </c>
      <c r="I28">
        <f t="shared" ca="1" si="4"/>
        <v>2.7</v>
      </c>
      <c r="J28">
        <v>2.5</v>
      </c>
      <c r="K28">
        <f t="shared" ca="1" si="5"/>
        <v>2.16</v>
      </c>
      <c r="L28">
        <f t="shared" ca="1" si="6"/>
        <v>5.4</v>
      </c>
      <c r="M28">
        <f t="shared" ca="1" si="7"/>
        <v>5.4</v>
      </c>
      <c r="N28">
        <f t="shared" ca="1" si="8"/>
        <v>5.4</v>
      </c>
      <c r="O28">
        <f t="shared" ca="1" si="9"/>
        <v>5.4</v>
      </c>
      <c r="P28" t="str">
        <f t="shared" ca="1" si="10"/>
        <v>Zuordnung ist antiproportional</v>
      </c>
      <c r="Q28">
        <f t="shared" ca="1" si="11"/>
        <v>1</v>
      </c>
      <c r="R28">
        <f t="shared" ca="1" si="11"/>
        <v>4</v>
      </c>
      <c r="S28">
        <f t="shared" ca="1" si="11"/>
        <v>5</v>
      </c>
      <c r="T28">
        <f t="shared" ca="1" si="11"/>
        <v>5</v>
      </c>
    </row>
    <row r="29" spans="2:20" x14ac:dyDescent="0.25">
      <c r="B29">
        <f t="shared" ca="1" si="0"/>
        <v>15</v>
      </c>
      <c r="C29">
        <f t="shared" ca="1" si="1"/>
        <v>4.7</v>
      </c>
      <c r="D29">
        <v>0.5</v>
      </c>
      <c r="E29">
        <f t="shared" ca="1" si="2"/>
        <v>9.4</v>
      </c>
      <c r="F29">
        <v>1.5</v>
      </c>
      <c r="G29">
        <f t="shared" ca="1" si="3"/>
        <v>5.0333333333333332</v>
      </c>
      <c r="H29">
        <v>2</v>
      </c>
      <c r="I29">
        <f t="shared" ca="1" si="4"/>
        <v>2.35</v>
      </c>
      <c r="J29">
        <v>4</v>
      </c>
      <c r="K29">
        <f t="shared" ca="1" si="5"/>
        <v>1.175</v>
      </c>
      <c r="L29">
        <f t="shared" ca="1" si="6"/>
        <v>4.7</v>
      </c>
      <c r="M29">
        <f t="shared" ca="1" si="7"/>
        <v>7.55</v>
      </c>
      <c r="N29">
        <f t="shared" ca="1" si="8"/>
        <v>4.7</v>
      </c>
      <c r="O29">
        <f t="shared" ca="1" si="9"/>
        <v>4.7</v>
      </c>
      <c r="P29" t="str">
        <f t="shared" ca="1" si="10"/>
        <v>Zuordnung ist nicht antiproportional</v>
      </c>
      <c r="Q29">
        <f t="shared" ca="1" si="11"/>
        <v>3</v>
      </c>
      <c r="R29">
        <f t="shared" ca="1" si="11"/>
        <v>0</v>
      </c>
      <c r="S29">
        <f t="shared" ca="1" si="11"/>
        <v>2</v>
      </c>
      <c r="T29">
        <f t="shared" ca="1" si="11"/>
        <v>2</v>
      </c>
    </row>
    <row r="30" spans="2:20" x14ac:dyDescent="0.25">
      <c r="B30">
        <f t="shared" ca="1" si="0"/>
        <v>1</v>
      </c>
      <c r="C30">
        <f t="shared" ca="1" si="1"/>
        <v>5.0999999999999996</v>
      </c>
      <c r="D30">
        <v>1</v>
      </c>
      <c r="E30">
        <f t="shared" ca="1" si="2"/>
        <v>5.0999999999999996</v>
      </c>
      <c r="F30">
        <v>2</v>
      </c>
      <c r="G30">
        <f t="shared" ca="1" si="3"/>
        <v>2.5499999999999998</v>
      </c>
      <c r="H30">
        <v>5</v>
      </c>
      <c r="I30">
        <f t="shared" ca="1" si="4"/>
        <v>1.02</v>
      </c>
      <c r="J30">
        <v>8</v>
      </c>
      <c r="K30">
        <f t="shared" ca="1" si="5"/>
        <v>1.3374999999999999</v>
      </c>
      <c r="L30">
        <f t="shared" ca="1" si="6"/>
        <v>5.0999999999999996</v>
      </c>
      <c r="M30">
        <f t="shared" ca="1" si="7"/>
        <v>5.0999999999999996</v>
      </c>
      <c r="N30">
        <f t="shared" ca="1" si="8"/>
        <v>5.0999999999999996</v>
      </c>
      <c r="O30">
        <f t="shared" ca="1" si="9"/>
        <v>10.7</v>
      </c>
      <c r="P30" t="str">
        <f t="shared" ca="1" si="10"/>
        <v>Zuordnung ist nicht antiproportional</v>
      </c>
      <c r="Q30">
        <f t="shared" ca="1" si="11"/>
        <v>2</v>
      </c>
      <c r="R30">
        <f t="shared" ca="1" si="11"/>
        <v>1</v>
      </c>
      <c r="S30">
        <f t="shared" ca="1" si="11"/>
        <v>4</v>
      </c>
      <c r="T30">
        <f t="shared" ca="1" si="11"/>
        <v>0</v>
      </c>
    </row>
    <row r="31" spans="2:20" x14ac:dyDescent="0.25">
      <c r="B31">
        <f t="shared" ca="1" si="0"/>
        <v>24</v>
      </c>
      <c r="C31">
        <f t="shared" ca="1" si="1"/>
        <v>1.6</v>
      </c>
      <c r="D31">
        <v>1</v>
      </c>
      <c r="E31">
        <f t="shared" ca="1" si="2"/>
        <v>1.6</v>
      </c>
      <c r="F31">
        <v>3</v>
      </c>
      <c r="G31">
        <f t="shared" ca="1" si="3"/>
        <v>0.53333333333333333</v>
      </c>
      <c r="H31">
        <v>4</v>
      </c>
      <c r="I31">
        <f t="shared" ca="1" si="4"/>
        <v>0.4</v>
      </c>
      <c r="J31">
        <v>6</v>
      </c>
      <c r="K31">
        <f t="shared" ca="1" si="5"/>
        <v>0.26666666666666666</v>
      </c>
      <c r="L31">
        <f t="shared" ca="1" si="6"/>
        <v>1.6</v>
      </c>
      <c r="M31">
        <f t="shared" ca="1" si="7"/>
        <v>1.6</v>
      </c>
      <c r="N31">
        <f t="shared" ca="1" si="8"/>
        <v>1.6</v>
      </c>
      <c r="O31">
        <f t="shared" ca="1" si="9"/>
        <v>1.6</v>
      </c>
      <c r="P31" t="str">
        <f t="shared" ca="1" si="10"/>
        <v>Zuordnung ist antiproportional</v>
      </c>
      <c r="Q31">
        <f t="shared" ca="1" si="11"/>
        <v>1</v>
      </c>
      <c r="R31">
        <f t="shared" ca="1" si="11"/>
        <v>4</v>
      </c>
      <c r="S31">
        <f t="shared" ca="1" si="11"/>
        <v>2</v>
      </c>
      <c r="T31">
        <f t="shared" ca="1" si="11"/>
        <v>4</v>
      </c>
    </row>
    <row r="32" spans="2:20" x14ac:dyDescent="0.25">
      <c r="B32">
        <f t="shared" ca="1" si="0"/>
        <v>10</v>
      </c>
      <c r="C32">
        <f t="shared" ca="1" si="1"/>
        <v>1.7</v>
      </c>
      <c r="D32">
        <v>1</v>
      </c>
      <c r="E32">
        <f t="shared" ca="1" si="2"/>
        <v>1.7</v>
      </c>
      <c r="F32">
        <v>2</v>
      </c>
      <c r="G32">
        <f t="shared" ca="1" si="3"/>
        <v>0.85</v>
      </c>
      <c r="H32">
        <v>4</v>
      </c>
      <c r="I32">
        <f t="shared" ca="1" si="4"/>
        <v>0.42499999999999999</v>
      </c>
      <c r="J32">
        <v>6</v>
      </c>
      <c r="K32">
        <f t="shared" ca="1" si="5"/>
        <v>0.28333333333333333</v>
      </c>
      <c r="L32">
        <f t="shared" ca="1" si="6"/>
        <v>1.7</v>
      </c>
      <c r="M32">
        <f t="shared" ca="1" si="7"/>
        <v>1.7</v>
      </c>
      <c r="N32">
        <f t="shared" ca="1" si="8"/>
        <v>1.7</v>
      </c>
      <c r="O32">
        <f t="shared" ca="1" si="9"/>
        <v>1.7</v>
      </c>
      <c r="P32" t="str">
        <f t="shared" ca="1" si="10"/>
        <v>Zuordnung ist antiproportional</v>
      </c>
      <c r="Q32">
        <f t="shared" ca="1" si="11"/>
        <v>3</v>
      </c>
      <c r="R32">
        <f t="shared" ca="1" si="11"/>
        <v>4</v>
      </c>
      <c r="S32">
        <f t="shared" ca="1" si="11"/>
        <v>1</v>
      </c>
      <c r="T32">
        <f t="shared" ca="1" si="11"/>
        <v>3</v>
      </c>
    </row>
    <row r="33" spans="2:20" x14ac:dyDescent="0.25">
      <c r="B33">
        <f t="shared" ca="1" si="0"/>
        <v>33</v>
      </c>
      <c r="C33">
        <f t="shared" ca="1" si="1"/>
        <v>6</v>
      </c>
      <c r="D33">
        <v>1</v>
      </c>
      <c r="E33">
        <f t="shared" ca="1" si="2"/>
        <v>6</v>
      </c>
      <c r="F33">
        <v>2.5</v>
      </c>
      <c r="G33">
        <f t="shared" ca="1" si="3"/>
        <v>2.4</v>
      </c>
      <c r="H33">
        <v>5</v>
      </c>
      <c r="I33">
        <f t="shared" ca="1" si="4"/>
        <v>1.7999999999999998</v>
      </c>
      <c r="J33">
        <v>8</v>
      </c>
      <c r="K33">
        <f t="shared" ca="1" si="5"/>
        <v>0.75</v>
      </c>
      <c r="L33">
        <f t="shared" ca="1" si="6"/>
        <v>6</v>
      </c>
      <c r="M33">
        <f t="shared" ca="1" si="7"/>
        <v>6</v>
      </c>
      <c r="N33">
        <f t="shared" ca="1" si="8"/>
        <v>9</v>
      </c>
      <c r="O33">
        <f t="shared" ca="1" si="9"/>
        <v>6</v>
      </c>
      <c r="P33" t="str">
        <f t="shared" ca="1" si="10"/>
        <v>Zuordnung ist nicht antiproportional</v>
      </c>
      <c r="Q33">
        <f t="shared" ca="1" si="11"/>
        <v>2</v>
      </c>
      <c r="R33">
        <f t="shared" ca="1" si="11"/>
        <v>1</v>
      </c>
      <c r="S33">
        <f t="shared" ca="1" si="11"/>
        <v>0</v>
      </c>
      <c r="T33">
        <f t="shared" ca="1" si="11"/>
        <v>5</v>
      </c>
    </row>
    <row r="34" spans="2:20" x14ac:dyDescent="0.25">
      <c r="B34">
        <f t="shared" ca="1" si="0"/>
        <v>19</v>
      </c>
      <c r="C34">
        <f t="shared" ca="1" si="1"/>
        <v>2.2999999999999998</v>
      </c>
      <c r="D34">
        <v>0.5</v>
      </c>
      <c r="E34">
        <f t="shared" ca="1" si="2"/>
        <v>6.3999999999999995</v>
      </c>
      <c r="F34">
        <v>1</v>
      </c>
      <c r="G34">
        <f t="shared" ca="1" si="3"/>
        <v>2.2999999999999998</v>
      </c>
      <c r="H34">
        <v>1.5</v>
      </c>
      <c r="I34">
        <f t="shared" ca="1" si="4"/>
        <v>1.5333333333333332</v>
      </c>
      <c r="J34">
        <v>2</v>
      </c>
      <c r="K34">
        <f t="shared" ca="1" si="5"/>
        <v>1.1499999999999999</v>
      </c>
      <c r="L34">
        <f t="shared" ca="1" si="6"/>
        <v>3.2</v>
      </c>
      <c r="M34">
        <f t="shared" ca="1" si="7"/>
        <v>2.2999999999999998</v>
      </c>
      <c r="N34">
        <f t="shared" ca="1" si="8"/>
        <v>2.2999999999999998</v>
      </c>
      <c r="O34">
        <f t="shared" ca="1" si="9"/>
        <v>2.2999999999999998</v>
      </c>
      <c r="P34" t="str">
        <f t="shared" ca="1" si="10"/>
        <v>Zuordnung ist nicht antiproportional</v>
      </c>
      <c r="Q34">
        <f t="shared" ca="1" si="11"/>
        <v>0</v>
      </c>
      <c r="R34">
        <f t="shared" ca="1" si="11"/>
        <v>1</v>
      </c>
      <c r="S34">
        <f t="shared" ca="1" si="11"/>
        <v>2</v>
      </c>
      <c r="T34">
        <f t="shared" ca="1" si="11"/>
        <v>2</v>
      </c>
    </row>
    <row r="35" spans="2:20" x14ac:dyDescent="0.25">
      <c r="B35">
        <f t="shared" ca="1" si="0"/>
        <v>5</v>
      </c>
      <c r="C35">
        <f t="shared" ca="1" si="1"/>
        <v>1.5</v>
      </c>
      <c r="D35">
        <v>1</v>
      </c>
      <c r="E35">
        <f t="shared" ca="1" si="2"/>
        <v>1.5</v>
      </c>
      <c r="F35">
        <v>2</v>
      </c>
      <c r="G35">
        <f t="shared" ca="1" si="3"/>
        <v>0.75</v>
      </c>
      <c r="H35">
        <v>3</v>
      </c>
      <c r="I35">
        <f t="shared" ca="1" si="4"/>
        <v>2.2000000000000002</v>
      </c>
      <c r="J35">
        <v>4</v>
      </c>
      <c r="K35">
        <f t="shared" ca="1" si="5"/>
        <v>0.375</v>
      </c>
      <c r="L35">
        <f t="shared" ca="1" si="6"/>
        <v>1.5</v>
      </c>
      <c r="M35">
        <f t="shared" ca="1" si="7"/>
        <v>1.5</v>
      </c>
      <c r="N35">
        <f t="shared" ca="1" si="8"/>
        <v>6.6</v>
      </c>
      <c r="O35">
        <f t="shared" ca="1" si="9"/>
        <v>1.5</v>
      </c>
      <c r="P35" t="str">
        <f t="shared" ca="1" si="10"/>
        <v>Zuordnung ist nicht antiproportional</v>
      </c>
      <c r="Q35">
        <f t="shared" ca="1" si="11"/>
        <v>1</v>
      </c>
      <c r="R35">
        <f t="shared" ca="1" si="11"/>
        <v>1</v>
      </c>
      <c r="S35">
        <f t="shared" ca="1" si="11"/>
        <v>0</v>
      </c>
      <c r="T35">
        <f t="shared" ca="1" si="11"/>
        <v>3</v>
      </c>
    </row>
    <row r="36" spans="2:20" x14ac:dyDescent="0.25">
      <c r="B36">
        <f t="shared" ca="1" si="0"/>
        <v>28</v>
      </c>
      <c r="C36">
        <f t="shared" ca="1" si="1"/>
        <v>5.8</v>
      </c>
      <c r="D36">
        <v>1</v>
      </c>
      <c r="E36">
        <f t="shared" ca="1" si="2"/>
        <v>5.8</v>
      </c>
      <c r="F36">
        <v>1.5</v>
      </c>
      <c r="G36">
        <f t="shared" ca="1" si="3"/>
        <v>3.8666666666666667</v>
      </c>
      <c r="H36">
        <v>2</v>
      </c>
      <c r="I36">
        <f t="shared" ca="1" si="4"/>
        <v>2.9</v>
      </c>
      <c r="J36">
        <v>2.5</v>
      </c>
      <c r="K36">
        <f t="shared" ca="1" si="5"/>
        <v>2.3199999999999998</v>
      </c>
      <c r="L36">
        <f t="shared" ca="1" si="6"/>
        <v>5.8</v>
      </c>
      <c r="M36">
        <f t="shared" ca="1" si="7"/>
        <v>5.8</v>
      </c>
      <c r="N36">
        <f t="shared" ca="1" si="8"/>
        <v>5.8</v>
      </c>
      <c r="O36">
        <f t="shared" ca="1" si="9"/>
        <v>5.8</v>
      </c>
      <c r="P36" t="str">
        <f t="shared" ca="1" si="10"/>
        <v>Zuordnung ist antiproportional</v>
      </c>
      <c r="Q36">
        <f t="shared" ca="1" si="11"/>
        <v>1</v>
      </c>
      <c r="R36">
        <f t="shared" ca="1" si="11"/>
        <v>5</v>
      </c>
      <c r="S36">
        <f t="shared" ca="1" si="11"/>
        <v>2</v>
      </c>
      <c r="T36">
        <f t="shared" ca="1" si="11"/>
        <v>5</v>
      </c>
    </row>
    <row r="37" spans="2:20" x14ac:dyDescent="0.25">
      <c r="B37">
        <f t="shared" ca="1" si="0"/>
        <v>14</v>
      </c>
      <c r="C37">
        <f t="shared" ca="1" si="1"/>
        <v>5</v>
      </c>
      <c r="D37">
        <v>0.5</v>
      </c>
      <c r="E37">
        <f t="shared" ca="1" si="2"/>
        <v>10</v>
      </c>
      <c r="F37">
        <v>1.5</v>
      </c>
      <c r="G37">
        <f t="shared" ca="1" si="3"/>
        <v>5.1333333333333337</v>
      </c>
      <c r="H37">
        <v>2</v>
      </c>
      <c r="I37">
        <f t="shared" ca="1" si="4"/>
        <v>2.5</v>
      </c>
      <c r="J37">
        <v>4</v>
      </c>
      <c r="K37">
        <f t="shared" ca="1" si="5"/>
        <v>1.25</v>
      </c>
      <c r="L37">
        <f t="shared" ca="1" si="6"/>
        <v>5</v>
      </c>
      <c r="M37">
        <f t="shared" ca="1" si="7"/>
        <v>7.7</v>
      </c>
      <c r="N37">
        <f t="shared" ca="1" si="8"/>
        <v>5</v>
      </c>
      <c r="O37">
        <f t="shared" ca="1" si="9"/>
        <v>5</v>
      </c>
      <c r="P37" t="str">
        <f t="shared" ca="1" si="10"/>
        <v>Zuordnung ist nicht antiproportional</v>
      </c>
      <c r="Q37">
        <f t="shared" ca="1" si="11"/>
        <v>1</v>
      </c>
      <c r="R37">
        <f t="shared" ca="1" si="11"/>
        <v>0</v>
      </c>
      <c r="S37">
        <f t="shared" ca="1" si="11"/>
        <v>2</v>
      </c>
      <c r="T37">
        <f t="shared" ca="1" si="11"/>
        <v>1</v>
      </c>
    </row>
    <row r="38" spans="2:20" x14ac:dyDescent="0.25">
      <c r="B38">
        <f ca="1">MOD(B37+$A$2,$A$1)</f>
        <v>0</v>
      </c>
      <c r="C38">
        <f t="shared" ca="1" si="1"/>
        <v>1.4</v>
      </c>
      <c r="D38">
        <v>1</v>
      </c>
      <c r="E38">
        <f t="shared" ca="1" si="2"/>
        <v>1.4</v>
      </c>
      <c r="F38">
        <v>2</v>
      </c>
      <c r="G38">
        <f t="shared" ca="1" si="3"/>
        <v>0.7</v>
      </c>
      <c r="H38">
        <v>5</v>
      </c>
      <c r="I38">
        <f t="shared" ca="1" si="4"/>
        <v>0.27999999999999997</v>
      </c>
      <c r="J38">
        <v>8</v>
      </c>
      <c r="K38">
        <f t="shared" ca="1" si="5"/>
        <v>0.17499999999999999</v>
      </c>
      <c r="L38">
        <f t="shared" ca="1" si="6"/>
        <v>1.4</v>
      </c>
      <c r="M38">
        <f t="shared" ca="1" si="7"/>
        <v>1.4</v>
      </c>
      <c r="N38">
        <f t="shared" ca="1" si="8"/>
        <v>1.4</v>
      </c>
      <c r="O38">
        <f t="shared" ca="1" si="9"/>
        <v>1.4</v>
      </c>
      <c r="P38" t="str">
        <f t="shared" ca="1" si="10"/>
        <v>Zuordnung ist antiproportional</v>
      </c>
      <c r="Q38">
        <f t="shared" ca="1" si="11"/>
        <v>2</v>
      </c>
      <c r="R38">
        <f t="shared" ca="1" si="11"/>
        <v>4</v>
      </c>
      <c r="S38">
        <f t="shared" ca="1" si="11"/>
        <v>3</v>
      </c>
      <c r="T38">
        <f t="shared" ca="1" si="11"/>
        <v>3</v>
      </c>
    </row>
    <row r="39" spans="2:20" ht="15.5" x14ac:dyDescent="0.35">
      <c r="B39" s="1"/>
    </row>
    <row r="41" spans="2:20" ht="15.5" x14ac:dyDescent="0.35">
      <c r="B41" s="2"/>
    </row>
    <row r="43" spans="2:20" ht="15.5" x14ac:dyDescent="0.35">
      <c r="B43" s="1"/>
    </row>
    <row r="44" spans="2:20" ht="15.5" x14ac:dyDescent="0.35">
      <c r="B44" s="1"/>
    </row>
    <row r="45" spans="2:20" ht="15.5" x14ac:dyDescent="0.35">
      <c r="B45" s="1"/>
    </row>
    <row r="46" spans="2:20" ht="15.5" x14ac:dyDescent="0.35">
      <c r="B46" s="1"/>
    </row>
    <row r="47" spans="2:20" ht="15.5" x14ac:dyDescent="0.35">
      <c r="B47" s="1"/>
    </row>
    <row r="48" spans="2:20" ht="15.5" x14ac:dyDescent="0.35">
      <c r="B48" s="1"/>
    </row>
    <row r="49" spans="2:2" ht="15.5" x14ac:dyDescent="0.35">
      <c r="B49" s="1"/>
    </row>
    <row r="51" spans="2:2" ht="15.5" x14ac:dyDescent="0.35">
      <c r="B51" s="2"/>
    </row>
    <row r="53" spans="2:2" ht="15.5" x14ac:dyDescent="0.35">
      <c r="B53" s="1"/>
    </row>
    <row r="54" spans="2:2" ht="15.5" x14ac:dyDescent="0.35">
      <c r="B54" s="1"/>
    </row>
    <row r="55" spans="2:2" ht="15.5" x14ac:dyDescent="0.35">
      <c r="B55" s="1"/>
    </row>
    <row r="56" spans="2:2" ht="15.5" x14ac:dyDescent="0.35">
      <c r="B56" s="1"/>
    </row>
    <row r="57" spans="2:2" ht="15.5" x14ac:dyDescent="0.35">
      <c r="B57" s="1"/>
    </row>
    <row r="58" spans="2:2" ht="15.5" x14ac:dyDescent="0.35">
      <c r="B58" s="1"/>
    </row>
    <row r="59" spans="2:2" ht="15.5" x14ac:dyDescent="0.35">
      <c r="B59" s="1"/>
    </row>
    <row r="61" spans="2:2" ht="15.5" x14ac:dyDescent="0.35">
      <c r="B61" s="2"/>
    </row>
    <row r="63" spans="2:2" ht="15.5" x14ac:dyDescent="0.35">
      <c r="B63" s="1"/>
    </row>
    <row r="64" spans="2:2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2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2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2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2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2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69"/>
  <sheetViews>
    <sheetView topLeftCell="B1" workbookViewId="0">
      <selection activeCell="I2" sqref="I2"/>
    </sheetView>
  </sheetViews>
  <sheetFormatPr baseColWidth="10" defaultRowHeight="12.5" x14ac:dyDescent="0.25"/>
  <cols>
    <col min="2" max="2" width="35" customWidth="1"/>
    <col min="3" max="3" width="11.54296875" customWidth="1"/>
    <col min="4" max="4" width="8.54296875" customWidth="1"/>
    <col min="6" max="6" width="5.81640625" bestFit="1" customWidth="1"/>
    <col min="7" max="7" width="6.81640625" bestFit="1" customWidth="1"/>
    <col min="8" max="8" width="5.81640625" bestFit="1" customWidth="1"/>
    <col min="9" max="9" width="6.81640625" bestFit="1" customWidth="1"/>
    <col min="10" max="10" width="3" bestFit="1" customWidth="1"/>
    <col min="11" max="11" width="6.54296875" bestFit="1" customWidth="1"/>
    <col min="12" max="13" width="3" bestFit="1" customWidth="1"/>
    <col min="14" max="14" width="17.54296875" style="3" customWidth="1"/>
    <col min="15" max="15" width="34.7265625" bestFit="1" customWidth="1"/>
    <col min="16" max="16" width="36" bestFit="1" customWidth="1"/>
    <col min="17" max="17" width="5.81640625" bestFit="1" customWidth="1"/>
    <col min="18" max="18" width="5.81640625" customWidth="1"/>
  </cols>
  <sheetData>
    <row r="1" spans="1:23" x14ac:dyDescent="0.25">
      <c r="A1">
        <v>37</v>
      </c>
      <c r="C1" s="3" t="s">
        <v>10</v>
      </c>
      <c r="D1" s="3" t="s">
        <v>11</v>
      </c>
      <c r="E1" s="3" t="s">
        <v>5</v>
      </c>
      <c r="F1" s="3" t="s">
        <v>6</v>
      </c>
      <c r="G1" s="3" t="s">
        <v>8</v>
      </c>
      <c r="H1" s="3" t="s">
        <v>7</v>
      </c>
      <c r="I1" s="3" t="s">
        <v>9</v>
      </c>
      <c r="J1" s="3" t="s">
        <v>3</v>
      </c>
      <c r="K1" s="3" t="s">
        <v>5</v>
      </c>
      <c r="L1" s="3"/>
      <c r="M1" s="3"/>
      <c r="Q1" s="3" t="s">
        <v>7</v>
      </c>
      <c r="R1" s="3"/>
    </row>
    <row r="2" spans="1:23" ht="15.5" x14ac:dyDescent="0.35">
      <c r="A2">
        <f ca="1">ROUND(RAND()*(A1-1)+0.5,0)</f>
        <v>27</v>
      </c>
      <c r="B2">
        <f t="shared" ref="B2:B37" ca="1" si="0">MOD(B1+$A$2,$A$1)</f>
        <v>27</v>
      </c>
      <c r="C2">
        <v>69</v>
      </c>
      <c r="D2">
        <v>139</v>
      </c>
      <c r="E2">
        <f ca="1">ROUND(RAND()*(D2-C2)+C2,0)/100</f>
        <v>0.98</v>
      </c>
      <c r="F2">
        <v>6</v>
      </c>
      <c r="G2" s="8">
        <f ca="1">E2*F2</f>
        <v>5.88</v>
      </c>
      <c r="H2">
        <f ca="1">IF(OR(Q2=F2,W2=1),F2+1,Q2)</f>
        <v>7</v>
      </c>
      <c r="I2" s="8">
        <f ca="1">H2*E2</f>
        <v>6.8599999999999994</v>
      </c>
      <c r="J2">
        <f ca="1">GCD(F2,H2)</f>
        <v>1</v>
      </c>
      <c r="K2" s="8">
        <f ca="1">J2*E2</f>
        <v>0.98</v>
      </c>
      <c r="L2">
        <f ca="1">F2/J2</f>
        <v>6</v>
      </c>
      <c r="M2">
        <f ca="1">H2/J2</f>
        <v>7</v>
      </c>
      <c r="N2" s="3" t="s">
        <v>4</v>
      </c>
      <c r="O2" t="str">
        <f ca="1">F2&amp;" "&amp;N2&amp;" kosten "&amp;TEXT(G2,"##,00")&amp;" €."</f>
        <v>6 Tüten Gummibärchen kosten 5,88 €.</v>
      </c>
      <c r="P2" s="3" t="str">
        <f ca="1">"Was kosten "&amp;H2&amp;" "&amp;N2&amp;"?"</f>
        <v>Was kosten 7 Tüten Gummibärchen?</v>
      </c>
      <c r="Q2">
        <f t="shared" ref="Q2:Q38" ca="1" si="1">ROUND(RAND()*20+2,0)</f>
        <v>6</v>
      </c>
      <c r="S2">
        <f ca="1">F2/Q2</f>
        <v>1</v>
      </c>
      <c r="T2">
        <f ca="1">ROUND(S2,0)</f>
        <v>1</v>
      </c>
      <c r="U2">
        <f ca="1">Q2/F2</f>
        <v>1</v>
      </c>
      <c r="V2" s="2">
        <f ca="1">ROUND(U2,0)</f>
        <v>1</v>
      </c>
      <c r="W2">
        <f ca="1">IF(OR(S2=T2,U2=V2),1,0)</f>
        <v>1</v>
      </c>
    </row>
    <row r="3" spans="1:23" ht="15.5" x14ac:dyDescent="0.35">
      <c r="B3">
        <f t="shared" ca="1" si="0"/>
        <v>17</v>
      </c>
      <c r="C3">
        <v>69</v>
      </c>
      <c r="D3">
        <v>139</v>
      </c>
      <c r="E3">
        <f t="shared" ref="E3:E38" ca="1" si="2">ROUND(RAND()*(D3-C3)+C3,0)/100</f>
        <v>0.77</v>
      </c>
      <c r="F3">
        <f t="shared" ref="F3:F38" ca="1" si="3">ROUND(RAND()*20+2,0)</f>
        <v>13</v>
      </c>
      <c r="G3" s="8">
        <f t="shared" ref="G3:G16" ca="1" si="4">E3*F3</f>
        <v>10.01</v>
      </c>
      <c r="H3">
        <f t="shared" ref="H3:H38" ca="1" si="5">IF(OR(Q3=F3,W3=1),F3+1,Q3)</f>
        <v>19</v>
      </c>
      <c r="I3" s="8">
        <f t="shared" ref="I3:I16" ca="1" si="6">H3*E3</f>
        <v>14.63</v>
      </c>
      <c r="J3">
        <f t="shared" ref="J3:J16" ca="1" si="7">GCD(F3,H3)</f>
        <v>1</v>
      </c>
      <c r="K3" s="8">
        <f t="shared" ref="K3:K16" ca="1" si="8">J3*E3</f>
        <v>0.77</v>
      </c>
      <c r="L3">
        <f t="shared" ref="L3:L16" ca="1" si="9">F3/J3</f>
        <v>13</v>
      </c>
      <c r="M3">
        <f t="shared" ref="M3:M16" ca="1" si="10">H3/J3</f>
        <v>19</v>
      </c>
      <c r="N3" s="3" t="s">
        <v>13</v>
      </c>
      <c r="O3" t="str">
        <f t="shared" ref="O3:O38" ca="1" si="11">F3&amp;" "&amp;N3&amp;" kosten "&amp;TEXT(G3,"##,00")&amp;" €."</f>
        <v>13 Tafeln Schokolade kosten 10,01 €.</v>
      </c>
      <c r="P3" s="3" t="str">
        <f t="shared" ref="P3:P38" ca="1" si="12">"Was kosten "&amp;H3&amp;" "&amp;N3&amp;"?"</f>
        <v>Was kosten 19 Tafeln Schokolade?</v>
      </c>
      <c r="Q3">
        <f t="shared" ca="1" si="1"/>
        <v>19</v>
      </c>
      <c r="S3">
        <f t="shared" ref="S3:S10" ca="1" si="13">F3/Q3</f>
        <v>0.68421052631578949</v>
      </c>
      <c r="T3">
        <f t="shared" ref="T3:T38" ca="1" si="14">ROUND(S3,0)</f>
        <v>1</v>
      </c>
      <c r="U3">
        <f t="shared" ref="U3:U10" ca="1" si="15">Q3/F3</f>
        <v>1.4615384615384615</v>
      </c>
      <c r="V3" s="2">
        <f t="shared" ref="V3:V38" ca="1" si="16">ROUND(U3,0)</f>
        <v>1</v>
      </c>
      <c r="W3">
        <f t="shared" ref="W3:W10" ca="1" si="17">IF(OR(S3=T3,U3=V3),1,0)</f>
        <v>0</v>
      </c>
    </row>
    <row r="4" spans="1:23" ht="15.5" x14ac:dyDescent="0.35">
      <c r="B4">
        <f t="shared" ca="1" si="0"/>
        <v>7</v>
      </c>
      <c r="C4">
        <v>149</v>
      </c>
      <c r="D4">
        <v>299</v>
      </c>
      <c r="E4">
        <f t="shared" ca="1" si="2"/>
        <v>2.82</v>
      </c>
      <c r="F4">
        <f t="shared" ca="1" si="3"/>
        <v>14</v>
      </c>
      <c r="G4" s="8">
        <f t="shared" ca="1" si="4"/>
        <v>39.479999999999997</v>
      </c>
      <c r="H4">
        <f t="shared" ca="1" si="5"/>
        <v>15</v>
      </c>
      <c r="I4" s="8">
        <f t="shared" ca="1" si="6"/>
        <v>42.3</v>
      </c>
      <c r="J4">
        <f t="shared" ca="1" si="7"/>
        <v>1</v>
      </c>
      <c r="K4" s="8">
        <f t="shared" ca="1" si="8"/>
        <v>2.82</v>
      </c>
      <c r="L4">
        <f t="shared" ca="1" si="9"/>
        <v>14</v>
      </c>
      <c r="M4">
        <f t="shared" ca="1" si="10"/>
        <v>15</v>
      </c>
      <c r="N4" s="3" t="s">
        <v>14</v>
      </c>
      <c r="O4" t="str">
        <f t="shared" ca="1" si="11"/>
        <v>14 Packungen Kekse kosten 39,48 €.</v>
      </c>
      <c r="P4" s="3" t="str">
        <f t="shared" ca="1" si="12"/>
        <v>Was kosten 15 Packungen Kekse?</v>
      </c>
      <c r="Q4">
        <f t="shared" ca="1" si="1"/>
        <v>7</v>
      </c>
      <c r="S4">
        <f t="shared" ca="1" si="13"/>
        <v>2</v>
      </c>
      <c r="T4">
        <f t="shared" ca="1" si="14"/>
        <v>2</v>
      </c>
      <c r="U4">
        <f t="shared" ca="1" si="15"/>
        <v>0.5</v>
      </c>
      <c r="V4" s="2">
        <f t="shared" ca="1" si="16"/>
        <v>1</v>
      </c>
      <c r="W4">
        <f t="shared" ca="1" si="17"/>
        <v>1</v>
      </c>
    </row>
    <row r="5" spans="1:23" ht="15.5" x14ac:dyDescent="0.35">
      <c r="B5">
        <f t="shared" ca="1" si="0"/>
        <v>34</v>
      </c>
      <c r="C5">
        <v>99</v>
      </c>
      <c r="D5">
        <v>139</v>
      </c>
      <c r="E5">
        <f t="shared" ca="1" si="2"/>
        <v>1.37</v>
      </c>
      <c r="F5">
        <f t="shared" ca="1" si="3"/>
        <v>10</v>
      </c>
      <c r="G5" s="8">
        <f t="shared" ca="1" si="4"/>
        <v>13.700000000000001</v>
      </c>
      <c r="H5">
        <f t="shared" ca="1" si="5"/>
        <v>11</v>
      </c>
      <c r="I5" s="8">
        <f t="shared" ca="1" si="6"/>
        <v>15.07</v>
      </c>
      <c r="J5">
        <f t="shared" ca="1" si="7"/>
        <v>1</v>
      </c>
      <c r="K5" s="8">
        <f t="shared" ca="1" si="8"/>
        <v>1.37</v>
      </c>
      <c r="L5">
        <f t="shared" ca="1" si="9"/>
        <v>10</v>
      </c>
      <c r="M5">
        <f t="shared" ca="1" si="10"/>
        <v>11</v>
      </c>
      <c r="N5" s="3" t="s">
        <v>15</v>
      </c>
      <c r="O5" t="str">
        <f t="shared" ca="1" si="11"/>
        <v>10 Stücke Butter kosten 13,70 €.</v>
      </c>
      <c r="P5" s="3" t="str">
        <f t="shared" ca="1" si="12"/>
        <v>Was kosten 11 Stücke Butter?</v>
      </c>
      <c r="Q5">
        <f t="shared" ca="1" si="1"/>
        <v>11</v>
      </c>
      <c r="S5">
        <f t="shared" ca="1" si="13"/>
        <v>0.90909090909090906</v>
      </c>
      <c r="T5">
        <f t="shared" ca="1" si="14"/>
        <v>1</v>
      </c>
      <c r="U5">
        <f t="shared" ca="1" si="15"/>
        <v>1.1000000000000001</v>
      </c>
      <c r="V5" s="2">
        <f t="shared" ca="1" si="16"/>
        <v>1</v>
      </c>
      <c r="W5">
        <f t="shared" ca="1" si="17"/>
        <v>0</v>
      </c>
    </row>
    <row r="6" spans="1:23" ht="15.5" x14ac:dyDescent="0.35">
      <c r="B6">
        <f t="shared" ca="1" si="0"/>
        <v>24</v>
      </c>
      <c r="C6">
        <v>69</v>
      </c>
      <c r="D6">
        <v>119</v>
      </c>
      <c r="E6">
        <f t="shared" ca="1" si="2"/>
        <v>0.79</v>
      </c>
      <c r="F6">
        <f t="shared" ca="1" si="3"/>
        <v>11</v>
      </c>
      <c r="G6" s="8">
        <f t="shared" ca="1" si="4"/>
        <v>8.6900000000000013</v>
      </c>
      <c r="H6">
        <f t="shared" ca="1" si="5"/>
        <v>21</v>
      </c>
      <c r="I6" s="8">
        <f t="shared" ca="1" si="6"/>
        <v>16.59</v>
      </c>
      <c r="J6">
        <f t="shared" ca="1" si="7"/>
        <v>1</v>
      </c>
      <c r="K6" s="8">
        <f t="shared" ca="1" si="8"/>
        <v>0.79</v>
      </c>
      <c r="L6">
        <f t="shared" ca="1" si="9"/>
        <v>11</v>
      </c>
      <c r="M6">
        <f t="shared" ca="1" si="10"/>
        <v>21</v>
      </c>
      <c r="N6" s="3" t="s">
        <v>16</v>
      </c>
      <c r="O6" t="str">
        <f t="shared" ca="1" si="11"/>
        <v>11 Dosen Cola kosten 8,69 €.</v>
      </c>
      <c r="P6" s="3" t="str">
        <f t="shared" ca="1" si="12"/>
        <v>Was kosten 21 Dosen Cola?</v>
      </c>
      <c r="Q6">
        <f t="shared" ca="1" si="1"/>
        <v>21</v>
      </c>
      <c r="S6">
        <f t="shared" ca="1" si="13"/>
        <v>0.52380952380952384</v>
      </c>
      <c r="T6">
        <f t="shared" ca="1" si="14"/>
        <v>1</v>
      </c>
      <c r="U6">
        <f t="shared" ca="1" si="15"/>
        <v>1.9090909090909092</v>
      </c>
      <c r="V6" s="2">
        <f t="shared" ca="1" si="16"/>
        <v>2</v>
      </c>
      <c r="W6">
        <f t="shared" ca="1" si="17"/>
        <v>0</v>
      </c>
    </row>
    <row r="7" spans="1:23" ht="15.5" x14ac:dyDescent="0.35">
      <c r="B7">
        <f t="shared" ca="1" si="0"/>
        <v>14</v>
      </c>
      <c r="C7">
        <v>69</v>
      </c>
      <c r="D7">
        <v>179</v>
      </c>
      <c r="E7">
        <f t="shared" ca="1" si="2"/>
        <v>1.21</v>
      </c>
      <c r="F7">
        <f t="shared" ca="1" si="3"/>
        <v>3</v>
      </c>
      <c r="G7" s="8">
        <f t="shared" ca="1" si="4"/>
        <v>3.63</v>
      </c>
      <c r="H7">
        <f t="shared" ca="1" si="5"/>
        <v>20</v>
      </c>
      <c r="I7" s="8">
        <f t="shared" ca="1" si="6"/>
        <v>24.2</v>
      </c>
      <c r="J7">
        <f t="shared" ca="1" si="7"/>
        <v>1</v>
      </c>
      <c r="K7" s="8">
        <f t="shared" ca="1" si="8"/>
        <v>1.21</v>
      </c>
      <c r="L7">
        <f t="shared" ca="1" si="9"/>
        <v>3</v>
      </c>
      <c r="M7">
        <f t="shared" ca="1" si="10"/>
        <v>20</v>
      </c>
      <c r="N7" s="3" t="s">
        <v>17</v>
      </c>
      <c r="O7" t="str">
        <f t="shared" ca="1" si="11"/>
        <v>3 Tüten Chips kosten 3,63 €.</v>
      </c>
      <c r="P7" s="3" t="str">
        <f t="shared" ca="1" si="12"/>
        <v>Was kosten 20 Tüten Chips?</v>
      </c>
      <c r="Q7">
        <f t="shared" ca="1" si="1"/>
        <v>20</v>
      </c>
      <c r="S7">
        <f t="shared" ca="1" si="13"/>
        <v>0.15</v>
      </c>
      <c r="T7">
        <f t="shared" ca="1" si="14"/>
        <v>0</v>
      </c>
      <c r="U7">
        <f t="shared" ca="1" si="15"/>
        <v>6.666666666666667</v>
      </c>
      <c r="V7" s="2">
        <f t="shared" ca="1" si="16"/>
        <v>7</v>
      </c>
      <c r="W7">
        <f t="shared" ca="1" si="17"/>
        <v>0</v>
      </c>
    </row>
    <row r="8" spans="1:23" ht="15.5" x14ac:dyDescent="0.35">
      <c r="B8">
        <f t="shared" ca="1" si="0"/>
        <v>4</v>
      </c>
      <c r="C8">
        <v>69</v>
      </c>
      <c r="D8">
        <v>219</v>
      </c>
      <c r="E8">
        <f t="shared" ca="1" si="2"/>
        <v>0.81</v>
      </c>
      <c r="F8">
        <f t="shared" ca="1" si="3"/>
        <v>6</v>
      </c>
      <c r="G8" s="8">
        <f t="shared" ca="1" si="4"/>
        <v>4.8600000000000003</v>
      </c>
      <c r="H8">
        <f t="shared" ca="1" si="5"/>
        <v>20</v>
      </c>
      <c r="I8" s="8">
        <f t="shared" ca="1" si="6"/>
        <v>16.200000000000003</v>
      </c>
      <c r="J8">
        <f t="shared" ca="1" si="7"/>
        <v>2</v>
      </c>
      <c r="K8" s="8">
        <f t="shared" ca="1" si="8"/>
        <v>1.62</v>
      </c>
      <c r="L8">
        <f t="shared" ca="1" si="9"/>
        <v>3</v>
      </c>
      <c r="M8">
        <f t="shared" ca="1" si="10"/>
        <v>10</v>
      </c>
      <c r="N8" s="3" t="s">
        <v>18</v>
      </c>
      <c r="O8" t="str">
        <f t="shared" ca="1" si="11"/>
        <v>6 Dosen Ananas kosten 4,86 €.</v>
      </c>
      <c r="P8" s="3" t="str">
        <f t="shared" ca="1" si="12"/>
        <v>Was kosten 20 Dosen Ananas?</v>
      </c>
      <c r="Q8">
        <f t="shared" ca="1" si="1"/>
        <v>20</v>
      </c>
      <c r="S8">
        <f t="shared" ca="1" si="13"/>
        <v>0.3</v>
      </c>
      <c r="T8">
        <f t="shared" ca="1" si="14"/>
        <v>0</v>
      </c>
      <c r="U8">
        <f t="shared" ca="1" si="15"/>
        <v>3.3333333333333335</v>
      </c>
      <c r="V8" s="2">
        <f t="shared" ca="1" si="16"/>
        <v>3</v>
      </c>
      <c r="W8">
        <f t="shared" ca="1" si="17"/>
        <v>0</v>
      </c>
    </row>
    <row r="9" spans="1:23" ht="15.5" x14ac:dyDescent="0.35">
      <c r="B9">
        <f t="shared" ca="1" si="0"/>
        <v>31</v>
      </c>
      <c r="C9">
        <v>25</v>
      </c>
      <c r="D9">
        <v>49</v>
      </c>
      <c r="E9">
        <f t="shared" ca="1" si="2"/>
        <v>0.41</v>
      </c>
      <c r="F9">
        <f t="shared" ca="1" si="3"/>
        <v>9</v>
      </c>
      <c r="G9" s="8">
        <f t="shared" ca="1" si="4"/>
        <v>3.69</v>
      </c>
      <c r="H9">
        <f t="shared" ca="1" si="5"/>
        <v>5</v>
      </c>
      <c r="I9" s="8">
        <f t="shared" ca="1" si="6"/>
        <v>2.0499999999999998</v>
      </c>
      <c r="J9">
        <f t="shared" ca="1" si="7"/>
        <v>1</v>
      </c>
      <c r="K9" s="8">
        <f t="shared" ca="1" si="8"/>
        <v>0.41</v>
      </c>
      <c r="L9">
        <f t="shared" ca="1" si="9"/>
        <v>9</v>
      </c>
      <c r="M9">
        <f t="shared" ca="1" si="10"/>
        <v>5</v>
      </c>
      <c r="N9" s="3" t="s">
        <v>19</v>
      </c>
      <c r="O9" t="str">
        <f t="shared" ca="1" si="11"/>
        <v>9 Brötchen kosten 3,69 €.</v>
      </c>
      <c r="P9" s="3" t="str">
        <f t="shared" ca="1" si="12"/>
        <v>Was kosten 5 Brötchen?</v>
      </c>
      <c r="Q9">
        <f t="shared" ca="1" si="1"/>
        <v>5</v>
      </c>
      <c r="S9">
        <f t="shared" ca="1" si="13"/>
        <v>1.8</v>
      </c>
      <c r="T9">
        <f t="shared" ca="1" si="14"/>
        <v>2</v>
      </c>
      <c r="U9">
        <f t="shared" ca="1" si="15"/>
        <v>0.55555555555555558</v>
      </c>
      <c r="V9" s="2">
        <f t="shared" ca="1" si="16"/>
        <v>1</v>
      </c>
      <c r="W9">
        <f t="shared" ca="1" si="17"/>
        <v>0</v>
      </c>
    </row>
    <row r="10" spans="1:23" ht="15.5" x14ac:dyDescent="0.35">
      <c r="B10">
        <f t="shared" ca="1" si="0"/>
        <v>21</v>
      </c>
      <c r="C10">
        <v>30</v>
      </c>
      <c r="D10">
        <v>99</v>
      </c>
      <c r="E10">
        <f t="shared" ca="1" si="2"/>
        <v>0.33</v>
      </c>
      <c r="F10">
        <f t="shared" ca="1" si="3"/>
        <v>12</v>
      </c>
      <c r="G10" s="8">
        <f t="shared" ca="1" si="4"/>
        <v>3.96</v>
      </c>
      <c r="H10">
        <f t="shared" ca="1" si="5"/>
        <v>13</v>
      </c>
      <c r="I10" s="8">
        <f t="shared" ca="1" si="6"/>
        <v>4.29</v>
      </c>
      <c r="J10">
        <f t="shared" ca="1" si="7"/>
        <v>1</v>
      </c>
      <c r="K10" s="8">
        <f t="shared" ca="1" si="8"/>
        <v>0.33</v>
      </c>
      <c r="L10">
        <f t="shared" ca="1" si="9"/>
        <v>12</v>
      </c>
      <c r="M10">
        <f t="shared" ca="1" si="10"/>
        <v>13</v>
      </c>
      <c r="N10" s="3" t="s">
        <v>20</v>
      </c>
      <c r="O10" t="str">
        <f t="shared" ca="1" si="11"/>
        <v>12 Brezeln kosten 3,96 €.</v>
      </c>
      <c r="P10" s="3" t="str">
        <f t="shared" ca="1" si="12"/>
        <v>Was kosten 13 Brezeln?</v>
      </c>
      <c r="Q10">
        <f t="shared" ca="1" si="1"/>
        <v>4</v>
      </c>
      <c r="S10">
        <f t="shared" ca="1" si="13"/>
        <v>3</v>
      </c>
      <c r="T10">
        <f t="shared" ca="1" si="14"/>
        <v>3</v>
      </c>
      <c r="U10">
        <f t="shared" ca="1" si="15"/>
        <v>0.33333333333333331</v>
      </c>
      <c r="V10" s="2">
        <f t="shared" ca="1" si="16"/>
        <v>0</v>
      </c>
      <c r="W10">
        <f t="shared" ca="1" si="17"/>
        <v>1</v>
      </c>
    </row>
    <row r="11" spans="1:23" ht="15.5" x14ac:dyDescent="0.35">
      <c r="B11">
        <f t="shared" ca="1" si="0"/>
        <v>11</v>
      </c>
      <c r="C11">
        <v>69</v>
      </c>
      <c r="D11">
        <v>139</v>
      </c>
      <c r="E11">
        <f t="shared" ca="1" si="2"/>
        <v>0.93</v>
      </c>
      <c r="F11">
        <f t="shared" ca="1" si="3"/>
        <v>6</v>
      </c>
      <c r="G11" s="8">
        <f t="shared" ca="1" si="4"/>
        <v>5.58</v>
      </c>
      <c r="H11">
        <f t="shared" ca="1" si="5"/>
        <v>13</v>
      </c>
      <c r="I11" s="8">
        <f t="shared" ca="1" si="6"/>
        <v>12.09</v>
      </c>
      <c r="J11">
        <f t="shared" ca="1" si="7"/>
        <v>1</v>
      </c>
      <c r="K11" s="8">
        <f t="shared" ca="1" si="8"/>
        <v>0.93</v>
      </c>
      <c r="L11">
        <f t="shared" ca="1" si="9"/>
        <v>6</v>
      </c>
      <c r="M11">
        <f t="shared" ca="1" si="10"/>
        <v>13</v>
      </c>
      <c r="N11" s="3" t="s">
        <v>21</v>
      </c>
      <c r="O11" t="str">
        <f t="shared" ca="1" si="11"/>
        <v>6 Stücke Seife kosten 5,58 €.</v>
      </c>
      <c r="P11" s="3" t="str">
        <f t="shared" ca="1" si="12"/>
        <v>Was kosten 13 Stücke Seife?</v>
      </c>
      <c r="Q11">
        <f t="shared" ca="1" si="1"/>
        <v>13</v>
      </c>
      <c r="S11">
        <f t="shared" ref="S11:S38" ca="1" si="18">F11/Q11</f>
        <v>0.46153846153846156</v>
      </c>
      <c r="T11">
        <f t="shared" ca="1" si="14"/>
        <v>0</v>
      </c>
      <c r="U11">
        <f t="shared" ref="U11:U38" ca="1" si="19">Q11/F11</f>
        <v>2.1666666666666665</v>
      </c>
      <c r="V11" s="2">
        <f t="shared" ca="1" si="16"/>
        <v>2</v>
      </c>
      <c r="W11">
        <f t="shared" ref="W11:W38" ca="1" si="20">IF(OR(S11=T11,U11=V11),1,0)</f>
        <v>0</v>
      </c>
    </row>
    <row r="12" spans="1:23" ht="15.5" x14ac:dyDescent="0.35">
      <c r="B12">
        <f t="shared" ca="1" si="0"/>
        <v>1</v>
      </c>
      <c r="C12">
        <v>29</v>
      </c>
      <c r="D12">
        <v>99</v>
      </c>
      <c r="E12">
        <f t="shared" ca="1" si="2"/>
        <v>0.85</v>
      </c>
      <c r="F12">
        <f t="shared" ca="1" si="3"/>
        <v>14</v>
      </c>
      <c r="G12" s="8">
        <f t="shared" ca="1" si="4"/>
        <v>11.9</v>
      </c>
      <c r="H12">
        <f t="shared" ca="1" si="5"/>
        <v>12</v>
      </c>
      <c r="I12" s="8">
        <f t="shared" ca="1" si="6"/>
        <v>10.199999999999999</v>
      </c>
      <c r="J12">
        <f t="shared" ca="1" si="7"/>
        <v>2</v>
      </c>
      <c r="K12" s="8">
        <f t="shared" ca="1" si="8"/>
        <v>1.7</v>
      </c>
      <c r="L12">
        <f t="shared" ca="1" si="9"/>
        <v>7</v>
      </c>
      <c r="M12">
        <f t="shared" ca="1" si="10"/>
        <v>6</v>
      </c>
      <c r="N12" s="3" t="s">
        <v>22</v>
      </c>
      <c r="O12" t="str">
        <f t="shared" ca="1" si="11"/>
        <v>14 Gurken kosten 11,90 €.</v>
      </c>
      <c r="P12" s="3" t="str">
        <f t="shared" ca="1" si="12"/>
        <v>Was kosten 12 Gurken?</v>
      </c>
      <c r="Q12">
        <f t="shared" ca="1" si="1"/>
        <v>12</v>
      </c>
      <c r="S12">
        <f t="shared" ca="1" si="18"/>
        <v>1.1666666666666667</v>
      </c>
      <c r="T12">
        <f t="shared" ca="1" si="14"/>
        <v>1</v>
      </c>
      <c r="U12">
        <f t="shared" ca="1" si="19"/>
        <v>0.8571428571428571</v>
      </c>
      <c r="V12" s="2">
        <f t="shared" ca="1" si="16"/>
        <v>1</v>
      </c>
      <c r="W12">
        <f t="shared" ca="1" si="20"/>
        <v>0</v>
      </c>
    </row>
    <row r="13" spans="1:23" ht="15.5" x14ac:dyDescent="0.35">
      <c r="B13">
        <f t="shared" ca="1" si="0"/>
        <v>28</v>
      </c>
      <c r="C13">
        <v>17</v>
      </c>
      <c r="D13">
        <v>89</v>
      </c>
      <c r="E13">
        <f t="shared" ca="1" si="2"/>
        <v>0.8</v>
      </c>
      <c r="F13">
        <f t="shared" ca="1" si="3"/>
        <v>16</v>
      </c>
      <c r="G13" s="8">
        <f t="shared" ca="1" si="4"/>
        <v>12.8</v>
      </c>
      <c r="H13">
        <f t="shared" ca="1" si="5"/>
        <v>14</v>
      </c>
      <c r="I13" s="8">
        <f t="shared" ca="1" si="6"/>
        <v>11.200000000000001</v>
      </c>
      <c r="J13">
        <f t="shared" ca="1" si="7"/>
        <v>2</v>
      </c>
      <c r="K13" s="8">
        <f t="shared" ca="1" si="8"/>
        <v>1.6</v>
      </c>
      <c r="L13">
        <f t="shared" ca="1" si="9"/>
        <v>8</v>
      </c>
      <c r="M13">
        <f t="shared" ca="1" si="10"/>
        <v>7</v>
      </c>
      <c r="N13" s="3" t="s">
        <v>23</v>
      </c>
      <c r="O13" t="str">
        <f t="shared" ca="1" si="11"/>
        <v>16 Becher Joghurt kosten 12,80 €.</v>
      </c>
      <c r="P13" s="3" t="str">
        <f t="shared" ca="1" si="12"/>
        <v>Was kosten 14 Becher Joghurt?</v>
      </c>
      <c r="Q13">
        <f t="shared" ca="1" si="1"/>
        <v>14</v>
      </c>
      <c r="S13">
        <f t="shared" ca="1" si="18"/>
        <v>1.1428571428571428</v>
      </c>
      <c r="T13">
        <f t="shared" ca="1" si="14"/>
        <v>1</v>
      </c>
      <c r="U13">
        <f t="shared" ca="1" si="19"/>
        <v>0.875</v>
      </c>
      <c r="V13" s="2">
        <f t="shared" ca="1" si="16"/>
        <v>1</v>
      </c>
      <c r="W13">
        <f t="shared" ca="1" si="20"/>
        <v>0</v>
      </c>
    </row>
    <row r="14" spans="1:23" ht="15.5" x14ac:dyDescent="0.35">
      <c r="B14">
        <f t="shared" ca="1" si="0"/>
        <v>18</v>
      </c>
      <c r="C14">
        <v>399</v>
      </c>
      <c r="D14">
        <v>599</v>
      </c>
      <c r="E14">
        <f t="shared" ca="1" si="2"/>
        <v>5.64</v>
      </c>
      <c r="F14">
        <f t="shared" ca="1" si="3"/>
        <v>18</v>
      </c>
      <c r="G14" s="8">
        <f t="shared" ca="1" si="4"/>
        <v>101.52</v>
      </c>
      <c r="H14">
        <f t="shared" ca="1" si="5"/>
        <v>19</v>
      </c>
      <c r="I14" s="8">
        <f t="shared" ca="1" si="6"/>
        <v>107.16</v>
      </c>
      <c r="J14">
        <f t="shared" ca="1" si="7"/>
        <v>1</v>
      </c>
      <c r="K14" s="8">
        <f t="shared" ca="1" si="8"/>
        <v>5.64</v>
      </c>
      <c r="L14">
        <f t="shared" ca="1" si="9"/>
        <v>18</v>
      </c>
      <c r="M14">
        <f t="shared" ca="1" si="10"/>
        <v>19</v>
      </c>
      <c r="N14" s="3" t="s">
        <v>24</v>
      </c>
      <c r="O14" t="str">
        <f t="shared" ca="1" si="11"/>
        <v>18 Flaschen Sekt kosten 101,52 €.</v>
      </c>
      <c r="P14" s="3" t="str">
        <f t="shared" ca="1" si="12"/>
        <v>Was kosten 19 Flaschen Sekt?</v>
      </c>
      <c r="Q14">
        <f t="shared" ca="1" si="1"/>
        <v>3</v>
      </c>
      <c r="S14">
        <f t="shared" ca="1" si="18"/>
        <v>6</v>
      </c>
      <c r="T14">
        <f t="shared" ca="1" si="14"/>
        <v>6</v>
      </c>
      <c r="U14">
        <f t="shared" ca="1" si="19"/>
        <v>0.16666666666666666</v>
      </c>
      <c r="V14" s="2">
        <f t="shared" ca="1" si="16"/>
        <v>0</v>
      </c>
      <c r="W14">
        <f t="shared" ca="1" si="20"/>
        <v>1</v>
      </c>
    </row>
    <row r="15" spans="1:23" ht="15.5" x14ac:dyDescent="0.35">
      <c r="B15">
        <f t="shared" ca="1" si="0"/>
        <v>8</v>
      </c>
      <c r="C15">
        <v>88</v>
      </c>
      <c r="D15">
        <v>189</v>
      </c>
      <c r="E15">
        <f t="shared" ca="1" si="2"/>
        <v>1.83</v>
      </c>
      <c r="F15">
        <f t="shared" ca="1" si="3"/>
        <v>2</v>
      </c>
      <c r="G15" s="8">
        <f t="shared" ca="1" si="4"/>
        <v>3.66</v>
      </c>
      <c r="H15">
        <f t="shared" ca="1" si="5"/>
        <v>11</v>
      </c>
      <c r="I15" s="8">
        <f t="shared" ca="1" si="6"/>
        <v>20.130000000000003</v>
      </c>
      <c r="J15">
        <f t="shared" ca="1" si="7"/>
        <v>1</v>
      </c>
      <c r="K15" s="8">
        <f t="shared" ca="1" si="8"/>
        <v>1.83</v>
      </c>
      <c r="L15">
        <f t="shared" ca="1" si="9"/>
        <v>2</v>
      </c>
      <c r="M15">
        <f t="shared" ca="1" si="10"/>
        <v>11</v>
      </c>
      <c r="N15" s="3" t="s">
        <v>25</v>
      </c>
      <c r="O15" t="str">
        <f t="shared" ca="1" si="11"/>
        <v>2 Packungen Käseaufschnitt kosten 3,66 €.</v>
      </c>
      <c r="P15" s="3" t="str">
        <f t="shared" ca="1" si="12"/>
        <v>Was kosten 11 Packungen Käseaufschnitt?</v>
      </c>
      <c r="Q15">
        <f t="shared" ca="1" si="1"/>
        <v>11</v>
      </c>
      <c r="S15">
        <f t="shared" ca="1" si="18"/>
        <v>0.18181818181818182</v>
      </c>
      <c r="T15">
        <f t="shared" ca="1" si="14"/>
        <v>0</v>
      </c>
      <c r="U15">
        <f t="shared" ca="1" si="19"/>
        <v>5.5</v>
      </c>
      <c r="V15" s="2">
        <f t="shared" ca="1" si="16"/>
        <v>6</v>
      </c>
      <c r="W15">
        <f t="shared" ca="1" si="20"/>
        <v>0</v>
      </c>
    </row>
    <row r="16" spans="1:23" ht="15.5" x14ac:dyDescent="0.35">
      <c r="B16">
        <f t="shared" ca="1" si="0"/>
        <v>35</v>
      </c>
      <c r="C16">
        <v>79</v>
      </c>
      <c r="D16">
        <v>159</v>
      </c>
      <c r="E16">
        <f t="shared" ca="1" si="2"/>
        <v>0.87</v>
      </c>
      <c r="F16">
        <f t="shared" ca="1" si="3"/>
        <v>22</v>
      </c>
      <c r="G16" s="8">
        <f t="shared" ca="1" si="4"/>
        <v>19.14</v>
      </c>
      <c r="H16">
        <f t="shared" ca="1" si="5"/>
        <v>5</v>
      </c>
      <c r="I16" s="8">
        <f t="shared" ca="1" si="6"/>
        <v>4.3499999999999996</v>
      </c>
      <c r="J16">
        <f t="shared" ca="1" si="7"/>
        <v>1</v>
      </c>
      <c r="K16" s="8">
        <f t="shared" ca="1" si="8"/>
        <v>0.87</v>
      </c>
      <c r="L16">
        <f t="shared" ca="1" si="9"/>
        <v>22</v>
      </c>
      <c r="M16">
        <f t="shared" ca="1" si="10"/>
        <v>5</v>
      </c>
      <c r="N16" s="3" t="s">
        <v>26</v>
      </c>
      <c r="O16" t="str">
        <f t="shared" ca="1" si="11"/>
        <v>22 Liter Orangensaft kosten 19,14 €.</v>
      </c>
      <c r="P16" s="3" t="str">
        <f t="shared" ca="1" si="12"/>
        <v>Was kosten 5 Liter Orangensaft?</v>
      </c>
      <c r="Q16">
        <f t="shared" ca="1" si="1"/>
        <v>5</v>
      </c>
      <c r="S16">
        <f t="shared" ca="1" si="18"/>
        <v>4.4000000000000004</v>
      </c>
      <c r="T16">
        <f t="shared" ca="1" si="14"/>
        <v>4</v>
      </c>
      <c r="U16">
        <f t="shared" ca="1" si="19"/>
        <v>0.22727272727272727</v>
      </c>
      <c r="V16" s="2">
        <f t="shared" ca="1" si="16"/>
        <v>0</v>
      </c>
      <c r="W16">
        <f t="shared" ca="1" si="20"/>
        <v>0</v>
      </c>
    </row>
    <row r="17" spans="2:23" ht="15.5" x14ac:dyDescent="0.35">
      <c r="B17">
        <f t="shared" ca="1" si="0"/>
        <v>25</v>
      </c>
      <c r="C17">
        <v>49</v>
      </c>
      <c r="D17">
        <v>119</v>
      </c>
      <c r="E17">
        <f t="shared" ca="1" si="2"/>
        <v>0.86</v>
      </c>
      <c r="F17">
        <f t="shared" ca="1" si="3"/>
        <v>12</v>
      </c>
      <c r="G17" s="8">
        <f t="shared" ref="G17:G38" ca="1" si="21">E17*F17</f>
        <v>10.32</v>
      </c>
      <c r="H17">
        <f t="shared" ca="1" si="5"/>
        <v>18</v>
      </c>
      <c r="I17" s="8">
        <f t="shared" ref="I17:I38" ca="1" si="22">H17*E17</f>
        <v>15.48</v>
      </c>
      <c r="J17">
        <f t="shared" ref="J17:J38" ca="1" si="23">GCD(F17,H17)</f>
        <v>6</v>
      </c>
      <c r="K17" s="8">
        <f t="shared" ref="K17:K38" ca="1" si="24">J17*E17</f>
        <v>5.16</v>
      </c>
      <c r="L17">
        <f t="shared" ref="L17:L38" ca="1" si="25">F17/J17</f>
        <v>2</v>
      </c>
      <c r="M17">
        <f t="shared" ref="M17:M38" ca="1" si="26">H17/J17</f>
        <v>3</v>
      </c>
      <c r="N17" s="3" t="s">
        <v>27</v>
      </c>
      <c r="O17" t="str">
        <f t="shared" ca="1" si="11"/>
        <v>12 Köpfe Salat kosten 10,32 €.</v>
      </c>
      <c r="P17" s="3" t="str">
        <f t="shared" ca="1" si="12"/>
        <v>Was kosten 18 Köpfe Salat?</v>
      </c>
      <c r="Q17">
        <f t="shared" ca="1" si="1"/>
        <v>18</v>
      </c>
      <c r="S17">
        <f t="shared" ca="1" si="18"/>
        <v>0.66666666666666663</v>
      </c>
      <c r="T17">
        <f t="shared" ca="1" si="14"/>
        <v>1</v>
      </c>
      <c r="U17">
        <f t="shared" ca="1" si="19"/>
        <v>1.5</v>
      </c>
      <c r="V17" s="2">
        <f t="shared" ca="1" si="16"/>
        <v>2</v>
      </c>
      <c r="W17">
        <f t="shared" ca="1" si="20"/>
        <v>0</v>
      </c>
    </row>
    <row r="18" spans="2:23" ht="15.5" x14ac:dyDescent="0.35">
      <c r="B18">
        <f t="shared" ca="1" si="0"/>
        <v>15</v>
      </c>
      <c r="C18">
        <v>149</v>
      </c>
      <c r="D18">
        <v>199</v>
      </c>
      <c r="E18">
        <f t="shared" ca="1" si="2"/>
        <v>1.55</v>
      </c>
      <c r="F18">
        <f t="shared" ca="1" si="3"/>
        <v>16</v>
      </c>
      <c r="G18" s="8">
        <f t="shared" ca="1" si="21"/>
        <v>24.8</v>
      </c>
      <c r="H18">
        <f t="shared" ca="1" si="5"/>
        <v>20</v>
      </c>
      <c r="I18" s="8">
        <f t="shared" ca="1" si="22"/>
        <v>31</v>
      </c>
      <c r="J18">
        <f t="shared" ca="1" si="23"/>
        <v>4</v>
      </c>
      <c r="K18" s="8">
        <f t="shared" ca="1" si="24"/>
        <v>6.2</v>
      </c>
      <c r="L18">
        <f t="shared" ca="1" si="25"/>
        <v>4</v>
      </c>
      <c r="M18">
        <f t="shared" ca="1" si="26"/>
        <v>5</v>
      </c>
      <c r="N18" s="3" t="s">
        <v>28</v>
      </c>
      <c r="O18" t="str">
        <f t="shared" ca="1" si="11"/>
        <v>16 Gläser Marmelade kosten 24,80 €.</v>
      </c>
      <c r="P18" s="3" t="str">
        <f t="shared" ca="1" si="12"/>
        <v>Was kosten 20 Gläser Marmelade?</v>
      </c>
      <c r="Q18">
        <f t="shared" ca="1" si="1"/>
        <v>20</v>
      </c>
      <c r="S18">
        <f t="shared" ca="1" si="18"/>
        <v>0.8</v>
      </c>
      <c r="T18">
        <f t="shared" ca="1" si="14"/>
        <v>1</v>
      </c>
      <c r="U18">
        <f t="shared" ca="1" si="19"/>
        <v>1.25</v>
      </c>
      <c r="V18" s="2">
        <f t="shared" ca="1" si="16"/>
        <v>1</v>
      </c>
      <c r="W18">
        <f t="shared" ca="1" si="20"/>
        <v>0</v>
      </c>
    </row>
    <row r="19" spans="2:23" ht="15.5" x14ac:dyDescent="0.35">
      <c r="B19">
        <f t="shared" ca="1" si="0"/>
        <v>5</v>
      </c>
      <c r="C19">
        <v>219</v>
      </c>
      <c r="D19">
        <v>289</v>
      </c>
      <c r="E19">
        <f t="shared" ca="1" si="2"/>
        <v>2.31</v>
      </c>
      <c r="F19">
        <f t="shared" ca="1" si="3"/>
        <v>14</v>
      </c>
      <c r="G19" s="8">
        <f t="shared" ca="1" si="21"/>
        <v>32.340000000000003</v>
      </c>
      <c r="H19">
        <f t="shared" ca="1" si="5"/>
        <v>8</v>
      </c>
      <c r="I19" s="8">
        <f t="shared" ca="1" si="22"/>
        <v>18.48</v>
      </c>
      <c r="J19">
        <f t="shared" ca="1" si="23"/>
        <v>2</v>
      </c>
      <c r="K19" s="8">
        <f t="shared" ca="1" si="24"/>
        <v>4.62</v>
      </c>
      <c r="L19">
        <f t="shared" ca="1" si="25"/>
        <v>7</v>
      </c>
      <c r="M19">
        <f t="shared" ca="1" si="26"/>
        <v>4</v>
      </c>
      <c r="N19" s="3" t="s">
        <v>29</v>
      </c>
      <c r="O19" t="str">
        <f t="shared" ca="1" si="11"/>
        <v>14 Flaschen Öl kosten 32,34 €.</v>
      </c>
      <c r="P19" s="3" t="str">
        <f t="shared" ca="1" si="12"/>
        <v>Was kosten 8 Flaschen Öl?</v>
      </c>
      <c r="Q19">
        <f t="shared" ca="1" si="1"/>
        <v>8</v>
      </c>
      <c r="S19">
        <f t="shared" ca="1" si="18"/>
        <v>1.75</v>
      </c>
      <c r="T19">
        <f t="shared" ca="1" si="14"/>
        <v>2</v>
      </c>
      <c r="U19">
        <f t="shared" ca="1" si="19"/>
        <v>0.5714285714285714</v>
      </c>
      <c r="V19" s="2">
        <f t="shared" ca="1" si="16"/>
        <v>1</v>
      </c>
      <c r="W19">
        <f t="shared" ca="1" si="20"/>
        <v>0</v>
      </c>
    </row>
    <row r="20" spans="2:23" ht="15.5" x14ac:dyDescent="0.35">
      <c r="B20">
        <f t="shared" ca="1" si="0"/>
        <v>32</v>
      </c>
      <c r="C20">
        <v>111</v>
      </c>
      <c r="D20">
        <v>339</v>
      </c>
      <c r="E20">
        <f t="shared" ca="1" si="2"/>
        <v>1.18</v>
      </c>
      <c r="F20">
        <f t="shared" ca="1" si="3"/>
        <v>10</v>
      </c>
      <c r="G20" s="8">
        <f t="shared" ca="1" si="21"/>
        <v>11.799999999999999</v>
      </c>
      <c r="H20">
        <f t="shared" ca="1" si="5"/>
        <v>11</v>
      </c>
      <c r="I20" s="8">
        <f t="shared" ca="1" si="22"/>
        <v>12.979999999999999</v>
      </c>
      <c r="J20">
        <f t="shared" ca="1" si="23"/>
        <v>1</v>
      </c>
      <c r="K20" s="8">
        <f t="shared" ca="1" si="24"/>
        <v>1.18</v>
      </c>
      <c r="L20">
        <f t="shared" ca="1" si="25"/>
        <v>10</v>
      </c>
      <c r="M20">
        <f t="shared" ca="1" si="26"/>
        <v>11</v>
      </c>
      <c r="N20" s="3" t="s">
        <v>30</v>
      </c>
      <c r="O20" t="str">
        <f t="shared" ca="1" si="11"/>
        <v>10 Packungen Eis kosten 11,80 €.</v>
      </c>
      <c r="P20" s="3" t="str">
        <f t="shared" ca="1" si="12"/>
        <v>Was kosten 11 Packungen Eis?</v>
      </c>
      <c r="Q20">
        <f t="shared" ca="1" si="1"/>
        <v>10</v>
      </c>
      <c r="S20">
        <f t="shared" ca="1" si="18"/>
        <v>1</v>
      </c>
      <c r="T20">
        <f t="shared" ca="1" si="14"/>
        <v>1</v>
      </c>
      <c r="U20">
        <f t="shared" ca="1" si="19"/>
        <v>1</v>
      </c>
      <c r="V20" s="2">
        <f t="shared" ca="1" si="16"/>
        <v>1</v>
      </c>
      <c r="W20">
        <f t="shared" ca="1" si="20"/>
        <v>1</v>
      </c>
    </row>
    <row r="21" spans="2:23" ht="15.5" x14ac:dyDescent="0.35">
      <c r="B21">
        <f t="shared" ca="1" si="0"/>
        <v>22</v>
      </c>
      <c r="C21">
        <v>139</v>
      </c>
      <c r="D21">
        <v>219</v>
      </c>
      <c r="E21">
        <f t="shared" ca="1" si="2"/>
        <v>1.51</v>
      </c>
      <c r="F21">
        <f t="shared" ca="1" si="3"/>
        <v>6</v>
      </c>
      <c r="G21" s="8">
        <f t="shared" ca="1" si="21"/>
        <v>9.06</v>
      </c>
      <c r="H21">
        <f t="shared" ca="1" si="5"/>
        <v>20</v>
      </c>
      <c r="I21" s="8">
        <f t="shared" ca="1" si="22"/>
        <v>30.2</v>
      </c>
      <c r="J21">
        <f t="shared" ca="1" si="23"/>
        <v>2</v>
      </c>
      <c r="K21" s="8">
        <f t="shared" ca="1" si="24"/>
        <v>3.02</v>
      </c>
      <c r="L21">
        <f t="shared" ca="1" si="25"/>
        <v>3</v>
      </c>
      <c r="M21">
        <f t="shared" ca="1" si="26"/>
        <v>10</v>
      </c>
      <c r="N21" s="3" t="s">
        <v>31</v>
      </c>
      <c r="O21" t="str">
        <f t="shared" ca="1" si="11"/>
        <v>6 Packungen Schokoriegel kosten 9,06 €.</v>
      </c>
      <c r="P21" s="3" t="str">
        <f t="shared" ca="1" si="12"/>
        <v>Was kosten 20 Packungen Schokoriegel?</v>
      </c>
      <c r="Q21">
        <f t="shared" ca="1" si="1"/>
        <v>20</v>
      </c>
      <c r="S21">
        <f t="shared" ca="1" si="18"/>
        <v>0.3</v>
      </c>
      <c r="T21">
        <f t="shared" ca="1" si="14"/>
        <v>0</v>
      </c>
      <c r="U21">
        <f t="shared" ca="1" si="19"/>
        <v>3.3333333333333335</v>
      </c>
      <c r="V21" s="2">
        <f t="shared" ca="1" si="16"/>
        <v>3</v>
      </c>
      <c r="W21">
        <f t="shared" ca="1" si="20"/>
        <v>0</v>
      </c>
    </row>
    <row r="22" spans="2:23" ht="15.5" x14ac:dyDescent="0.35">
      <c r="B22">
        <f t="shared" ca="1" si="0"/>
        <v>12</v>
      </c>
      <c r="C22">
        <v>39</v>
      </c>
      <c r="D22">
        <v>89</v>
      </c>
      <c r="E22">
        <f t="shared" ca="1" si="2"/>
        <v>0.42</v>
      </c>
      <c r="F22">
        <f t="shared" ca="1" si="3"/>
        <v>12</v>
      </c>
      <c r="G22" s="8">
        <f t="shared" ca="1" si="21"/>
        <v>5.04</v>
      </c>
      <c r="H22">
        <f t="shared" ca="1" si="5"/>
        <v>16</v>
      </c>
      <c r="I22" s="8">
        <f t="shared" ca="1" si="22"/>
        <v>6.72</v>
      </c>
      <c r="J22">
        <f t="shared" ca="1" si="23"/>
        <v>4</v>
      </c>
      <c r="K22" s="8">
        <f t="shared" ca="1" si="24"/>
        <v>1.68</v>
      </c>
      <c r="L22">
        <f t="shared" ca="1" si="25"/>
        <v>3</v>
      </c>
      <c r="M22">
        <f t="shared" ca="1" si="26"/>
        <v>4</v>
      </c>
      <c r="N22" s="3" t="s">
        <v>32</v>
      </c>
      <c r="O22" t="str">
        <f t="shared" ca="1" si="11"/>
        <v>12 Becher Schlagsahne kosten 5,04 €.</v>
      </c>
      <c r="P22" s="3" t="str">
        <f t="shared" ca="1" si="12"/>
        <v>Was kosten 16 Becher Schlagsahne?</v>
      </c>
      <c r="Q22">
        <f t="shared" ca="1" si="1"/>
        <v>16</v>
      </c>
      <c r="S22">
        <f t="shared" ca="1" si="18"/>
        <v>0.75</v>
      </c>
      <c r="T22">
        <f t="shared" ca="1" si="14"/>
        <v>1</v>
      </c>
      <c r="U22">
        <f t="shared" ca="1" si="19"/>
        <v>1.3333333333333333</v>
      </c>
      <c r="V22" s="2">
        <f t="shared" ca="1" si="16"/>
        <v>1</v>
      </c>
      <c r="W22">
        <f t="shared" ca="1" si="20"/>
        <v>0</v>
      </c>
    </row>
    <row r="23" spans="2:23" ht="15.5" x14ac:dyDescent="0.35">
      <c r="B23">
        <f t="shared" ca="1" si="0"/>
        <v>2</v>
      </c>
      <c r="C23">
        <v>19</v>
      </c>
      <c r="D23">
        <v>119</v>
      </c>
      <c r="E23">
        <f t="shared" ca="1" si="2"/>
        <v>1.03</v>
      </c>
      <c r="F23">
        <f t="shared" ca="1" si="3"/>
        <v>5</v>
      </c>
      <c r="G23" s="8">
        <f t="shared" ca="1" si="21"/>
        <v>5.15</v>
      </c>
      <c r="H23">
        <f t="shared" ca="1" si="5"/>
        <v>6</v>
      </c>
      <c r="I23" s="8">
        <f t="shared" ca="1" si="22"/>
        <v>6.18</v>
      </c>
      <c r="J23">
        <f t="shared" ca="1" si="23"/>
        <v>1</v>
      </c>
      <c r="K23" s="8">
        <f t="shared" ca="1" si="24"/>
        <v>1.03</v>
      </c>
      <c r="L23">
        <f t="shared" ca="1" si="25"/>
        <v>5</v>
      </c>
      <c r="M23">
        <f t="shared" ca="1" si="26"/>
        <v>6</v>
      </c>
      <c r="N23" s="3" t="s">
        <v>33</v>
      </c>
      <c r="O23" t="str">
        <f t="shared" ca="1" si="11"/>
        <v>5 Liter Wasser kosten 5,15 €.</v>
      </c>
      <c r="P23" s="3" t="str">
        <f t="shared" ca="1" si="12"/>
        <v>Was kosten 6 Liter Wasser?</v>
      </c>
      <c r="Q23">
        <f t="shared" ca="1" si="1"/>
        <v>15</v>
      </c>
      <c r="S23">
        <f t="shared" ca="1" si="18"/>
        <v>0.33333333333333331</v>
      </c>
      <c r="T23">
        <f t="shared" ca="1" si="14"/>
        <v>0</v>
      </c>
      <c r="U23">
        <f t="shared" ca="1" si="19"/>
        <v>3</v>
      </c>
      <c r="V23" s="2">
        <f t="shared" ca="1" si="16"/>
        <v>3</v>
      </c>
      <c r="W23">
        <f t="shared" ca="1" si="20"/>
        <v>1</v>
      </c>
    </row>
    <row r="24" spans="2:23" ht="15.5" x14ac:dyDescent="0.35">
      <c r="B24">
        <f t="shared" ca="1" si="0"/>
        <v>29</v>
      </c>
      <c r="C24">
        <v>69</v>
      </c>
      <c r="D24">
        <v>139</v>
      </c>
      <c r="E24">
        <f t="shared" ca="1" si="2"/>
        <v>1.1399999999999999</v>
      </c>
      <c r="F24">
        <f t="shared" ca="1" si="3"/>
        <v>13</v>
      </c>
      <c r="G24" s="8">
        <f t="shared" ca="1" si="21"/>
        <v>14.819999999999999</v>
      </c>
      <c r="H24">
        <f t="shared" ca="1" si="5"/>
        <v>22</v>
      </c>
      <c r="I24" s="8">
        <f t="shared" ca="1" si="22"/>
        <v>25.08</v>
      </c>
      <c r="J24">
        <f t="shared" ca="1" si="23"/>
        <v>1</v>
      </c>
      <c r="K24" s="8">
        <f t="shared" ca="1" si="24"/>
        <v>1.1399999999999999</v>
      </c>
      <c r="L24">
        <f t="shared" ca="1" si="25"/>
        <v>13</v>
      </c>
      <c r="M24">
        <f t="shared" ca="1" si="26"/>
        <v>22</v>
      </c>
      <c r="N24" s="3" t="s">
        <v>34</v>
      </c>
      <c r="O24" t="str">
        <f t="shared" ca="1" si="11"/>
        <v>13 Liter Apfelschorle kosten 14,82 €.</v>
      </c>
      <c r="P24" s="3" t="str">
        <f t="shared" ca="1" si="12"/>
        <v>Was kosten 22 Liter Apfelschorle?</v>
      </c>
      <c r="Q24">
        <f t="shared" ca="1" si="1"/>
        <v>22</v>
      </c>
      <c r="S24">
        <f t="shared" ca="1" si="18"/>
        <v>0.59090909090909094</v>
      </c>
      <c r="T24">
        <f t="shared" ca="1" si="14"/>
        <v>1</v>
      </c>
      <c r="U24">
        <f t="shared" ca="1" si="19"/>
        <v>1.6923076923076923</v>
      </c>
      <c r="V24" s="2">
        <f t="shared" ca="1" si="16"/>
        <v>2</v>
      </c>
      <c r="W24">
        <f t="shared" ca="1" si="20"/>
        <v>0</v>
      </c>
    </row>
    <row r="25" spans="2:23" ht="15.5" x14ac:dyDescent="0.35">
      <c r="B25">
        <f t="shared" ca="1" si="0"/>
        <v>19</v>
      </c>
      <c r="C25">
        <v>29</v>
      </c>
      <c r="D25">
        <v>119</v>
      </c>
      <c r="E25">
        <f t="shared" ca="1" si="2"/>
        <v>0.36</v>
      </c>
      <c r="F25">
        <f t="shared" ca="1" si="3"/>
        <v>4</v>
      </c>
      <c r="G25" s="8">
        <f t="shared" ca="1" si="21"/>
        <v>1.44</v>
      </c>
      <c r="H25">
        <f t="shared" ca="1" si="5"/>
        <v>7</v>
      </c>
      <c r="I25" s="8">
        <f t="shared" ca="1" si="22"/>
        <v>2.52</v>
      </c>
      <c r="J25">
        <f t="shared" ca="1" si="23"/>
        <v>1</v>
      </c>
      <c r="K25" s="8">
        <f t="shared" ca="1" si="24"/>
        <v>0.36</v>
      </c>
      <c r="L25">
        <f t="shared" ca="1" si="25"/>
        <v>4</v>
      </c>
      <c r="M25">
        <f t="shared" ca="1" si="26"/>
        <v>7</v>
      </c>
      <c r="N25" s="3" t="s">
        <v>35</v>
      </c>
      <c r="O25" t="str">
        <f t="shared" ca="1" si="11"/>
        <v>4 Päckchen Apfelmus kosten 1,44 €.</v>
      </c>
      <c r="P25" s="3" t="str">
        <f t="shared" ca="1" si="12"/>
        <v>Was kosten 7 Päckchen Apfelmus?</v>
      </c>
      <c r="Q25">
        <f t="shared" ca="1" si="1"/>
        <v>7</v>
      </c>
      <c r="S25">
        <f t="shared" ca="1" si="18"/>
        <v>0.5714285714285714</v>
      </c>
      <c r="T25">
        <f t="shared" ca="1" si="14"/>
        <v>1</v>
      </c>
      <c r="U25">
        <f t="shared" ca="1" si="19"/>
        <v>1.75</v>
      </c>
      <c r="V25" s="2">
        <f t="shared" ca="1" si="16"/>
        <v>2</v>
      </c>
      <c r="W25">
        <f t="shared" ca="1" si="20"/>
        <v>0</v>
      </c>
    </row>
    <row r="26" spans="2:23" ht="15.5" x14ac:dyDescent="0.35">
      <c r="B26">
        <f t="shared" ca="1" si="0"/>
        <v>9</v>
      </c>
      <c r="C26">
        <v>99</v>
      </c>
      <c r="D26">
        <v>199</v>
      </c>
      <c r="E26">
        <f t="shared" ca="1" si="2"/>
        <v>1.67</v>
      </c>
      <c r="F26">
        <f t="shared" ca="1" si="3"/>
        <v>12</v>
      </c>
      <c r="G26" s="8">
        <f t="shared" ca="1" si="21"/>
        <v>20.04</v>
      </c>
      <c r="H26">
        <f t="shared" ca="1" si="5"/>
        <v>15</v>
      </c>
      <c r="I26" s="8">
        <f t="shared" ca="1" si="22"/>
        <v>25.049999999999997</v>
      </c>
      <c r="J26">
        <f t="shared" ca="1" si="23"/>
        <v>3</v>
      </c>
      <c r="K26" s="8">
        <f t="shared" ca="1" si="24"/>
        <v>5.01</v>
      </c>
      <c r="L26">
        <f t="shared" ca="1" si="25"/>
        <v>4</v>
      </c>
      <c r="M26">
        <f t="shared" ca="1" si="26"/>
        <v>5</v>
      </c>
      <c r="N26" s="3" t="s">
        <v>36</v>
      </c>
      <c r="O26" t="str">
        <f t="shared" ca="1" si="11"/>
        <v>12 Packungen Toast kosten 20,04 €.</v>
      </c>
      <c r="P26" s="3" t="str">
        <f t="shared" ca="1" si="12"/>
        <v>Was kosten 15 Packungen Toast?</v>
      </c>
      <c r="Q26">
        <f t="shared" ca="1" si="1"/>
        <v>15</v>
      </c>
      <c r="S26">
        <f t="shared" ca="1" si="18"/>
        <v>0.8</v>
      </c>
      <c r="T26">
        <f t="shared" ca="1" si="14"/>
        <v>1</v>
      </c>
      <c r="U26">
        <f t="shared" ca="1" si="19"/>
        <v>1.25</v>
      </c>
      <c r="V26" s="2">
        <f t="shared" ca="1" si="16"/>
        <v>1</v>
      </c>
      <c r="W26">
        <f t="shared" ca="1" si="20"/>
        <v>0</v>
      </c>
    </row>
    <row r="27" spans="2:23" ht="15.5" x14ac:dyDescent="0.35">
      <c r="B27">
        <f t="shared" ca="1" si="0"/>
        <v>36</v>
      </c>
      <c r="C27">
        <v>199</v>
      </c>
      <c r="D27">
        <v>249</v>
      </c>
      <c r="E27">
        <f t="shared" ca="1" si="2"/>
        <v>2.2599999999999998</v>
      </c>
      <c r="F27">
        <f t="shared" ca="1" si="3"/>
        <v>8</v>
      </c>
      <c r="G27" s="8">
        <f t="shared" ca="1" si="21"/>
        <v>18.079999999999998</v>
      </c>
      <c r="H27">
        <f t="shared" ca="1" si="5"/>
        <v>5</v>
      </c>
      <c r="I27" s="8">
        <f t="shared" ca="1" si="22"/>
        <v>11.299999999999999</v>
      </c>
      <c r="J27">
        <f t="shared" ca="1" si="23"/>
        <v>1</v>
      </c>
      <c r="K27" s="8">
        <f t="shared" ca="1" si="24"/>
        <v>2.2599999999999998</v>
      </c>
      <c r="L27">
        <f t="shared" ca="1" si="25"/>
        <v>8</v>
      </c>
      <c r="M27">
        <f t="shared" ca="1" si="26"/>
        <v>5</v>
      </c>
      <c r="N27" s="3" t="s">
        <v>37</v>
      </c>
      <c r="O27" t="str">
        <f t="shared" ca="1" si="11"/>
        <v>8 Packungen Quarkstrudel kosten 18,08 €.</v>
      </c>
      <c r="P27" s="3" t="str">
        <f t="shared" ca="1" si="12"/>
        <v>Was kosten 5 Packungen Quarkstrudel?</v>
      </c>
      <c r="Q27">
        <f t="shared" ca="1" si="1"/>
        <v>5</v>
      </c>
      <c r="S27">
        <f t="shared" ca="1" si="18"/>
        <v>1.6</v>
      </c>
      <c r="T27">
        <f t="shared" ca="1" si="14"/>
        <v>2</v>
      </c>
      <c r="U27">
        <f t="shared" ca="1" si="19"/>
        <v>0.625</v>
      </c>
      <c r="V27" s="2">
        <f t="shared" ca="1" si="16"/>
        <v>1</v>
      </c>
      <c r="W27">
        <f t="shared" ca="1" si="20"/>
        <v>0</v>
      </c>
    </row>
    <row r="28" spans="2:23" ht="15.5" x14ac:dyDescent="0.35">
      <c r="B28">
        <f t="shared" ca="1" si="0"/>
        <v>26</v>
      </c>
      <c r="C28">
        <v>179</v>
      </c>
      <c r="D28">
        <v>239</v>
      </c>
      <c r="E28">
        <f t="shared" ca="1" si="2"/>
        <v>2.0099999999999998</v>
      </c>
      <c r="F28">
        <f t="shared" ca="1" si="3"/>
        <v>14</v>
      </c>
      <c r="G28" s="8">
        <f t="shared" ca="1" si="21"/>
        <v>28.139999999999997</v>
      </c>
      <c r="H28">
        <f t="shared" ca="1" si="5"/>
        <v>9</v>
      </c>
      <c r="I28" s="8">
        <f t="shared" ca="1" si="22"/>
        <v>18.089999999999996</v>
      </c>
      <c r="J28">
        <f t="shared" ca="1" si="23"/>
        <v>1</v>
      </c>
      <c r="K28" s="8">
        <f t="shared" ca="1" si="24"/>
        <v>2.0099999999999998</v>
      </c>
      <c r="L28">
        <f t="shared" ca="1" si="25"/>
        <v>14</v>
      </c>
      <c r="M28">
        <f t="shared" ca="1" si="26"/>
        <v>9</v>
      </c>
      <c r="N28" s="3" t="s">
        <v>38</v>
      </c>
      <c r="O28" t="str">
        <f t="shared" ca="1" si="11"/>
        <v>14 Packungen Cornflakes kosten 28,14 €.</v>
      </c>
      <c r="P28" s="3" t="str">
        <f t="shared" ca="1" si="12"/>
        <v>Was kosten 9 Packungen Cornflakes?</v>
      </c>
      <c r="Q28">
        <f t="shared" ca="1" si="1"/>
        <v>9</v>
      </c>
      <c r="S28">
        <f t="shared" ca="1" si="18"/>
        <v>1.5555555555555556</v>
      </c>
      <c r="T28">
        <f t="shared" ca="1" si="14"/>
        <v>2</v>
      </c>
      <c r="U28">
        <f t="shared" ca="1" si="19"/>
        <v>0.6428571428571429</v>
      </c>
      <c r="V28" s="2">
        <f t="shared" ca="1" si="16"/>
        <v>1</v>
      </c>
      <c r="W28">
        <f t="shared" ca="1" si="20"/>
        <v>0</v>
      </c>
    </row>
    <row r="29" spans="2:23" ht="15.5" x14ac:dyDescent="0.35">
      <c r="B29">
        <f t="shared" ca="1" si="0"/>
        <v>16</v>
      </c>
      <c r="C29">
        <v>139</v>
      </c>
      <c r="D29">
        <v>279</v>
      </c>
      <c r="E29">
        <f t="shared" ca="1" si="2"/>
        <v>1.48</v>
      </c>
      <c r="F29">
        <f t="shared" ca="1" si="3"/>
        <v>16</v>
      </c>
      <c r="G29" s="8">
        <f t="shared" ca="1" si="21"/>
        <v>23.68</v>
      </c>
      <c r="H29">
        <f t="shared" ca="1" si="5"/>
        <v>17</v>
      </c>
      <c r="I29" s="8">
        <f t="shared" ca="1" si="22"/>
        <v>25.16</v>
      </c>
      <c r="J29">
        <f t="shared" ca="1" si="23"/>
        <v>1</v>
      </c>
      <c r="K29" s="8">
        <f t="shared" ca="1" si="24"/>
        <v>1.48</v>
      </c>
      <c r="L29">
        <f t="shared" ca="1" si="25"/>
        <v>16</v>
      </c>
      <c r="M29">
        <f t="shared" ca="1" si="26"/>
        <v>17</v>
      </c>
      <c r="N29" s="3" t="s">
        <v>39</v>
      </c>
      <c r="O29" t="str">
        <f t="shared" ca="1" si="11"/>
        <v>16 Gläser Nussnougatcreme kosten 23,68 €.</v>
      </c>
      <c r="P29" s="3" t="str">
        <f t="shared" ca="1" si="12"/>
        <v>Was kosten 17 Gläser Nussnougatcreme?</v>
      </c>
      <c r="Q29">
        <f t="shared" ca="1" si="1"/>
        <v>4</v>
      </c>
      <c r="S29">
        <f t="shared" ca="1" si="18"/>
        <v>4</v>
      </c>
      <c r="T29">
        <f t="shared" ca="1" si="14"/>
        <v>4</v>
      </c>
      <c r="U29">
        <f t="shared" ca="1" si="19"/>
        <v>0.25</v>
      </c>
      <c r="V29" s="2">
        <f t="shared" ca="1" si="16"/>
        <v>0</v>
      </c>
      <c r="W29">
        <f t="shared" ca="1" si="20"/>
        <v>1</v>
      </c>
    </row>
    <row r="30" spans="2:23" ht="15.5" x14ac:dyDescent="0.35">
      <c r="B30">
        <f t="shared" ca="1" si="0"/>
        <v>6</v>
      </c>
      <c r="C30">
        <v>35</v>
      </c>
      <c r="D30">
        <v>59</v>
      </c>
      <c r="E30">
        <f t="shared" ca="1" si="2"/>
        <v>0.57999999999999996</v>
      </c>
      <c r="F30">
        <f t="shared" ca="1" si="3"/>
        <v>3</v>
      </c>
      <c r="G30" s="8">
        <f t="shared" ca="1" si="21"/>
        <v>1.7399999999999998</v>
      </c>
      <c r="H30">
        <f t="shared" ca="1" si="5"/>
        <v>16</v>
      </c>
      <c r="I30" s="8">
        <f t="shared" ca="1" si="22"/>
        <v>9.2799999999999994</v>
      </c>
      <c r="J30">
        <f t="shared" ca="1" si="23"/>
        <v>1</v>
      </c>
      <c r="K30" s="8">
        <f t="shared" ca="1" si="24"/>
        <v>0.57999999999999996</v>
      </c>
      <c r="L30">
        <f t="shared" ca="1" si="25"/>
        <v>3</v>
      </c>
      <c r="M30">
        <f t="shared" ca="1" si="26"/>
        <v>16</v>
      </c>
      <c r="N30" s="3" t="s">
        <v>40</v>
      </c>
      <c r="O30" t="str">
        <f t="shared" ca="1" si="11"/>
        <v>3 Päckchen Haferflocken kosten 1,74 €.</v>
      </c>
      <c r="P30" s="3" t="str">
        <f t="shared" ca="1" si="12"/>
        <v>Was kosten 16 Päckchen Haferflocken?</v>
      </c>
      <c r="Q30">
        <f t="shared" ca="1" si="1"/>
        <v>16</v>
      </c>
      <c r="S30">
        <f t="shared" ca="1" si="18"/>
        <v>0.1875</v>
      </c>
      <c r="T30">
        <f t="shared" ca="1" si="14"/>
        <v>0</v>
      </c>
      <c r="U30">
        <f t="shared" ca="1" si="19"/>
        <v>5.333333333333333</v>
      </c>
      <c r="V30" s="2">
        <f t="shared" ca="1" si="16"/>
        <v>5</v>
      </c>
      <c r="W30">
        <f t="shared" ca="1" si="20"/>
        <v>0</v>
      </c>
    </row>
    <row r="31" spans="2:23" ht="15.5" x14ac:dyDescent="0.35">
      <c r="B31">
        <f t="shared" ca="1" si="0"/>
        <v>33</v>
      </c>
      <c r="C31">
        <v>129</v>
      </c>
      <c r="D31">
        <v>209</v>
      </c>
      <c r="E31">
        <f t="shared" ca="1" si="2"/>
        <v>1.56</v>
      </c>
      <c r="F31">
        <f t="shared" ca="1" si="3"/>
        <v>10</v>
      </c>
      <c r="G31" s="8">
        <f t="shared" ca="1" si="21"/>
        <v>15.600000000000001</v>
      </c>
      <c r="H31">
        <f t="shared" ca="1" si="5"/>
        <v>18</v>
      </c>
      <c r="I31" s="8">
        <f t="shared" ca="1" si="22"/>
        <v>28.080000000000002</v>
      </c>
      <c r="J31">
        <f t="shared" ca="1" si="23"/>
        <v>2</v>
      </c>
      <c r="K31" s="8">
        <f t="shared" ca="1" si="24"/>
        <v>3.12</v>
      </c>
      <c r="L31">
        <f t="shared" ca="1" si="25"/>
        <v>5</v>
      </c>
      <c r="M31">
        <f t="shared" ca="1" si="26"/>
        <v>9</v>
      </c>
      <c r="N31" s="3" t="s">
        <v>41</v>
      </c>
      <c r="O31" t="str">
        <f t="shared" ca="1" si="11"/>
        <v>10 Päckchen Salzstangen kosten 15,60 €.</v>
      </c>
      <c r="P31" s="3" t="str">
        <f t="shared" ca="1" si="12"/>
        <v>Was kosten 18 Päckchen Salzstangen?</v>
      </c>
      <c r="Q31">
        <f t="shared" ca="1" si="1"/>
        <v>18</v>
      </c>
      <c r="S31">
        <f t="shared" ca="1" si="18"/>
        <v>0.55555555555555558</v>
      </c>
      <c r="T31">
        <f t="shared" ca="1" si="14"/>
        <v>1</v>
      </c>
      <c r="U31">
        <f t="shared" ca="1" si="19"/>
        <v>1.8</v>
      </c>
      <c r="V31" s="2">
        <f t="shared" ca="1" si="16"/>
        <v>2</v>
      </c>
      <c r="W31">
        <f t="shared" ca="1" si="20"/>
        <v>0</v>
      </c>
    </row>
    <row r="32" spans="2:23" ht="15.5" x14ac:dyDescent="0.35">
      <c r="B32">
        <f t="shared" ca="1" si="0"/>
        <v>23</v>
      </c>
      <c r="C32">
        <v>69</v>
      </c>
      <c r="D32">
        <v>139</v>
      </c>
      <c r="E32">
        <f t="shared" ca="1" si="2"/>
        <v>1.19</v>
      </c>
      <c r="F32">
        <f t="shared" ca="1" si="3"/>
        <v>21</v>
      </c>
      <c r="G32" s="8">
        <f t="shared" ca="1" si="21"/>
        <v>24.99</v>
      </c>
      <c r="H32">
        <f t="shared" ca="1" si="5"/>
        <v>22</v>
      </c>
      <c r="I32" s="8">
        <f t="shared" ca="1" si="22"/>
        <v>26.18</v>
      </c>
      <c r="J32">
        <f t="shared" ca="1" si="23"/>
        <v>1</v>
      </c>
      <c r="K32" s="8">
        <f t="shared" ca="1" si="24"/>
        <v>1.19</v>
      </c>
      <c r="L32">
        <f t="shared" ca="1" si="25"/>
        <v>21</v>
      </c>
      <c r="M32">
        <f t="shared" ca="1" si="26"/>
        <v>22</v>
      </c>
      <c r="N32" s="3" t="s">
        <v>42</v>
      </c>
      <c r="O32" t="str">
        <f t="shared" ca="1" si="11"/>
        <v>21 Päckchen Brausepulver kosten 24,99 €.</v>
      </c>
      <c r="P32" s="3" t="str">
        <f t="shared" ca="1" si="12"/>
        <v>Was kosten 22 Päckchen Brausepulver?</v>
      </c>
      <c r="Q32">
        <f t="shared" ca="1" si="1"/>
        <v>7</v>
      </c>
      <c r="S32">
        <f t="shared" ca="1" si="18"/>
        <v>3</v>
      </c>
      <c r="T32">
        <f t="shared" ca="1" si="14"/>
        <v>3</v>
      </c>
      <c r="U32">
        <f t="shared" ca="1" si="19"/>
        <v>0.33333333333333331</v>
      </c>
      <c r="V32" s="2">
        <f t="shared" ca="1" si="16"/>
        <v>0</v>
      </c>
      <c r="W32">
        <f t="shared" ca="1" si="20"/>
        <v>1</v>
      </c>
    </row>
    <row r="33" spans="2:23" ht="15.5" x14ac:dyDescent="0.35">
      <c r="B33">
        <f t="shared" ca="1" si="0"/>
        <v>13</v>
      </c>
      <c r="C33">
        <v>79</v>
      </c>
      <c r="D33">
        <v>169</v>
      </c>
      <c r="E33">
        <f t="shared" ca="1" si="2"/>
        <v>1.57</v>
      </c>
      <c r="F33">
        <f t="shared" ca="1" si="3"/>
        <v>10</v>
      </c>
      <c r="G33" s="8">
        <f t="shared" ca="1" si="21"/>
        <v>15.700000000000001</v>
      </c>
      <c r="H33">
        <f t="shared" ca="1" si="5"/>
        <v>11</v>
      </c>
      <c r="I33" s="8">
        <f t="shared" ca="1" si="22"/>
        <v>17.27</v>
      </c>
      <c r="J33">
        <f t="shared" ca="1" si="23"/>
        <v>1</v>
      </c>
      <c r="K33" s="8">
        <f t="shared" ca="1" si="24"/>
        <v>1.57</v>
      </c>
      <c r="L33">
        <f t="shared" ca="1" si="25"/>
        <v>10</v>
      </c>
      <c r="M33">
        <f t="shared" ca="1" si="26"/>
        <v>11</v>
      </c>
      <c r="N33" s="3" t="s">
        <v>43</v>
      </c>
      <c r="O33" t="str">
        <f t="shared" ca="1" si="11"/>
        <v>10 Gläser Senf kosten 15,70 €.</v>
      </c>
      <c r="P33" s="3" t="str">
        <f t="shared" ca="1" si="12"/>
        <v>Was kosten 11 Gläser Senf?</v>
      </c>
      <c r="Q33">
        <f t="shared" ca="1" si="1"/>
        <v>10</v>
      </c>
      <c r="S33">
        <f t="shared" ca="1" si="18"/>
        <v>1</v>
      </c>
      <c r="T33">
        <f t="shared" ca="1" si="14"/>
        <v>1</v>
      </c>
      <c r="U33">
        <f t="shared" ca="1" si="19"/>
        <v>1</v>
      </c>
      <c r="V33" s="2">
        <f t="shared" ca="1" si="16"/>
        <v>1</v>
      </c>
      <c r="W33">
        <f t="shared" ca="1" si="20"/>
        <v>1</v>
      </c>
    </row>
    <row r="34" spans="2:23" ht="15.5" x14ac:dyDescent="0.35">
      <c r="B34">
        <f t="shared" ca="1" si="0"/>
        <v>3</v>
      </c>
      <c r="C34">
        <v>99</v>
      </c>
      <c r="D34">
        <v>169</v>
      </c>
      <c r="E34">
        <f t="shared" ca="1" si="2"/>
        <v>1.04</v>
      </c>
      <c r="F34">
        <f t="shared" ca="1" si="3"/>
        <v>18</v>
      </c>
      <c r="G34" s="8">
        <f t="shared" ca="1" si="21"/>
        <v>18.72</v>
      </c>
      <c r="H34">
        <f t="shared" ca="1" si="5"/>
        <v>11</v>
      </c>
      <c r="I34" s="8">
        <f t="shared" ca="1" si="22"/>
        <v>11.440000000000001</v>
      </c>
      <c r="J34">
        <f t="shared" ca="1" si="23"/>
        <v>1</v>
      </c>
      <c r="K34" s="8">
        <f t="shared" ca="1" si="24"/>
        <v>1.04</v>
      </c>
      <c r="L34">
        <f t="shared" ca="1" si="25"/>
        <v>18</v>
      </c>
      <c r="M34">
        <f t="shared" ca="1" si="26"/>
        <v>11</v>
      </c>
      <c r="N34" s="3" t="s">
        <v>48</v>
      </c>
      <c r="O34" t="str">
        <f t="shared" ca="1" si="11"/>
        <v>18 Flaschen Tomatenketchup kosten 18,72 €.</v>
      </c>
      <c r="P34" s="3" t="str">
        <f t="shared" ca="1" si="12"/>
        <v>Was kosten 11 Flaschen Tomatenketchup?</v>
      </c>
      <c r="Q34">
        <f t="shared" ca="1" si="1"/>
        <v>11</v>
      </c>
      <c r="S34">
        <f t="shared" ca="1" si="18"/>
        <v>1.6363636363636365</v>
      </c>
      <c r="T34">
        <f t="shared" ca="1" si="14"/>
        <v>2</v>
      </c>
      <c r="U34">
        <f t="shared" ca="1" si="19"/>
        <v>0.61111111111111116</v>
      </c>
      <c r="V34" s="2">
        <f t="shared" ca="1" si="16"/>
        <v>1</v>
      </c>
      <c r="W34">
        <f t="shared" ca="1" si="20"/>
        <v>0</v>
      </c>
    </row>
    <row r="35" spans="2:23" ht="15.5" x14ac:dyDescent="0.35">
      <c r="B35">
        <f t="shared" ca="1" si="0"/>
        <v>30</v>
      </c>
      <c r="C35">
        <v>699</v>
      </c>
      <c r="D35">
        <v>999</v>
      </c>
      <c r="E35">
        <f t="shared" ca="1" si="2"/>
        <v>7.46</v>
      </c>
      <c r="F35">
        <f t="shared" ca="1" si="3"/>
        <v>5</v>
      </c>
      <c r="G35" s="8">
        <f t="shared" ca="1" si="21"/>
        <v>37.299999999999997</v>
      </c>
      <c r="H35">
        <f t="shared" ca="1" si="5"/>
        <v>11</v>
      </c>
      <c r="I35" s="8">
        <f t="shared" ca="1" si="22"/>
        <v>82.06</v>
      </c>
      <c r="J35">
        <f t="shared" ca="1" si="23"/>
        <v>1</v>
      </c>
      <c r="K35" s="8">
        <f t="shared" ca="1" si="24"/>
        <v>7.46</v>
      </c>
      <c r="L35">
        <f t="shared" ca="1" si="25"/>
        <v>5</v>
      </c>
      <c r="M35">
        <f t="shared" ca="1" si="26"/>
        <v>11</v>
      </c>
      <c r="N35" s="3" t="s">
        <v>44</v>
      </c>
      <c r="O35" t="str">
        <f t="shared" ca="1" si="11"/>
        <v>5 Pakete Waschpulver kosten 37,30 €.</v>
      </c>
      <c r="P35" s="3" t="str">
        <f t="shared" ca="1" si="12"/>
        <v>Was kosten 11 Pakete Waschpulver?</v>
      </c>
      <c r="Q35">
        <f t="shared" ca="1" si="1"/>
        <v>11</v>
      </c>
      <c r="S35">
        <f t="shared" ca="1" si="18"/>
        <v>0.45454545454545453</v>
      </c>
      <c r="T35">
        <f t="shared" ca="1" si="14"/>
        <v>0</v>
      </c>
      <c r="U35">
        <f t="shared" ca="1" si="19"/>
        <v>2.2000000000000002</v>
      </c>
      <c r="V35" s="2">
        <f t="shared" ca="1" si="16"/>
        <v>2</v>
      </c>
      <c r="W35">
        <f t="shared" ca="1" si="20"/>
        <v>0</v>
      </c>
    </row>
    <row r="36" spans="2:23" ht="15.5" x14ac:dyDescent="0.35">
      <c r="B36">
        <f t="shared" ca="1" si="0"/>
        <v>20</v>
      </c>
      <c r="C36">
        <v>299</v>
      </c>
      <c r="D36">
        <v>599</v>
      </c>
      <c r="E36">
        <f t="shared" ca="1" si="2"/>
        <v>4.8499999999999996</v>
      </c>
      <c r="F36">
        <f t="shared" ca="1" si="3"/>
        <v>6</v>
      </c>
      <c r="G36" s="8">
        <f t="shared" ca="1" si="21"/>
        <v>29.099999999999998</v>
      </c>
      <c r="H36">
        <f t="shared" ca="1" si="5"/>
        <v>19</v>
      </c>
      <c r="I36" s="8">
        <f t="shared" ca="1" si="22"/>
        <v>92.149999999999991</v>
      </c>
      <c r="J36">
        <f t="shared" ca="1" si="23"/>
        <v>1</v>
      </c>
      <c r="K36" s="8">
        <f t="shared" ca="1" si="24"/>
        <v>4.8499999999999996</v>
      </c>
      <c r="L36">
        <f t="shared" ca="1" si="25"/>
        <v>6</v>
      </c>
      <c r="M36">
        <f t="shared" ca="1" si="26"/>
        <v>19</v>
      </c>
      <c r="N36" s="3" t="s">
        <v>45</v>
      </c>
      <c r="O36" t="str">
        <f t="shared" ca="1" si="11"/>
        <v>6 Päckchen Spülmaschinentabs kosten 29,10 €.</v>
      </c>
      <c r="P36" s="3" t="str">
        <f t="shared" ca="1" si="12"/>
        <v>Was kosten 19 Päckchen Spülmaschinentabs?</v>
      </c>
      <c r="Q36">
        <f t="shared" ca="1" si="1"/>
        <v>19</v>
      </c>
      <c r="S36">
        <f t="shared" ca="1" si="18"/>
        <v>0.31578947368421051</v>
      </c>
      <c r="T36">
        <f t="shared" ca="1" si="14"/>
        <v>0</v>
      </c>
      <c r="U36">
        <f t="shared" ca="1" si="19"/>
        <v>3.1666666666666665</v>
      </c>
      <c r="V36" s="2">
        <f t="shared" ca="1" si="16"/>
        <v>3</v>
      </c>
      <c r="W36">
        <f t="shared" ca="1" si="20"/>
        <v>0</v>
      </c>
    </row>
    <row r="37" spans="2:23" ht="15.5" x14ac:dyDescent="0.35">
      <c r="B37">
        <f t="shared" ca="1" si="0"/>
        <v>10</v>
      </c>
      <c r="C37">
        <v>99</v>
      </c>
      <c r="D37">
        <v>189</v>
      </c>
      <c r="E37">
        <f t="shared" ca="1" si="2"/>
        <v>1.81</v>
      </c>
      <c r="F37">
        <f t="shared" ca="1" si="3"/>
        <v>6</v>
      </c>
      <c r="G37" s="8">
        <f t="shared" ca="1" si="21"/>
        <v>10.86</v>
      </c>
      <c r="H37">
        <f t="shared" ca="1" si="5"/>
        <v>7</v>
      </c>
      <c r="I37" s="8">
        <f t="shared" ca="1" si="22"/>
        <v>12.67</v>
      </c>
      <c r="J37">
        <f t="shared" ca="1" si="23"/>
        <v>1</v>
      </c>
      <c r="K37" s="8">
        <f t="shared" ca="1" si="24"/>
        <v>1.81</v>
      </c>
      <c r="L37">
        <f t="shared" ca="1" si="25"/>
        <v>6</v>
      </c>
      <c r="M37">
        <f t="shared" ca="1" si="26"/>
        <v>7</v>
      </c>
      <c r="N37" s="3" t="s">
        <v>47</v>
      </c>
      <c r="O37" t="str">
        <f t="shared" ca="1" si="11"/>
        <v>6 Gläser Gurken kosten 10,86 €.</v>
      </c>
      <c r="P37" s="3" t="str">
        <f t="shared" ca="1" si="12"/>
        <v>Was kosten 7 Gläser Gurken?</v>
      </c>
      <c r="Q37">
        <f t="shared" ca="1" si="1"/>
        <v>7</v>
      </c>
      <c r="S37">
        <f t="shared" ca="1" si="18"/>
        <v>0.8571428571428571</v>
      </c>
      <c r="T37">
        <f t="shared" ca="1" si="14"/>
        <v>1</v>
      </c>
      <c r="U37">
        <f t="shared" ca="1" si="19"/>
        <v>1.1666666666666667</v>
      </c>
      <c r="V37" s="2">
        <f t="shared" ca="1" si="16"/>
        <v>1</v>
      </c>
      <c r="W37">
        <f t="shared" ca="1" si="20"/>
        <v>0</v>
      </c>
    </row>
    <row r="38" spans="2:23" ht="15.5" x14ac:dyDescent="0.35">
      <c r="B38">
        <f ca="1">MOD(B37+$A$2,$A$1)</f>
        <v>0</v>
      </c>
      <c r="C38">
        <v>29</v>
      </c>
      <c r="D38">
        <v>49</v>
      </c>
      <c r="E38">
        <f t="shared" ca="1" si="2"/>
        <v>0.45</v>
      </c>
      <c r="F38">
        <f t="shared" ca="1" si="3"/>
        <v>15</v>
      </c>
      <c r="G38" s="8">
        <f t="shared" ca="1" si="21"/>
        <v>6.75</v>
      </c>
      <c r="H38">
        <f t="shared" ca="1" si="5"/>
        <v>16</v>
      </c>
      <c r="I38" s="8">
        <f t="shared" ca="1" si="22"/>
        <v>7.2</v>
      </c>
      <c r="J38">
        <f t="shared" ca="1" si="23"/>
        <v>1</v>
      </c>
      <c r="K38" s="8">
        <f t="shared" ca="1" si="24"/>
        <v>0.45</v>
      </c>
      <c r="L38">
        <f t="shared" ca="1" si="25"/>
        <v>15</v>
      </c>
      <c r="M38">
        <f t="shared" ca="1" si="26"/>
        <v>16</v>
      </c>
      <c r="N38" s="3" t="s">
        <v>46</v>
      </c>
      <c r="O38" t="str">
        <f t="shared" ca="1" si="11"/>
        <v>15 Dosen Bohnen kosten 6,75 €.</v>
      </c>
      <c r="P38" s="3" t="str">
        <f t="shared" ca="1" si="12"/>
        <v>Was kosten 16 Dosen Bohnen?</v>
      </c>
      <c r="Q38">
        <f t="shared" ca="1" si="1"/>
        <v>16</v>
      </c>
      <c r="S38">
        <f t="shared" ca="1" si="18"/>
        <v>0.9375</v>
      </c>
      <c r="T38">
        <f t="shared" ca="1" si="14"/>
        <v>1</v>
      </c>
      <c r="U38">
        <f t="shared" ca="1" si="19"/>
        <v>1.0666666666666667</v>
      </c>
      <c r="V38" s="2">
        <f t="shared" ca="1" si="16"/>
        <v>1</v>
      </c>
      <c r="W38">
        <f t="shared" ca="1" si="20"/>
        <v>0</v>
      </c>
    </row>
    <row r="39" spans="2:23" ht="15.5" x14ac:dyDescent="0.35">
      <c r="B39" s="1"/>
      <c r="C39" s="1"/>
      <c r="D39" s="1"/>
    </row>
    <row r="41" spans="2:23" ht="15.5" x14ac:dyDescent="0.35">
      <c r="B41" s="2"/>
      <c r="C41" s="2"/>
      <c r="D41" s="2"/>
    </row>
    <row r="43" spans="2:23" ht="15.5" x14ac:dyDescent="0.35">
      <c r="B43" s="1"/>
      <c r="C43" s="1"/>
      <c r="D43" s="1"/>
    </row>
    <row r="44" spans="2:23" ht="15.5" x14ac:dyDescent="0.35">
      <c r="B44" s="1"/>
      <c r="C44" s="1"/>
      <c r="D44" s="1"/>
    </row>
    <row r="45" spans="2:23" ht="15.5" x14ac:dyDescent="0.35">
      <c r="B45" s="1"/>
      <c r="C45" s="1"/>
      <c r="D45" s="1"/>
    </row>
    <row r="46" spans="2:23" ht="15.5" x14ac:dyDescent="0.35">
      <c r="B46" s="1"/>
      <c r="C46" s="1"/>
      <c r="D46" s="1"/>
    </row>
    <row r="47" spans="2:23" ht="15.5" x14ac:dyDescent="0.35">
      <c r="B47" s="1"/>
      <c r="C47" s="1"/>
      <c r="D47" s="1"/>
    </row>
    <row r="48" spans="2:23" ht="15.5" x14ac:dyDescent="0.35">
      <c r="B48" s="1"/>
      <c r="C48" s="1"/>
      <c r="D48" s="1"/>
    </row>
    <row r="49" spans="2:4" ht="15.5" x14ac:dyDescent="0.35">
      <c r="B49" s="1"/>
      <c r="C49" s="1"/>
      <c r="D49" s="1"/>
    </row>
    <row r="51" spans="2:4" ht="15.5" x14ac:dyDescent="0.35">
      <c r="B51" s="2"/>
      <c r="C51" s="2"/>
      <c r="D51" s="2"/>
    </row>
    <row r="53" spans="2:4" ht="15.5" x14ac:dyDescent="0.35">
      <c r="B53" s="1"/>
      <c r="C53" s="1"/>
      <c r="D53" s="1"/>
    </row>
    <row r="54" spans="2:4" ht="15.5" x14ac:dyDescent="0.35">
      <c r="B54" s="1"/>
      <c r="C54" s="1"/>
      <c r="D54" s="1"/>
    </row>
    <row r="55" spans="2:4" ht="15.5" x14ac:dyDescent="0.35">
      <c r="B55" s="1"/>
      <c r="C55" s="1"/>
      <c r="D55" s="1"/>
    </row>
    <row r="56" spans="2:4" ht="15.5" x14ac:dyDescent="0.35">
      <c r="B56" s="1"/>
      <c r="C56" s="1"/>
      <c r="D56" s="1"/>
    </row>
    <row r="57" spans="2:4" ht="15.5" x14ac:dyDescent="0.35">
      <c r="B57" s="1"/>
      <c r="C57" s="1"/>
      <c r="D57" s="1"/>
    </row>
    <row r="58" spans="2:4" ht="15.5" x14ac:dyDescent="0.35">
      <c r="B58" s="1"/>
      <c r="C58" s="1"/>
      <c r="D58" s="1"/>
    </row>
    <row r="59" spans="2:4" ht="15.5" x14ac:dyDescent="0.35">
      <c r="B59" s="1"/>
      <c r="C59" s="1"/>
      <c r="D59" s="1"/>
    </row>
    <row r="61" spans="2:4" ht="15.5" x14ac:dyDescent="0.35">
      <c r="B61" s="2"/>
      <c r="C61" s="2"/>
      <c r="D61" s="2"/>
    </row>
    <row r="63" spans="2:4" ht="15.5" x14ac:dyDescent="0.35">
      <c r="B63" s="1"/>
      <c r="C63" s="1"/>
      <c r="D63" s="1"/>
    </row>
    <row r="64" spans="2:4" ht="15.5" x14ac:dyDescent="0.35">
      <c r="B64" s="1"/>
      <c r="C64" s="1"/>
      <c r="D64" s="1"/>
    </row>
    <row r="65" spans="2:4" ht="15.5" x14ac:dyDescent="0.35">
      <c r="B65" s="1"/>
      <c r="C65" s="1"/>
      <c r="D65" s="1"/>
    </row>
    <row r="66" spans="2:4" ht="15.5" x14ac:dyDescent="0.35">
      <c r="B66" s="1"/>
      <c r="C66" s="1"/>
      <c r="D66" s="1"/>
    </row>
    <row r="67" spans="2:4" ht="15.5" x14ac:dyDescent="0.35">
      <c r="B67" s="1"/>
      <c r="C67" s="1"/>
      <c r="D67" s="1"/>
    </row>
    <row r="68" spans="2:4" ht="15.5" x14ac:dyDescent="0.35">
      <c r="B68" s="1"/>
      <c r="C68" s="1"/>
      <c r="D68" s="1"/>
    </row>
    <row r="69" spans="2:4" ht="15.5" x14ac:dyDescent="0.35">
      <c r="B69" s="1"/>
      <c r="C69" s="1"/>
      <c r="D69" s="1"/>
    </row>
    <row r="71" spans="2:4" ht="15.5" x14ac:dyDescent="0.35">
      <c r="B71" s="2"/>
      <c r="C71" s="2"/>
      <c r="D71" s="2"/>
    </row>
    <row r="73" spans="2:4" ht="15.5" x14ac:dyDescent="0.35">
      <c r="B73" s="1"/>
      <c r="C73" s="1"/>
      <c r="D73" s="1"/>
    </row>
    <row r="74" spans="2:4" ht="15.5" x14ac:dyDescent="0.35">
      <c r="B74" s="1"/>
      <c r="C74" s="1"/>
      <c r="D74" s="1"/>
    </row>
    <row r="75" spans="2:4" ht="15.5" x14ac:dyDescent="0.35">
      <c r="B75" s="1"/>
      <c r="C75" s="1"/>
      <c r="D75" s="1"/>
    </row>
    <row r="76" spans="2:4" ht="15.5" x14ac:dyDescent="0.35">
      <c r="B76" s="1"/>
      <c r="C76" s="1"/>
      <c r="D76" s="1"/>
    </row>
    <row r="77" spans="2:4" ht="15.5" x14ac:dyDescent="0.35">
      <c r="B77" s="1"/>
      <c r="C77" s="1"/>
      <c r="D77" s="1"/>
    </row>
    <row r="78" spans="2:4" ht="15.5" x14ac:dyDescent="0.35">
      <c r="B78" s="1"/>
      <c r="C78" s="1"/>
      <c r="D78" s="1"/>
    </row>
    <row r="79" spans="2:4" ht="15.5" x14ac:dyDescent="0.35">
      <c r="B79" s="1"/>
      <c r="C79" s="1"/>
      <c r="D79" s="1"/>
    </row>
    <row r="81" spans="2:4" ht="15.5" x14ac:dyDescent="0.35">
      <c r="B81" s="2"/>
      <c r="C81" s="2"/>
      <c r="D81" s="2"/>
    </row>
    <row r="83" spans="2:4" ht="15.5" x14ac:dyDescent="0.35">
      <c r="B83" s="1"/>
      <c r="C83" s="1"/>
      <c r="D83" s="1"/>
    </row>
    <row r="84" spans="2:4" ht="15.5" x14ac:dyDescent="0.35">
      <c r="B84" s="1"/>
      <c r="C84" s="1"/>
      <c r="D84" s="1"/>
    </row>
    <row r="85" spans="2:4" ht="15.5" x14ac:dyDescent="0.35">
      <c r="B85" s="1"/>
      <c r="C85" s="1"/>
      <c r="D85" s="1"/>
    </row>
    <row r="86" spans="2:4" ht="15.5" x14ac:dyDescent="0.35">
      <c r="B86" s="1"/>
      <c r="C86" s="1"/>
      <c r="D86" s="1"/>
    </row>
    <row r="87" spans="2:4" ht="15.5" x14ac:dyDescent="0.35">
      <c r="B87" s="1"/>
      <c r="C87" s="1"/>
      <c r="D87" s="1"/>
    </row>
    <row r="88" spans="2:4" ht="15.5" x14ac:dyDescent="0.35">
      <c r="B88" s="1"/>
      <c r="C88" s="1"/>
      <c r="D88" s="1"/>
    </row>
    <row r="89" spans="2:4" ht="15.5" x14ac:dyDescent="0.35">
      <c r="B89" s="1"/>
      <c r="C89" s="1"/>
      <c r="D89" s="1"/>
    </row>
    <row r="91" spans="2:4" ht="15.5" x14ac:dyDescent="0.35">
      <c r="B91" s="2"/>
      <c r="C91" s="2"/>
      <c r="D91" s="2"/>
    </row>
    <row r="93" spans="2:4" ht="15.5" x14ac:dyDescent="0.35">
      <c r="B93" s="1"/>
      <c r="C93" s="1"/>
      <c r="D93" s="1"/>
    </row>
    <row r="94" spans="2:4" ht="15.5" x14ac:dyDescent="0.35">
      <c r="B94" s="1"/>
      <c r="C94" s="1"/>
      <c r="D94" s="1"/>
    </row>
    <row r="95" spans="2:4" ht="15.5" x14ac:dyDescent="0.35">
      <c r="B95" s="1"/>
      <c r="C95" s="1"/>
      <c r="D95" s="1"/>
    </row>
    <row r="96" spans="2:4" ht="15.5" x14ac:dyDescent="0.35">
      <c r="B96" s="1"/>
      <c r="C96" s="1"/>
      <c r="D96" s="1"/>
    </row>
    <row r="97" spans="2:4" ht="15.5" x14ac:dyDescent="0.35">
      <c r="B97" s="1"/>
      <c r="C97" s="1"/>
      <c r="D97" s="1"/>
    </row>
    <row r="98" spans="2:4" ht="15.5" x14ac:dyDescent="0.35">
      <c r="B98" s="1"/>
      <c r="C98" s="1"/>
      <c r="D98" s="1"/>
    </row>
    <row r="99" spans="2:4" ht="15.5" x14ac:dyDescent="0.35">
      <c r="B99" s="1"/>
      <c r="C99" s="1"/>
      <c r="D99" s="1"/>
    </row>
    <row r="101" spans="2:4" ht="15.5" x14ac:dyDescent="0.35">
      <c r="B101" s="2"/>
      <c r="C101" s="2"/>
      <c r="D101" s="2"/>
    </row>
    <row r="103" spans="2:4" ht="15.5" x14ac:dyDescent="0.35">
      <c r="B103" s="1"/>
      <c r="C103" s="1"/>
      <c r="D103" s="1"/>
    </row>
    <row r="104" spans="2:4" ht="15.5" x14ac:dyDescent="0.35">
      <c r="B104" s="1"/>
      <c r="C104" s="1"/>
      <c r="D104" s="1"/>
    </row>
    <row r="105" spans="2:4" ht="15.5" x14ac:dyDescent="0.35">
      <c r="B105" s="1"/>
      <c r="C105" s="1"/>
      <c r="D105" s="1"/>
    </row>
    <row r="106" spans="2:4" ht="15.5" x14ac:dyDescent="0.35">
      <c r="B106" s="1"/>
      <c r="C106" s="1"/>
      <c r="D106" s="1"/>
    </row>
    <row r="107" spans="2:4" ht="15.5" x14ac:dyDescent="0.35">
      <c r="B107" s="1"/>
      <c r="C107" s="1"/>
      <c r="D107" s="1"/>
    </row>
    <row r="108" spans="2:4" ht="15.5" x14ac:dyDescent="0.35">
      <c r="B108" s="1"/>
      <c r="C108" s="1"/>
      <c r="D108" s="1"/>
    </row>
    <row r="109" spans="2:4" ht="15.5" x14ac:dyDescent="0.35">
      <c r="B109" s="1"/>
      <c r="C109" s="1"/>
      <c r="D109" s="1"/>
    </row>
    <row r="113" spans="2:4" ht="15.5" x14ac:dyDescent="0.35">
      <c r="B113" s="1"/>
      <c r="C113" s="1"/>
      <c r="D113" s="1"/>
    </row>
    <row r="114" spans="2:4" ht="15.5" x14ac:dyDescent="0.35">
      <c r="B114" s="1"/>
      <c r="C114" s="1"/>
      <c r="D114" s="1"/>
    </row>
    <row r="115" spans="2:4" ht="15.5" x14ac:dyDescent="0.35">
      <c r="B115" s="1"/>
      <c r="C115" s="1"/>
      <c r="D115" s="1"/>
    </row>
    <row r="116" spans="2:4" ht="15.5" x14ac:dyDescent="0.35">
      <c r="B116" s="1"/>
      <c r="C116" s="1"/>
      <c r="D116" s="1"/>
    </row>
    <row r="117" spans="2:4" ht="15.5" x14ac:dyDescent="0.35">
      <c r="B117" s="1"/>
      <c r="C117" s="1"/>
      <c r="D117" s="1"/>
    </row>
    <row r="118" spans="2:4" ht="15.5" x14ac:dyDescent="0.35">
      <c r="B118" s="1"/>
      <c r="C118" s="1"/>
      <c r="D118" s="1"/>
    </row>
    <row r="119" spans="2:4" ht="15.5" x14ac:dyDescent="0.35">
      <c r="B119" s="1"/>
      <c r="C119" s="1"/>
      <c r="D119" s="1"/>
    </row>
    <row r="123" spans="2:4" ht="15.5" x14ac:dyDescent="0.35">
      <c r="B123" s="1"/>
      <c r="C123" s="1"/>
      <c r="D123" s="1"/>
    </row>
    <row r="124" spans="2:4" ht="15.5" x14ac:dyDescent="0.35">
      <c r="B124" s="1"/>
      <c r="C124" s="1"/>
      <c r="D124" s="1"/>
    </row>
    <row r="125" spans="2:4" ht="15.5" x14ac:dyDescent="0.35">
      <c r="B125" s="1"/>
      <c r="C125" s="1"/>
      <c r="D125" s="1"/>
    </row>
    <row r="126" spans="2:4" ht="15.5" x14ac:dyDescent="0.35">
      <c r="B126" s="1"/>
      <c r="C126" s="1"/>
      <c r="D126" s="1"/>
    </row>
    <row r="127" spans="2:4" ht="15.5" x14ac:dyDescent="0.35">
      <c r="B127" s="1"/>
      <c r="C127" s="1"/>
      <c r="D127" s="1"/>
    </row>
    <row r="128" spans="2:4" ht="15.5" x14ac:dyDescent="0.35">
      <c r="B128" s="1"/>
      <c r="C128" s="1"/>
      <c r="D128" s="1"/>
    </row>
    <row r="129" spans="2:4" ht="15.5" x14ac:dyDescent="0.35">
      <c r="B129" s="1"/>
      <c r="C129" s="1"/>
      <c r="D129" s="1"/>
    </row>
    <row r="133" spans="2:4" ht="15.5" x14ac:dyDescent="0.35">
      <c r="B133" s="1"/>
      <c r="C133" s="1"/>
      <c r="D133" s="1"/>
    </row>
    <row r="134" spans="2:4" ht="15.5" x14ac:dyDescent="0.35">
      <c r="B134" s="1"/>
      <c r="C134" s="1"/>
      <c r="D134" s="1"/>
    </row>
    <row r="135" spans="2:4" ht="15.5" x14ac:dyDescent="0.35">
      <c r="B135" s="1"/>
      <c r="C135" s="1"/>
      <c r="D135" s="1"/>
    </row>
    <row r="136" spans="2:4" ht="15.5" x14ac:dyDescent="0.35">
      <c r="B136" s="1"/>
      <c r="C136" s="1"/>
      <c r="D136" s="1"/>
    </row>
    <row r="137" spans="2:4" ht="15.5" x14ac:dyDescent="0.35">
      <c r="B137" s="1"/>
      <c r="C137" s="1"/>
      <c r="D137" s="1"/>
    </row>
    <row r="138" spans="2:4" ht="15.5" x14ac:dyDescent="0.35">
      <c r="B138" s="1"/>
      <c r="C138" s="1"/>
      <c r="D138" s="1"/>
    </row>
    <row r="139" spans="2:4" ht="15.5" x14ac:dyDescent="0.35">
      <c r="B139" s="1"/>
      <c r="C139" s="1"/>
      <c r="D139" s="1"/>
    </row>
    <row r="143" spans="2:4" ht="15.5" x14ac:dyDescent="0.35">
      <c r="B143" s="1"/>
      <c r="C143" s="1"/>
      <c r="D143" s="1"/>
    </row>
    <row r="144" spans="2:4" ht="15.5" x14ac:dyDescent="0.35">
      <c r="B144" s="1"/>
      <c r="C144" s="1"/>
      <c r="D144" s="1"/>
    </row>
    <row r="145" spans="2:4" ht="15.5" x14ac:dyDescent="0.35">
      <c r="B145" s="1"/>
      <c r="C145" s="1"/>
      <c r="D145" s="1"/>
    </row>
    <row r="146" spans="2:4" ht="15.5" x14ac:dyDescent="0.35">
      <c r="B146" s="1"/>
      <c r="C146" s="1"/>
      <c r="D146" s="1"/>
    </row>
    <row r="147" spans="2:4" ht="15.5" x14ac:dyDescent="0.35">
      <c r="B147" s="1"/>
      <c r="C147" s="1"/>
      <c r="D147" s="1"/>
    </row>
    <row r="148" spans="2:4" ht="15.5" x14ac:dyDescent="0.35">
      <c r="B148" s="1"/>
      <c r="C148" s="1"/>
      <c r="D148" s="1"/>
    </row>
    <row r="149" spans="2:4" ht="15.5" x14ac:dyDescent="0.35">
      <c r="B149" s="1"/>
      <c r="C149" s="1"/>
      <c r="D149" s="1"/>
    </row>
    <row r="153" spans="2:4" ht="15.5" x14ac:dyDescent="0.35">
      <c r="B153" s="1"/>
      <c r="C153" s="1"/>
      <c r="D153" s="1"/>
    </row>
    <row r="154" spans="2:4" ht="15.5" x14ac:dyDescent="0.35">
      <c r="B154" s="1"/>
      <c r="C154" s="1"/>
      <c r="D154" s="1"/>
    </row>
    <row r="155" spans="2:4" ht="15.5" x14ac:dyDescent="0.35">
      <c r="B155" s="1"/>
      <c r="C155" s="1"/>
      <c r="D155" s="1"/>
    </row>
    <row r="156" spans="2:4" ht="15.5" x14ac:dyDescent="0.35">
      <c r="B156" s="1"/>
      <c r="C156" s="1"/>
      <c r="D156" s="1"/>
    </row>
    <row r="157" spans="2:4" ht="15.5" x14ac:dyDescent="0.35">
      <c r="B157" s="1"/>
      <c r="C157" s="1"/>
      <c r="D157" s="1"/>
    </row>
    <row r="158" spans="2:4" ht="15.5" x14ac:dyDescent="0.35">
      <c r="B158" s="1"/>
      <c r="C158" s="1"/>
      <c r="D158" s="1"/>
    </row>
    <row r="159" spans="2:4" ht="15.5" x14ac:dyDescent="0.35">
      <c r="B159" s="1"/>
      <c r="C159" s="1"/>
      <c r="D159" s="1"/>
    </row>
    <row r="161" spans="2:4" ht="15.5" x14ac:dyDescent="0.35">
      <c r="B161" s="2"/>
      <c r="C161" s="2"/>
      <c r="D161" s="2"/>
    </row>
    <row r="163" spans="2:4" ht="15.5" x14ac:dyDescent="0.35">
      <c r="B163" s="1"/>
      <c r="C163" s="1"/>
      <c r="D163" s="1"/>
    </row>
    <row r="164" spans="2:4" ht="15.5" x14ac:dyDescent="0.35">
      <c r="B164" s="1"/>
      <c r="C164" s="1"/>
      <c r="D164" s="1"/>
    </row>
    <row r="165" spans="2:4" ht="15.5" x14ac:dyDescent="0.35">
      <c r="B165" s="1"/>
      <c r="C165" s="1"/>
      <c r="D165" s="1"/>
    </row>
    <row r="166" spans="2:4" ht="15.5" x14ac:dyDescent="0.35">
      <c r="B166" s="1"/>
      <c r="C166" s="1"/>
      <c r="D166" s="1"/>
    </row>
    <row r="167" spans="2:4" ht="15.5" x14ac:dyDescent="0.35">
      <c r="B167" s="1"/>
      <c r="C167" s="1"/>
      <c r="D167" s="1"/>
    </row>
    <row r="168" spans="2:4" ht="15.5" x14ac:dyDescent="0.35">
      <c r="B168" s="1"/>
      <c r="C168" s="1"/>
      <c r="D168" s="1"/>
    </row>
    <row r="169" spans="2:4" ht="15.5" x14ac:dyDescent="0.35">
      <c r="B169" s="1"/>
      <c r="C169" s="1"/>
      <c r="D169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69"/>
  <sheetViews>
    <sheetView zoomScaleNormal="100" workbookViewId="0">
      <selection activeCell="L8" sqref="L8"/>
    </sheetView>
  </sheetViews>
  <sheetFormatPr baseColWidth="10" defaultRowHeight="12.5" x14ac:dyDescent="0.25"/>
  <cols>
    <col min="2" max="2" width="35" customWidth="1"/>
    <col min="5" max="5" width="11.453125" style="3" customWidth="1"/>
    <col min="7" max="7" width="6" bestFit="1" customWidth="1"/>
    <col min="8" max="8" width="5.7265625" customWidth="1"/>
    <col min="16" max="16" width="15.1796875" bestFit="1" customWidth="1"/>
  </cols>
  <sheetData>
    <row r="1" spans="1:20" x14ac:dyDescent="0.25">
      <c r="A1">
        <v>37</v>
      </c>
      <c r="C1" s="3" t="s">
        <v>5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3" t="s">
        <v>54</v>
      </c>
      <c r="J1" s="3" t="s">
        <v>55</v>
      </c>
      <c r="K1" s="3" t="s">
        <v>56</v>
      </c>
      <c r="L1" s="3" t="s">
        <v>57</v>
      </c>
      <c r="M1" s="3" t="s">
        <v>58</v>
      </c>
      <c r="N1" s="3" t="s">
        <v>59</v>
      </c>
      <c r="O1" s="3" t="s">
        <v>60</v>
      </c>
    </row>
    <row r="2" spans="1:20" x14ac:dyDescent="0.25">
      <c r="A2">
        <f ca="1">ROUND(RAND()*(A1-1)+0.5,0)</f>
        <v>15</v>
      </c>
      <c r="B2">
        <f t="shared" ref="B2:B37" ca="1" si="0">MOD(B1+$A$2,$A$1)</f>
        <v>15</v>
      </c>
      <c r="C2">
        <f ca="1">ROUND(RAND()*5+1,1)</f>
        <v>1.7</v>
      </c>
      <c r="D2">
        <v>0.5</v>
      </c>
      <c r="E2">
        <f ca="1">IF(Q2=0,D2*$C2+ROUND(RAND()*3,1),D2*$C2)</f>
        <v>0.85</v>
      </c>
      <c r="F2">
        <v>1</v>
      </c>
      <c r="G2">
        <f ca="1">IF(R2=0,F2*$C2+ROUND(RAND()*3,1),F2*$C2)</f>
        <v>1.7</v>
      </c>
      <c r="H2">
        <v>1.5</v>
      </c>
      <c r="I2">
        <f ca="1">IF(S2=0,H2*$C2+ROUND(RAND()*3,1),H2*$C2)</f>
        <v>2.5499999999999998</v>
      </c>
      <c r="J2">
        <v>2</v>
      </c>
      <c r="K2">
        <f ca="1">IF(T2=0,J2*$C2+ROUND(RAND()*3,1),J2*$C2)</f>
        <v>3.4</v>
      </c>
      <c r="L2">
        <f ca="1">ROUND(E2/D2,2)</f>
        <v>1.7</v>
      </c>
      <c r="M2">
        <f ca="1">ROUND(G2/F2,2)</f>
        <v>1.7</v>
      </c>
      <c r="N2">
        <f ca="1">ROUND(I2/H2,2)</f>
        <v>1.7</v>
      </c>
      <c r="O2">
        <f ca="1">ROUND(K2/J2,2)</f>
        <v>1.7</v>
      </c>
      <c r="P2" t="str">
        <f ca="1">IF(AND(L2=M2,M2=N2,N2=O2),"Zuordnung ist proportional","Zuordnung ist nicht proportional")</f>
        <v>Zuordnung ist proportional</v>
      </c>
      <c r="Q2">
        <f ca="1">ROUND(RAND()*5,0)</f>
        <v>1</v>
      </c>
      <c r="R2">
        <f ca="1">ROUND(RAND()*5,0)</f>
        <v>4</v>
      </c>
      <c r="S2">
        <f ca="1">ROUND(RAND()*5,0)</f>
        <v>3</v>
      </c>
      <c r="T2">
        <f ca="1">ROUND(RAND()*5,0)</f>
        <v>3</v>
      </c>
    </row>
    <row r="3" spans="1:20" x14ac:dyDescent="0.25">
      <c r="B3">
        <f t="shared" ca="1" si="0"/>
        <v>30</v>
      </c>
      <c r="C3">
        <f t="shared" ref="C3:C38" ca="1" si="1">ROUND(RAND()*5+1,1)</f>
        <v>4.9000000000000004</v>
      </c>
      <c r="D3">
        <v>1</v>
      </c>
      <c r="E3">
        <f t="shared" ref="E3:E38" ca="1" si="2">IF(Q3=0,D3*$C3+ROUND(RAND()*3,1),D3*$C3)</f>
        <v>4.9000000000000004</v>
      </c>
      <c r="F3">
        <v>2</v>
      </c>
      <c r="G3">
        <f t="shared" ref="G3:G38" ca="1" si="3">IF(R3=0,F3*$C3+ROUND(RAND()*3,1),F3*$C3)</f>
        <v>9.8000000000000007</v>
      </c>
      <c r="H3">
        <v>3</v>
      </c>
      <c r="I3">
        <f t="shared" ref="I3:I38" ca="1" si="4">IF(S3=0,H3*$C3+ROUND(RAND()*3,1),H3*$C3)</f>
        <v>14.700000000000001</v>
      </c>
      <c r="J3">
        <v>4</v>
      </c>
      <c r="K3">
        <f t="shared" ref="K3:K38" ca="1" si="5">IF(T3=0,J3*$C3+ROUND(RAND()*3,1),J3*$C3)</f>
        <v>19.600000000000001</v>
      </c>
      <c r="L3">
        <f t="shared" ref="L3:L38" ca="1" si="6">ROUND(E3/D3,2)</f>
        <v>4.9000000000000004</v>
      </c>
      <c r="M3">
        <f t="shared" ref="M3:M38" ca="1" si="7">ROUND(G3/F3,2)</f>
        <v>4.9000000000000004</v>
      </c>
      <c r="N3">
        <f t="shared" ref="N3:N38" ca="1" si="8">ROUND(I3/H3,2)</f>
        <v>4.9000000000000004</v>
      </c>
      <c r="O3">
        <f t="shared" ref="O3:O38" ca="1" si="9">ROUND(K3/J3,2)</f>
        <v>4.9000000000000004</v>
      </c>
      <c r="P3" t="str">
        <f t="shared" ref="P3:P38" ca="1" si="10">IF(AND(L3=M3,M3=N3,N3=O3),"Zuordnung ist proportional","Zuordnung ist nicht proportional")</f>
        <v>Zuordnung ist proportional</v>
      </c>
      <c r="Q3">
        <f t="shared" ref="Q3:T38" ca="1" si="11">ROUND(RAND()*5,0)</f>
        <v>3</v>
      </c>
      <c r="R3">
        <f t="shared" ca="1" si="11"/>
        <v>2</v>
      </c>
      <c r="S3">
        <f t="shared" ca="1" si="11"/>
        <v>5</v>
      </c>
      <c r="T3">
        <f t="shared" ca="1" si="11"/>
        <v>2</v>
      </c>
    </row>
    <row r="4" spans="1:20" x14ac:dyDescent="0.25">
      <c r="B4">
        <f t="shared" ca="1" si="0"/>
        <v>8</v>
      </c>
      <c r="C4">
        <f t="shared" ca="1" si="1"/>
        <v>1.5</v>
      </c>
      <c r="D4">
        <v>1</v>
      </c>
      <c r="E4">
        <f t="shared" ca="1" si="2"/>
        <v>1.5</v>
      </c>
      <c r="F4">
        <v>1.5</v>
      </c>
      <c r="G4">
        <f t="shared" ca="1" si="3"/>
        <v>2.25</v>
      </c>
      <c r="H4">
        <v>2</v>
      </c>
      <c r="I4">
        <f t="shared" ca="1" si="4"/>
        <v>3</v>
      </c>
      <c r="J4">
        <v>2.5</v>
      </c>
      <c r="K4">
        <f t="shared" ca="1" si="5"/>
        <v>6.35</v>
      </c>
      <c r="L4">
        <f t="shared" ca="1" si="6"/>
        <v>1.5</v>
      </c>
      <c r="M4">
        <f t="shared" ca="1" si="7"/>
        <v>1.5</v>
      </c>
      <c r="N4">
        <f t="shared" ca="1" si="8"/>
        <v>1.5</v>
      </c>
      <c r="O4">
        <f t="shared" ca="1" si="9"/>
        <v>2.54</v>
      </c>
      <c r="P4" t="str">
        <f t="shared" ca="1" si="10"/>
        <v>Zuordnung ist nicht proportional</v>
      </c>
      <c r="Q4">
        <f t="shared" ca="1" si="11"/>
        <v>3</v>
      </c>
      <c r="R4">
        <f t="shared" ca="1" si="11"/>
        <v>2</v>
      </c>
      <c r="S4">
        <f t="shared" ca="1" si="11"/>
        <v>5</v>
      </c>
      <c r="T4">
        <f t="shared" ca="1" si="11"/>
        <v>0</v>
      </c>
    </row>
    <row r="5" spans="1:20" x14ac:dyDescent="0.25">
      <c r="B5">
        <f t="shared" ca="1" si="0"/>
        <v>23</v>
      </c>
      <c r="C5">
        <f t="shared" ca="1" si="1"/>
        <v>6</v>
      </c>
      <c r="D5">
        <v>0.5</v>
      </c>
      <c r="E5">
        <f t="shared" ca="1" si="2"/>
        <v>3</v>
      </c>
      <c r="F5">
        <v>1.5</v>
      </c>
      <c r="G5">
        <f t="shared" ca="1" si="3"/>
        <v>9</v>
      </c>
      <c r="H5">
        <v>2</v>
      </c>
      <c r="I5">
        <f t="shared" ca="1" si="4"/>
        <v>12</v>
      </c>
      <c r="J5">
        <v>4</v>
      </c>
      <c r="K5">
        <f t="shared" ca="1" si="5"/>
        <v>24</v>
      </c>
      <c r="L5">
        <f t="shared" ca="1" si="6"/>
        <v>6</v>
      </c>
      <c r="M5">
        <f t="shared" ca="1" si="7"/>
        <v>6</v>
      </c>
      <c r="N5">
        <f t="shared" ca="1" si="8"/>
        <v>6</v>
      </c>
      <c r="O5">
        <f t="shared" ca="1" si="9"/>
        <v>6</v>
      </c>
      <c r="P5" t="str">
        <f t="shared" ca="1" si="10"/>
        <v>Zuordnung ist proportional</v>
      </c>
      <c r="Q5">
        <f t="shared" ca="1" si="11"/>
        <v>3</v>
      </c>
      <c r="R5">
        <f t="shared" ca="1" si="11"/>
        <v>2</v>
      </c>
      <c r="S5">
        <f t="shared" ca="1" si="11"/>
        <v>3</v>
      </c>
      <c r="T5">
        <f t="shared" ca="1" si="11"/>
        <v>2</v>
      </c>
    </row>
    <row r="6" spans="1:20" x14ac:dyDescent="0.25">
      <c r="B6">
        <f t="shared" ca="1" si="0"/>
        <v>1</v>
      </c>
      <c r="C6">
        <f t="shared" ca="1" si="1"/>
        <v>5.4</v>
      </c>
      <c r="D6">
        <v>1</v>
      </c>
      <c r="E6">
        <f t="shared" ca="1" si="2"/>
        <v>5.4</v>
      </c>
      <c r="F6">
        <v>2</v>
      </c>
      <c r="G6">
        <f t="shared" ca="1" si="3"/>
        <v>10.8</v>
      </c>
      <c r="H6">
        <v>5</v>
      </c>
      <c r="I6">
        <f t="shared" ca="1" si="4"/>
        <v>27</v>
      </c>
      <c r="J6">
        <v>7</v>
      </c>
      <c r="K6">
        <f t="shared" ca="1" si="5"/>
        <v>37.800000000000004</v>
      </c>
      <c r="L6">
        <f t="shared" ca="1" si="6"/>
        <v>5.4</v>
      </c>
      <c r="M6">
        <f t="shared" ca="1" si="7"/>
        <v>5.4</v>
      </c>
      <c r="N6">
        <f t="shared" ca="1" si="8"/>
        <v>5.4</v>
      </c>
      <c r="O6">
        <f t="shared" ca="1" si="9"/>
        <v>5.4</v>
      </c>
      <c r="P6" t="str">
        <f t="shared" ca="1" si="10"/>
        <v>Zuordnung ist proportional</v>
      </c>
      <c r="Q6">
        <f t="shared" ca="1" si="11"/>
        <v>3</v>
      </c>
      <c r="R6">
        <f t="shared" ca="1" si="11"/>
        <v>3</v>
      </c>
      <c r="S6">
        <f t="shared" ca="1" si="11"/>
        <v>3</v>
      </c>
      <c r="T6">
        <f t="shared" ca="1" si="11"/>
        <v>3</v>
      </c>
    </row>
    <row r="7" spans="1:20" x14ac:dyDescent="0.25">
      <c r="B7">
        <f t="shared" ca="1" si="0"/>
        <v>16</v>
      </c>
      <c r="C7">
        <f t="shared" ca="1" si="1"/>
        <v>2.2000000000000002</v>
      </c>
      <c r="D7">
        <v>1</v>
      </c>
      <c r="E7">
        <f t="shared" ca="1" si="2"/>
        <v>2.2000000000000002</v>
      </c>
      <c r="F7">
        <v>3</v>
      </c>
      <c r="G7">
        <f t="shared" ca="1" si="3"/>
        <v>6.6000000000000005</v>
      </c>
      <c r="H7">
        <v>4</v>
      </c>
      <c r="I7">
        <f t="shared" ca="1" si="4"/>
        <v>8.8000000000000007</v>
      </c>
      <c r="J7">
        <v>6</v>
      </c>
      <c r="K7">
        <f t="shared" ca="1" si="5"/>
        <v>13.200000000000001</v>
      </c>
      <c r="L7">
        <f t="shared" ca="1" si="6"/>
        <v>2.2000000000000002</v>
      </c>
      <c r="M7">
        <f t="shared" ca="1" si="7"/>
        <v>2.2000000000000002</v>
      </c>
      <c r="N7">
        <f t="shared" ca="1" si="8"/>
        <v>2.2000000000000002</v>
      </c>
      <c r="O7">
        <f t="shared" ca="1" si="9"/>
        <v>2.2000000000000002</v>
      </c>
      <c r="P7" t="str">
        <f t="shared" ca="1" si="10"/>
        <v>Zuordnung ist proportional</v>
      </c>
      <c r="Q7">
        <f t="shared" ca="1" si="11"/>
        <v>2</v>
      </c>
      <c r="R7">
        <f t="shared" ca="1" si="11"/>
        <v>1</v>
      </c>
      <c r="S7">
        <f t="shared" ca="1" si="11"/>
        <v>1</v>
      </c>
      <c r="T7">
        <f t="shared" ca="1" si="11"/>
        <v>2</v>
      </c>
    </row>
    <row r="8" spans="1:20" x14ac:dyDescent="0.25">
      <c r="B8">
        <f t="shared" ca="1" si="0"/>
        <v>31</v>
      </c>
      <c r="C8">
        <f t="shared" ca="1" si="1"/>
        <v>5.8</v>
      </c>
      <c r="D8">
        <v>1</v>
      </c>
      <c r="E8">
        <f t="shared" ca="1" si="2"/>
        <v>5.8</v>
      </c>
      <c r="F8">
        <v>2</v>
      </c>
      <c r="G8">
        <f t="shared" ca="1" si="3"/>
        <v>11.6</v>
      </c>
      <c r="H8">
        <v>4</v>
      </c>
      <c r="I8">
        <f t="shared" ca="1" si="4"/>
        <v>23.2</v>
      </c>
      <c r="J8">
        <v>6</v>
      </c>
      <c r="K8">
        <f t="shared" ca="1" si="5"/>
        <v>34.799999999999997</v>
      </c>
      <c r="L8">
        <f t="shared" ca="1" si="6"/>
        <v>5.8</v>
      </c>
      <c r="M8">
        <f t="shared" ca="1" si="7"/>
        <v>5.8</v>
      </c>
      <c r="N8">
        <f t="shared" ca="1" si="8"/>
        <v>5.8</v>
      </c>
      <c r="O8">
        <f t="shared" ca="1" si="9"/>
        <v>5.8</v>
      </c>
      <c r="P8" t="str">
        <f t="shared" ca="1" si="10"/>
        <v>Zuordnung ist proportional</v>
      </c>
      <c r="Q8">
        <f t="shared" ca="1" si="11"/>
        <v>3</v>
      </c>
      <c r="R8">
        <f t="shared" ca="1" si="11"/>
        <v>2</v>
      </c>
      <c r="S8">
        <f t="shared" ca="1" si="11"/>
        <v>5</v>
      </c>
      <c r="T8">
        <f t="shared" ca="1" si="11"/>
        <v>3</v>
      </c>
    </row>
    <row r="9" spans="1:20" x14ac:dyDescent="0.25">
      <c r="B9">
        <f t="shared" ca="1" si="0"/>
        <v>9</v>
      </c>
      <c r="C9">
        <f t="shared" ca="1" si="1"/>
        <v>3.6</v>
      </c>
      <c r="D9">
        <v>1</v>
      </c>
      <c r="E9">
        <f t="shared" ca="1" si="2"/>
        <v>3.6</v>
      </c>
      <c r="F9">
        <v>2.5</v>
      </c>
      <c r="G9">
        <f t="shared" ca="1" si="3"/>
        <v>9</v>
      </c>
      <c r="H9">
        <v>5</v>
      </c>
      <c r="I9">
        <f t="shared" ca="1" si="4"/>
        <v>18</v>
      </c>
      <c r="J9">
        <v>7</v>
      </c>
      <c r="K9">
        <f t="shared" ca="1" si="5"/>
        <v>25.2</v>
      </c>
      <c r="L9">
        <f t="shared" ca="1" si="6"/>
        <v>3.6</v>
      </c>
      <c r="M9">
        <f t="shared" ca="1" si="7"/>
        <v>3.6</v>
      </c>
      <c r="N9">
        <f t="shared" ca="1" si="8"/>
        <v>3.6</v>
      </c>
      <c r="O9">
        <f t="shared" ca="1" si="9"/>
        <v>3.6</v>
      </c>
      <c r="P9" t="str">
        <f t="shared" ca="1" si="10"/>
        <v>Zuordnung ist proportional</v>
      </c>
      <c r="Q9">
        <f t="shared" ca="1" si="11"/>
        <v>1</v>
      </c>
      <c r="R9">
        <f t="shared" ca="1" si="11"/>
        <v>2</v>
      </c>
      <c r="S9">
        <f t="shared" ca="1" si="11"/>
        <v>5</v>
      </c>
      <c r="T9">
        <f t="shared" ca="1" si="11"/>
        <v>3</v>
      </c>
    </row>
    <row r="10" spans="1:20" x14ac:dyDescent="0.25">
      <c r="B10">
        <f t="shared" ca="1" si="0"/>
        <v>24</v>
      </c>
      <c r="C10">
        <f t="shared" ca="1" si="1"/>
        <v>5.0999999999999996</v>
      </c>
      <c r="D10">
        <v>0.5</v>
      </c>
      <c r="E10">
        <f t="shared" ca="1" si="2"/>
        <v>2.5499999999999998</v>
      </c>
      <c r="F10">
        <v>1</v>
      </c>
      <c r="G10">
        <f t="shared" ca="1" si="3"/>
        <v>5.0999999999999996</v>
      </c>
      <c r="H10">
        <v>1.5</v>
      </c>
      <c r="I10">
        <f t="shared" ca="1" si="4"/>
        <v>7.6499999999999995</v>
      </c>
      <c r="J10">
        <v>2</v>
      </c>
      <c r="K10">
        <f t="shared" ca="1" si="5"/>
        <v>10.199999999999999</v>
      </c>
      <c r="L10">
        <f t="shared" ca="1" si="6"/>
        <v>5.0999999999999996</v>
      </c>
      <c r="M10">
        <f t="shared" ca="1" si="7"/>
        <v>5.0999999999999996</v>
      </c>
      <c r="N10">
        <f t="shared" ca="1" si="8"/>
        <v>5.0999999999999996</v>
      </c>
      <c r="O10">
        <f t="shared" ca="1" si="9"/>
        <v>5.0999999999999996</v>
      </c>
      <c r="P10" t="str">
        <f t="shared" ca="1" si="10"/>
        <v>Zuordnung ist proportional</v>
      </c>
      <c r="Q10">
        <f t="shared" ca="1" si="11"/>
        <v>4</v>
      </c>
      <c r="R10">
        <f t="shared" ca="1" si="11"/>
        <v>5</v>
      </c>
      <c r="S10">
        <f t="shared" ca="1" si="11"/>
        <v>3</v>
      </c>
      <c r="T10">
        <f t="shared" ca="1" si="11"/>
        <v>4</v>
      </c>
    </row>
    <row r="11" spans="1:20" x14ac:dyDescent="0.25">
      <c r="B11">
        <f t="shared" ca="1" si="0"/>
        <v>2</v>
      </c>
      <c r="C11">
        <f t="shared" ca="1" si="1"/>
        <v>5.4</v>
      </c>
      <c r="D11">
        <v>1</v>
      </c>
      <c r="E11">
        <f t="shared" ca="1" si="2"/>
        <v>5.4</v>
      </c>
      <c r="F11">
        <v>2</v>
      </c>
      <c r="G11">
        <f t="shared" ca="1" si="3"/>
        <v>11.600000000000001</v>
      </c>
      <c r="H11">
        <v>3</v>
      </c>
      <c r="I11">
        <f t="shared" ca="1" si="4"/>
        <v>16.200000000000003</v>
      </c>
      <c r="J11">
        <v>4</v>
      </c>
      <c r="K11">
        <f t="shared" ca="1" si="5"/>
        <v>21.6</v>
      </c>
      <c r="L11">
        <f t="shared" ca="1" si="6"/>
        <v>5.4</v>
      </c>
      <c r="M11">
        <f t="shared" ca="1" si="7"/>
        <v>5.8</v>
      </c>
      <c r="N11">
        <f t="shared" ca="1" si="8"/>
        <v>5.4</v>
      </c>
      <c r="O11">
        <f t="shared" ca="1" si="9"/>
        <v>5.4</v>
      </c>
      <c r="P11" t="str">
        <f t="shared" ca="1" si="10"/>
        <v>Zuordnung ist nicht proportional</v>
      </c>
      <c r="Q11">
        <f t="shared" ca="1" si="11"/>
        <v>5</v>
      </c>
      <c r="R11">
        <f t="shared" ca="1" si="11"/>
        <v>0</v>
      </c>
      <c r="S11">
        <f t="shared" ca="1" si="11"/>
        <v>4</v>
      </c>
      <c r="T11">
        <f t="shared" ca="1" si="11"/>
        <v>1</v>
      </c>
    </row>
    <row r="12" spans="1:20" x14ac:dyDescent="0.25">
      <c r="B12">
        <f t="shared" ca="1" si="0"/>
        <v>17</v>
      </c>
      <c r="C12">
        <f t="shared" ca="1" si="1"/>
        <v>4</v>
      </c>
      <c r="D12">
        <v>1</v>
      </c>
      <c r="E12">
        <f t="shared" ca="1" si="2"/>
        <v>4</v>
      </c>
      <c r="F12">
        <v>1.5</v>
      </c>
      <c r="G12">
        <f t="shared" ca="1" si="3"/>
        <v>7.6</v>
      </c>
      <c r="H12">
        <v>2</v>
      </c>
      <c r="I12">
        <f t="shared" ca="1" si="4"/>
        <v>8</v>
      </c>
      <c r="J12">
        <v>2.5</v>
      </c>
      <c r="K12">
        <f t="shared" ca="1" si="5"/>
        <v>10</v>
      </c>
      <c r="L12">
        <f t="shared" ca="1" si="6"/>
        <v>4</v>
      </c>
      <c r="M12">
        <f t="shared" ca="1" si="7"/>
        <v>5.07</v>
      </c>
      <c r="N12">
        <f t="shared" ca="1" si="8"/>
        <v>4</v>
      </c>
      <c r="O12">
        <f t="shared" ca="1" si="9"/>
        <v>4</v>
      </c>
      <c r="P12" t="str">
        <f t="shared" ca="1" si="10"/>
        <v>Zuordnung ist nicht proportional</v>
      </c>
      <c r="Q12">
        <f t="shared" ca="1" si="11"/>
        <v>2</v>
      </c>
      <c r="R12">
        <f t="shared" ca="1" si="11"/>
        <v>0</v>
      </c>
      <c r="S12">
        <f t="shared" ca="1" si="11"/>
        <v>4</v>
      </c>
      <c r="T12">
        <f t="shared" ca="1" si="11"/>
        <v>2</v>
      </c>
    </row>
    <row r="13" spans="1:20" x14ac:dyDescent="0.25">
      <c r="B13">
        <f t="shared" ca="1" si="0"/>
        <v>32</v>
      </c>
      <c r="C13">
        <f t="shared" ca="1" si="1"/>
        <v>5.4</v>
      </c>
      <c r="D13">
        <v>0.5</v>
      </c>
      <c r="E13">
        <f t="shared" ca="1" si="2"/>
        <v>2.7</v>
      </c>
      <c r="F13">
        <v>1.5</v>
      </c>
      <c r="G13">
        <f t="shared" ca="1" si="3"/>
        <v>8.6000000000000014</v>
      </c>
      <c r="H13">
        <v>2</v>
      </c>
      <c r="I13">
        <f t="shared" ca="1" si="4"/>
        <v>10.8</v>
      </c>
      <c r="J13">
        <v>4</v>
      </c>
      <c r="K13">
        <f t="shared" ca="1" si="5"/>
        <v>21.6</v>
      </c>
      <c r="L13">
        <f t="shared" ca="1" si="6"/>
        <v>5.4</v>
      </c>
      <c r="M13">
        <f t="shared" ca="1" si="7"/>
        <v>5.73</v>
      </c>
      <c r="N13">
        <f t="shared" ca="1" si="8"/>
        <v>5.4</v>
      </c>
      <c r="O13">
        <f t="shared" ca="1" si="9"/>
        <v>5.4</v>
      </c>
      <c r="P13" t="str">
        <f t="shared" ca="1" si="10"/>
        <v>Zuordnung ist nicht proportional</v>
      </c>
      <c r="Q13">
        <f t="shared" ca="1" si="11"/>
        <v>3</v>
      </c>
      <c r="R13">
        <f t="shared" ca="1" si="11"/>
        <v>0</v>
      </c>
      <c r="S13">
        <f t="shared" ca="1" si="11"/>
        <v>1</v>
      </c>
      <c r="T13">
        <f t="shared" ca="1" si="11"/>
        <v>2</v>
      </c>
    </row>
    <row r="14" spans="1:20" x14ac:dyDescent="0.25">
      <c r="B14">
        <f t="shared" ca="1" si="0"/>
        <v>10</v>
      </c>
      <c r="C14">
        <f t="shared" ca="1" si="1"/>
        <v>4.5</v>
      </c>
      <c r="D14">
        <v>1</v>
      </c>
      <c r="E14">
        <f t="shared" ca="1" si="2"/>
        <v>4.5</v>
      </c>
      <c r="F14">
        <v>2</v>
      </c>
      <c r="G14">
        <f t="shared" ca="1" si="3"/>
        <v>11.3</v>
      </c>
      <c r="H14">
        <v>5</v>
      </c>
      <c r="I14">
        <f t="shared" ca="1" si="4"/>
        <v>22.5</v>
      </c>
      <c r="J14">
        <v>7</v>
      </c>
      <c r="K14">
        <f t="shared" ca="1" si="5"/>
        <v>31.5</v>
      </c>
      <c r="L14">
        <f t="shared" ca="1" si="6"/>
        <v>4.5</v>
      </c>
      <c r="M14">
        <f t="shared" ca="1" si="7"/>
        <v>5.65</v>
      </c>
      <c r="N14">
        <f t="shared" ca="1" si="8"/>
        <v>4.5</v>
      </c>
      <c r="O14">
        <f t="shared" ca="1" si="9"/>
        <v>4.5</v>
      </c>
      <c r="P14" t="str">
        <f t="shared" ca="1" si="10"/>
        <v>Zuordnung ist nicht proportional</v>
      </c>
      <c r="Q14">
        <f t="shared" ca="1" si="11"/>
        <v>2</v>
      </c>
      <c r="R14">
        <f t="shared" ca="1" si="11"/>
        <v>0</v>
      </c>
      <c r="S14">
        <f t="shared" ca="1" si="11"/>
        <v>2</v>
      </c>
      <c r="T14">
        <f t="shared" ca="1" si="11"/>
        <v>1</v>
      </c>
    </row>
    <row r="15" spans="1:20" x14ac:dyDescent="0.25">
      <c r="B15">
        <f t="shared" ca="1" si="0"/>
        <v>25</v>
      </c>
      <c r="C15">
        <f t="shared" ca="1" si="1"/>
        <v>1.4</v>
      </c>
      <c r="D15">
        <v>1</v>
      </c>
      <c r="E15">
        <f t="shared" ca="1" si="2"/>
        <v>1.4</v>
      </c>
      <c r="F15">
        <v>3</v>
      </c>
      <c r="G15">
        <f t="shared" ca="1" si="3"/>
        <v>4.1999999999999993</v>
      </c>
      <c r="H15">
        <v>4</v>
      </c>
      <c r="I15">
        <f t="shared" ca="1" si="4"/>
        <v>5.6</v>
      </c>
      <c r="J15">
        <v>6</v>
      </c>
      <c r="K15">
        <f t="shared" ca="1" si="5"/>
        <v>8.3999999999999986</v>
      </c>
      <c r="L15">
        <f t="shared" ca="1" si="6"/>
        <v>1.4</v>
      </c>
      <c r="M15">
        <f t="shared" ca="1" si="7"/>
        <v>1.4</v>
      </c>
      <c r="N15">
        <f t="shared" ca="1" si="8"/>
        <v>1.4</v>
      </c>
      <c r="O15">
        <f t="shared" ca="1" si="9"/>
        <v>1.4</v>
      </c>
      <c r="P15" t="str">
        <f t="shared" ca="1" si="10"/>
        <v>Zuordnung ist proportional</v>
      </c>
      <c r="Q15">
        <f t="shared" ca="1" si="11"/>
        <v>4</v>
      </c>
      <c r="R15">
        <f t="shared" ca="1" si="11"/>
        <v>1</v>
      </c>
      <c r="S15">
        <f t="shared" ca="1" si="11"/>
        <v>4</v>
      </c>
      <c r="T15">
        <f t="shared" ca="1" si="11"/>
        <v>4</v>
      </c>
    </row>
    <row r="16" spans="1:20" x14ac:dyDescent="0.25">
      <c r="B16">
        <f t="shared" ca="1" si="0"/>
        <v>3</v>
      </c>
      <c r="C16">
        <f t="shared" ca="1" si="1"/>
        <v>3.1</v>
      </c>
      <c r="D16">
        <v>1</v>
      </c>
      <c r="E16">
        <f t="shared" ca="1" si="2"/>
        <v>3.1</v>
      </c>
      <c r="F16">
        <v>2</v>
      </c>
      <c r="G16">
        <f t="shared" ca="1" si="3"/>
        <v>6.2</v>
      </c>
      <c r="H16">
        <v>4</v>
      </c>
      <c r="I16">
        <f t="shared" ca="1" si="4"/>
        <v>12.4</v>
      </c>
      <c r="J16">
        <v>6</v>
      </c>
      <c r="K16">
        <f t="shared" ca="1" si="5"/>
        <v>18.600000000000001</v>
      </c>
      <c r="L16">
        <f t="shared" ca="1" si="6"/>
        <v>3.1</v>
      </c>
      <c r="M16">
        <f t="shared" ca="1" si="7"/>
        <v>3.1</v>
      </c>
      <c r="N16">
        <f t="shared" ca="1" si="8"/>
        <v>3.1</v>
      </c>
      <c r="O16">
        <f t="shared" ca="1" si="9"/>
        <v>3.1</v>
      </c>
      <c r="P16" t="str">
        <f t="shared" ca="1" si="10"/>
        <v>Zuordnung ist proportional</v>
      </c>
      <c r="Q16">
        <f t="shared" ca="1" si="11"/>
        <v>1</v>
      </c>
      <c r="R16">
        <f t="shared" ca="1" si="11"/>
        <v>1</v>
      </c>
      <c r="S16">
        <f t="shared" ca="1" si="11"/>
        <v>2</v>
      </c>
      <c r="T16">
        <f t="shared" ca="1" si="11"/>
        <v>3</v>
      </c>
    </row>
    <row r="17" spans="2:20" x14ac:dyDescent="0.25">
      <c r="B17">
        <f t="shared" ca="1" si="0"/>
        <v>18</v>
      </c>
      <c r="C17">
        <f t="shared" ca="1" si="1"/>
        <v>1.6</v>
      </c>
      <c r="D17">
        <v>1</v>
      </c>
      <c r="E17">
        <f t="shared" ca="1" si="2"/>
        <v>1.6</v>
      </c>
      <c r="F17">
        <v>2.5</v>
      </c>
      <c r="G17">
        <f t="shared" ca="1" si="3"/>
        <v>4</v>
      </c>
      <c r="H17">
        <v>5</v>
      </c>
      <c r="I17">
        <f t="shared" ca="1" si="4"/>
        <v>8</v>
      </c>
      <c r="J17">
        <v>7</v>
      </c>
      <c r="K17">
        <f t="shared" ca="1" si="5"/>
        <v>11.200000000000001</v>
      </c>
      <c r="L17">
        <f t="shared" ca="1" si="6"/>
        <v>1.6</v>
      </c>
      <c r="M17">
        <f t="shared" ca="1" si="7"/>
        <v>1.6</v>
      </c>
      <c r="N17">
        <f t="shared" ca="1" si="8"/>
        <v>1.6</v>
      </c>
      <c r="O17">
        <f t="shared" ca="1" si="9"/>
        <v>1.6</v>
      </c>
      <c r="P17" t="str">
        <f t="shared" ca="1" si="10"/>
        <v>Zuordnung ist proportional</v>
      </c>
      <c r="Q17">
        <f t="shared" ca="1" si="11"/>
        <v>1</v>
      </c>
      <c r="R17">
        <f t="shared" ca="1" si="11"/>
        <v>1</v>
      </c>
      <c r="S17">
        <f t="shared" ca="1" si="11"/>
        <v>4</v>
      </c>
      <c r="T17">
        <f t="shared" ca="1" si="11"/>
        <v>3</v>
      </c>
    </row>
    <row r="18" spans="2:20" x14ac:dyDescent="0.25">
      <c r="B18">
        <f t="shared" ca="1" si="0"/>
        <v>33</v>
      </c>
      <c r="C18">
        <f t="shared" ca="1" si="1"/>
        <v>1.2</v>
      </c>
      <c r="D18">
        <v>0.5</v>
      </c>
      <c r="E18">
        <f t="shared" ca="1" si="2"/>
        <v>0.6</v>
      </c>
      <c r="F18">
        <v>1</v>
      </c>
      <c r="G18">
        <f t="shared" ca="1" si="3"/>
        <v>3.9000000000000004</v>
      </c>
      <c r="H18">
        <v>1.5</v>
      </c>
      <c r="I18">
        <f t="shared" ca="1" si="4"/>
        <v>4.8</v>
      </c>
      <c r="J18">
        <v>2</v>
      </c>
      <c r="K18">
        <f t="shared" ca="1" si="5"/>
        <v>2.4</v>
      </c>
      <c r="L18">
        <f t="shared" ca="1" si="6"/>
        <v>1.2</v>
      </c>
      <c r="M18">
        <f t="shared" ca="1" si="7"/>
        <v>3.9</v>
      </c>
      <c r="N18">
        <f t="shared" ca="1" si="8"/>
        <v>3.2</v>
      </c>
      <c r="O18">
        <f t="shared" ca="1" si="9"/>
        <v>1.2</v>
      </c>
      <c r="P18" t="str">
        <f t="shared" ca="1" si="10"/>
        <v>Zuordnung ist nicht proportional</v>
      </c>
      <c r="Q18">
        <f t="shared" ca="1" si="11"/>
        <v>3</v>
      </c>
      <c r="R18">
        <f t="shared" ca="1" si="11"/>
        <v>0</v>
      </c>
      <c r="S18">
        <f t="shared" ca="1" si="11"/>
        <v>0</v>
      </c>
      <c r="T18">
        <f t="shared" ca="1" si="11"/>
        <v>3</v>
      </c>
    </row>
    <row r="19" spans="2:20" x14ac:dyDescent="0.25">
      <c r="B19">
        <f t="shared" ca="1" si="0"/>
        <v>11</v>
      </c>
      <c r="C19">
        <f t="shared" ca="1" si="1"/>
        <v>5.2</v>
      </c>
      <c r="D19">
        <v>1</v>
      </c>
      <c r="E19">
        <f t="shared" ca="1" si="2"/>
        <v>5.2</v>
      </c>
      <c r="F19">
        <v>2</v>
      </c>
      <c r="G19">
        <f t="shared" ca="1" si="3"/>
        <v>10.4</v>
      </c>
      <c r="H19">
        <v>3</v>
      </c>
      <c r="I19">
        <f t="shared" ca="1" si="4"/>
        <v>15.600000000000001</v>
      </c>
      <c r="J19">
        <v>4</v>
      </c>
      <c r="K19">
        <f t="shared" ca="1" si="5"/>
        <v>20.8</v>
      </c>
      <c r="L19">
        <f t="shared" ca="1" si="6"/>
        <v>5.2</v>
      </c>
      <c r="M19">
        <f t="shared" ca="1" si="7"/>
        <v>5.2</v>
      </c>
      <c r="N19">
        <f t="shared" ca="1" si="8"/>
        <v>5.2</v>
      </c>
      <c r="O19">
        <f t="shared" ca="1" si="9"/>
        <v>5.2</v>
      </c>
      <c r="P19" t="str">
        <f t="shared" ca="1" si="10"/>
        <v>Zuordnung ist proportional</v>
      </c>
      <c r="Q19">
        <f t="shared" ca="1" si="11"/>
        <v>4</v>
      </c>
      <c r="R19">
        <f t="shared" ca="1" si="11"/>
        <v>2</v>
      </c>
      <c r="S19">
        <f t="shared" ca="1" si="11"/>
        <v>2</v>
      </c>
      <c r="T19">
        <f t="shared" ca="1" si="11"/>
        <v>3</v>
      </c>
    </row>
    <row r="20" spans="2:20" x14ac:dyDescent="0.25">
      <c r="B20">
        <f t="shared" ca="1" si="0"/>
        <v>26</v>
      </c>
      <c r="C20">
        <f t="shared" ca="1" si="1"/>
        <v>3.5</v>
      </c>
      <c r="D20">
        <v>1</v>
      </c>
      <c r="E20">
        <f t="shared" ca="1" si="2"/>
        <v>3.5</v>
      </c>
      <c r="F20">
        <v>1.5</v>
      </c>
      <c r="G20">
        <f t="shared" ca="1" si="3"/>
        <v>5.25</v>
      </c>
      <c r="H20">
        <v>2</v>
      </c>
      <c r="I20">
        <f t="shared" ca="1" si="4"/>
        <v>7</v>
      </c>
      <c r="J20">
        <v>2.5</v>
      </c>
      <c r="K20">
        <f t="shared" ca="1" si="5"/>
        <v>8.75</v>
      </c>
      <c r="L20">
        <f t="shared" ca="1" si="6"/>
        <v>3.5</v>
      </c>
      <c r="M20">
        <f t="shared" ca="1" si="7"/>
        <v>3.5</v>
      </c>
      <c r="N20">
        <f t="shared" ca="1" si="8"/>
        <v>3.5</v>
      </c>
      <c r="O20">
        <f t="shared" ca="1" si="9"/>
        <v>3.5</v>
      </c>
      <c r="P20" t="str">
        <f t="shared" ca="1" si="10"/>
        <v>Zuordnung ist proportional</v>
      </c>
      <c r="Q20">
        <f t="shared" ca="1" si="11"/>
        <v>4</v>
      </c>
      <c r="R20">
        <f t="shared" ca="1" si="11"/>
        <v>3</v>
      </c>
      <c r="S20">
        <f t="shared" ca="1" si="11"/>
        <v>3</v>
      </c>
      <c r="T20">
        <f t="shared" ca="1" si="11"/>
        <v>1</v>
      </c>
    </row>
    <row r="21" spans="2:20" x14ac:dyDescent="0.25">
      <c r="B21">
        <f t="shared" ca="1" si="0"/>
        <v>4</v>
      </c>
      <c r="C21">
        <f t="shared" ca="1" si="1"/>
        <v>6</v>
      </c>
      <c r="D21">
        <v>0.5</v>
      </c>
      <c r="E21">
        <f t="shared" ca="1" si="2"/>
        <v>3.7</v>
      </c>
      <c r="F21">
        <v>1.5</v>
      </c>
      <c r="G21">
        <f t="shared" ca="1" si="3"/>
        <v>9</v>
      </c>
      <c r="H21">
        <v>2</v>
      </c>
      <c r="I21">
        <f t="shared" ca="1" si="4"/>
        <v>12</v>
      </c>
      <c r="J21">
        <v>4</v>
      </c>
      <c r="K21">
        <f t="shared" ca="1" si="5"/>
        <v>24</v>
      </c>
      <c r="L21">
        <f t="shared" ca="1" si="6"/>
        <v>7.4</v>
      </c>
      <c r="M21">
        <f t="shared" ca="1" si="7"/>
        <v>6</v>
      </c>
      <c r="N21">
        <f t="shared" ca="1" si="8"/>
        <v>6</v>
      </c>
      <c r="O21">
        <f t="shared" ca="1" si="9"/>
        <v>6</v>
      </c>
      <c r="P21" t="str">
        <f t="shared" ca="1" si="10"/>
        <v>Zuordnung ist nicht proportional</v>
      </c>
      <c r="Q21">
        <f t="shared" ca="1" si="11"/>
        <v>0</v>
      </c>
      <c r="R21">
        <f t="shared" ca="1" si="11"/>
        <v>4</v>
      </c>
      <c r="S21">
        <f t="shared" ca="1" si="11"/>
        <v>1</v>
      </c>
      <c r="T21">
        <f t="shared" ca="1" si="11"/>
        <v>3</v>
      </c>
    </row>
    <row r="22" spans="2:20" x14ac:dyDescent="0.25">
      <c r="B22">
        <f t="shared" ca="1" si="0"/>
        <v>19</v>
      </c>
      <c r="C22">
        <f t="shared" ca="1" si="1"/>
        <v>4.7</v>
      </c>
      <c r="D22">
        <v>1</v>
      </c>
      <c r="E22">
        <f t="shared" ca="1" si="2"/>
        <v>4.7</v>
      </c>
      <c r="F22">
        <v>2</v>
      </c>
      <c r="G22">
        <f t="shared" ca="1" si="3"/>
        <v>9.4</v>
      </c>
      <c r="H22">
        <v>5</v>
      </c>
      <c r="I22">
        <f t="shared" ca="1" si="4"/>
        <v>23.5</v>
      </c>
      <c r="J22">
        <v>7</v>
      </c>
      <c r="K22">
        <f t="shared" ca="1" si="5"/>
        <v>32.9</v>
      </c>
      <c r="L22">
        <f t="shared" ca="1" si="6"/>
        <v>4.7</v>
      </c>
      <c r="M22">
        <f t="shared" ca="1" si="7"/>
        <v>4.7</v>
      </c>
      <c r="N22">
        <f t="shared" ca="1" si="8"/>
        <v>4.7</v>
      </c>
      <c r="O22">
        <f t="shared" ca="1" si="9"/>
        <v>4.7</v>
      </c>
      <c r="P22" t="str">
        <f t="shared" ca="1" si="10"/>
        <v>Zuordnung ist proportional</v>
      </c>
      <c r="Q22">
        <f t="shared" ca="1" si="11"/>
        <v>5</v>
      </c>
      <c r="R22">
        <f t="shared" ca="1" si="11"/>
        <v>2</v>
      </c>
      <c r="S22">
        <f t="shared" ca="1" si="11"/>
        <v>2</v>
      </c>
      <c r="T22">
        <f t="shared" ca="1" si="11"/>
        <v>2</v>
      </c>
    </row>
    <row r="23" spans="2:20" x14ac:dyDescent="0.25">
      <c r="B23">
        <f t="shared" ca="1" si="0"/>
        <v>34</v>
      </c>
      <c r="C23">
        <f t="shared" ca="1" si="1"/>
        <v>3.6</v>
      </c>
      <c r="D23">
        <v>1</v>
      </c>
      <c r="E23">
        <f t="shared" ca="1" si="2"/>
        <v>3.6</v>
      </c>
      <c r="F23">
        <v>3</v>
      </c>
      <c r="G23">
        <f t="shared" ca="1" si="3"/>
        <v>10.8</v>
      </c>
      <c r="H23">
        <v>4</v>
      </c>
      <c r="I23">
        <f t="shared" ca="1" si="4"/>
        <v>14.4</v>
      </c>
      <c r="J23">
        <v>6</v>
      </c>
      <c r="K23">
        <f t="shared" ca="1" si="5"/>
        <v>21.6</v>
      </c>
      <c r="L23">
        <f t="shared" ca="1" si="6"/>
        <v>3.6</v>
      </c>
      <c r="M23">
        <f t="shared" ca="1" si="7"/>
        <v>3.6</v>
      </c>
      <c r="N23">
        <f t="shared" ca="1" si="8"/>
        <v>3.6</v>
      </c>
      <c r="O23">
        <f t="shared" ca="1" si="9"/>
        <v>3.6</v>
      </c>
      <c r="P23" t="str">
        <f t="shared" ca="1" si="10"/>
        <v>Zuordnung ist proportional</v>
      </c>
      <c r="Q23">
        <f t="shared" ca="1" si="11"/>
        <v>2</v>
      </c>
      <c r="R23">
        <f t="shared" ca="1" si="11"/>
        <v>2</v>
      </c>
      <c r="S23">
        <f t="shared" ca="1" si="11"/>
        <v>1</v>
      </c>
      <c r="T23">
        <f t="shared" ca="1" si="11"/>
        <v>5</v>
      </c>
    </row>
    <row r="24" spans="2:20" x14ac:dyDescent="0.25">
      <c r="B24">
        <f t="shared" ca="1" si="0"/>
        <v>12</v>
      </c>
      <c r="C24">
        <f t="shared" ca="1" si="1"/>
        <v>2.1</v>
      </c>
      <c r="D24">
        <v>1</v>
      </c>
      <c r="E24">
        <f t="shared" ca="1" si="2"/>
        <v>2.1</v>
      </c>
      <c r="F24">
        <v>2</v>
      </c>
      <c r="G24">
        <f t="shared" ca="1" si="3"/>
        <v>4.2</v>
      </c>
      <c r="H24">
        <v>4</v>
      </c>
      <c r="I24">
        <f t="shared" ca="1" si="4"/>
        <v>11.2</v>
      </c>
      <c r="J24">
        <v>6</v>
      </c>
      <c r="K24">
        <f t="shared" ca="1" si="5"/>
        <v>12.600000000000001</v>
      </c>
      <c r="L24">
        <f t="shared" ca="1" si="6"/>
        <v>2.1</v>
      </c>
      <c r="M24">
        <f t="shared" ca="1" si="7"/>
        <v>2.1</v>
      </c>
      <c r="N24">
        <f t="shared" ca="1" si="8"/>
        <v>2.8</v>
      </c>
      <c r="O24">
        <f t="shared" ca="1" si="9"/>
        <v>2.1</v>
      </c>
      <c r="P24" t="str">
        <f t="shared" ca="1" si="10"/>
        <v>Zuordnung ist nicht proportional</v>
      </c>
      <c r="Q24">
        <f t="shared" ca="1" si="11"/>
        <v>2</v>
      </c>
      <c r="R24">
        <f t="shared" ca="1" si="11"/>
        <v>4</v>
      </c>
      <c r="S24">
        <f t="shared" ca="1" si="11"/>
        <v>0</v>
      </c>
      <c r="T24">
        <f t="shared" ca="1" si="11"/>
        <v>2</v>
      </c>
    </row>
    <row r="25" spans="2:20" x14ac:dyDescent="0.25">
      <c r="B25">
        <f t="shared" ca="1" si="0"/>
        <v>27</v>
      </c>
      <c r="C25">
        <f t="shared" ca="1" si="1"/>
        <v>2.7</v>
      </c>
      <c r="D25">
        <v>1</v>
      </c>
      <c r="E25">
        <f t="shared" ca="1" si="2"/>
        <v>2.7</v>
      </c>
      <c r="F25">
        <v>2.5</v>
      </c>
      <c r="G25">
        <f t="shared" ca="1" si="3"/>
        <v>6.75</v>
      </c>
      <c r="H25">
        <v>5</v>
      </c>
      <c r="I25">
        <f t="shared" ca="1" si="4"/>
        <v>13.5</v>
      </c>
      <c r="J25">
        <v>7</v>
      </c>
      <c r="K25">
        <f t="shared" ca="1" si="5"/>
        <v>18.900000000000002</v>
      </c>
      <c r="L25">
        <f t="shared" ca="1" si="6"/>
        <v>2.7</v>
      </c>
      <c r="M25">
        <f t="shared" ca="1" si="7"/>
        <v>2.7</v>
      </c>
      <c r="N25">
        <f t="shared" ca="1" si="8"/>
        <v>2.7</v>
      </c>
      <c r="O25">
        <f t="shared" ca="1" si="9"/>
        <v>2.7</v>
      </c>
      <c r="P25" t="str">
        <f t="shared" ca="1" si="10"/>
        <v>Zuordnung ist proportional</v>
      </c>
      <c r="Q25">
        <f t="shared" ca="1" si="11"/>
        <v>4</v>
      </c>
      <c r="R25">
        <f t="shared" ca="1" si="11"/>
        <v>4</v>
      </c>
      <c r="S25">
        <f t="shared" ca="1" si="11"/>
        <v>2</v>
      </c>
      <c r="T25">
        <f t="shared" ca="1" si="11"/>
        <v>4</v>
      </c>
    </row>
    <row r="26" spans="2:20" x14ac:dyDescent="0.25">
      <c r="B26">
        <f t="shared" ca="1" si="0"/>
        <v>5</v>
      </c>
      <c r="C26">
        <f t="shared" ca="1" si="1"/>
        <v>2.1</v>
      </c>
      <c r="D26">
        <v>0.5</v>
      </c>
      <c r="E26">
        <f t="shared" ca="1" si="2"/>
        <v>1.05</v>
      </c>
      <c r="F26">
        <v>1</v>
      </c>
      <c r="G26">
        <f t="shared" ca="1" si="3"/>
        <v>2.1</v>
      </c>
      <c r="H26">
        <v>1.5</v>
      </c>
      <c r="I26">
        <f t="shared" ca="1" si="4"/>
        <v>3.1500000000000004</v>
      </c>
      <c r="J26">
        <v>2</v>
      </c>
      <c r="K26">
        <f t="shared" ca="1" si="5"/>
        <v>5.8000000000000007</v>
      </c>
      <c r="L26">
        <f t="shared" ca="1" si="6"/>
        <v>2.1</v>
      </c>
      <c r="M26">
        <f t="shared" ca="1" si="7"/>
        <v>2.1</v>
      </c>
      <c r="N26">
        <f t="shared" ca="1" si="8"/>
        <v>2.1</v>
      </c>
      <c r="O26">
        <f t="shared" ca="1" si="9"/>
        <v>2.9</v>
      </c>
      <c r="P26" t="str">
        <f t="shared" ca="1" si="10"/>
        <v>Zuordnung ist nicht proportional</v>
      </c>
      <c r="Q26">
        <f t="shared" ca="1" si="11"/>
        <v>4</v>
      </c>
      <c r="R26">
        <f t="shared" ca="1" si="11"/>
        <v>5</v>
      </c>
      <c r="S26">
        <f t="shared" ca="1" si="11"/>
        <v>2</v>
      </c>
      <c r="T26">
        <f t="shared" ca="1" si="11"/>
        <v>0</v>
      </c>
    </row>
    <row r="27" spans="2:20" x14ac:dyDescent="0.25">
      <c r="B27">
        <f t="shared" ca="1" si="0"/>
        <v>20</v>
      </c>
      <c r="C27">
        <f t="shared" ca="1" si="1"/>
        <v>4.2</v>
      </c>
      <c r="D27">
        <v>1</v>
      </c>
      <c r="E27">
        <f t="shared" ca="1" si="2"/>
        <v>4.2</v>
      </c>
      <c r="F27">
        <v>2</v>
      </c>
      <c r="G27">
        <f t="shared" ca="1" si="3"/>
        <v>8.4</v>
      </c>
      <c r="H27">
        <v>3</v>
      </c>
      <c r="I27">
        <f t="shared" ca="1" si="4"/>
        <v>12.600000000000001</v>
      </c>
      <c r="J27">
        <v>4</v>
      </c>
      <c r="K27">
        <f t="shared" ca="1" si="5"/>
        <v>16.8</v>
      </c>
      <c r="L27">
        <f t="shared" ca="1" si="6"/>
        <v>4.2</v>
      </c>
      <c r="M27">
        <f t="shared" ca="1" si="7"/>
        <v>4.2</v>
      </c>
      <c r="N27">
        <f t="shared" ca="1" si="8"/>
        <v>4.2</v>
      </c>
      <c r="O27">
        <f t="shared" ca="1" si="9"/>
        <v>4.2</v>
      </c>
      <c r="P27" t="str">
        <f t="shared" ca="1" si="10"/>
        <v>Zuordnung ist proportional</v>
      </c>
      <c r="Q27">
        <f t="shared" ca="1" si="11"/>
        <v>4</v>
      </c>
      <c r="R27">
        <f t="shared" ca="1" si="11"/>
        <v>1</v>
      </c>
      <c r="S27">
        <f t="shared" ca="1" si="11"/>
        <v>5</v>
      </c>
      <c r="T27">
        <f t="shared" ca="1" si="11"/>
        <v>2</v>
      </c>
    </row>
    <row r="28" spans="2:20" x14ac:dyDescent="0.25">
      <c r="B28">
        <f t="shared" ca="1" si="0"/>
        <v>35</v>
      </c>
      <c r="C28">
        <f t="shared" ca="1" si="1"/>
        <v>3.7</v>
      </c>
      <c r="D28">
        <v>1</v>
      </c>
      <c r="E28">
        <f t="shared" ca="1" si="2"/>
        <v>3.7</v>
      </c>
      <c r="F28">
        <v>1.5</v>
      </c>
      <c r="G28">
        <f t="shared" ca="1" si="3"/>
        <v>5.5500000000000007</v>
      </c>
      <c r="H28">
        <v>2</v>
      </c>
      <c r="I28">
        <f t="shared" ca="1" si="4"/>
        <v>7.4</v>
      </c>
      <c r="J28">
        <v>2.5</v>
      </c>
      <c r="K28">
        <f t="shared" ca="1" si="5"/>
        <v>9.25</v>
      </c>
      <c r="L28">
        <f t="shared" ca="1" si="6"/>
        <v>3.7</v>
      </c>
      <c r="M28">
        <f t="shared" ca="1" si="7"/>
        <v>3.7</v>
      </c>
      <c r="N28">
        <f t="shared" ca="1" si="8"/>
        <v>3.7</v>
      </c>
      <c r="O28">
        <f t="shared" ca="1" si="9"/>
        <v>3.7</v>
      </c>
      <c r="P28" t="str">
        <f t="shared" ca="1" si="10"/>
        <v>Zuordnung ist proportional</v>
      </c>
      <c r="Q28">
        <f t="shared" ca="1" si="11"/>
        <v>5</v>
      </c>
      <c r="R28">
        <f t="shared" ca="1" si="11"/>
        <v>2</v>
      </c>
      <c r="S28">
        <f t="shared" ca="1" si="11"/>
        <v>4</v>
      </c>
      <c r="T28">
        <f t="shared" ca="1" si="11"/>
        <v>2</v>
      </c>
    </row>
    <row r="29" spans="2:20" x14ac:dyDescent="0.25">
      <c r="B29">
        <f t="shared" ca="1" si="0"/>
        <v>13</v>
      </c>
      <c r="C29">
        <f t="shared" ca="1" si="1"/>
        <v>3.6</v>
      </c>
      <c r="D29">
        <v>0.5</v>
      </c>
      <c r="E29">
        <f t="shared" ca="1" si="2"/>
        <v>1.8</v>
      </c>
      <c r="F29">
        <v>1.5</v>
      </c>
      <c r="G29">
        <f t="shared" ca="1" si="3"/>
        <v>5.4</v>
      </c>
      <c r="H29">
        <v>2</v>
      </c>
      <c r="I29">
        <f t="shared" ca="1" si="4"/>
        <v>7.2</v>
      </c>
      <c r="J29">
        <v>4</v>
      </c>
      <c r="K29">
        <f t="shared" ca="1" si="5"/>
        <v>14.4</v>
      </c>
      <c r="L29">
        <f t="shared" ca="1" si="6"/>
        <v>3.6</v>
      </c>
      <c r="M29">
        <f t="shared" ca="1" si="7"/>
        <v>3.6</v>
      </c>
      <c r="N29">
        <f t="shared" ca="1" si="8"/>
        <v>3.6</v>
      </c>
      <c r="O29">
        <f t="shared" ca="1" si="9"/>
        <v>3.6</v>
      </c>
      <c r="P29" t="str">
        <f t="shared" ca="1" si="10"/>
        <v>Zuordnung ist proportional</v>
      </c>
      <c r="Q29">
        <f t="shared" ca="1" si="11"/>
        <v>5</v>
      </c>
      <c r="R29">
        <f t="shared" ca="1" si="11"/>
        <v>1</v>
      </c>
      <c r="S29">
        <f t="shared" ca="1" si="11"/>
        <v>2</v>
      </c>
      <c r="T29">
        <f t="shared" ca="1" si="11"/>
        <v>2</v>
      </c>
    </row>
    <row r="30" spans="2:20" x14ac:dyDescent="0.25">
      <c r="B30">
        <f t="shared" ca="1" si="0"/>
        <v>28</v>
      </c>
      <c r="C30">
        <f t="shared" ca="1" si="1"/>
        <v>2.7</v>
      </c>
      <c r="D30">
        <v>1</v>
      </c>
      <c r="E30">
        <f t="shared" ca="1" si="2"/>
        <v>2.7</v>
      </c>
      <c r="F30">
        <v>2</v>
      </c>
      <c r="G30">
        <f t="shared" ca="1" si="3"/>
        <v>5.4</v>
      </c>
      <c r="H30">
        <v>5</v>
      </c>
      <c r="I30">
        <f t="shared" ca="1" si="4"/>
        <v>13.5</v>
      </c>
      <c r="J30">
        <v>7</v>
      </c>
      <c r="K30">
        <f t="shared" ca="1" si="5"/>
        <v>18.900000000000002</v>
      </c>
      <c r="L30">
        <f t="shared" ca="1" si="6"/>
        <v>2.7</v>
      </c>
      <c r="M30">
        <f t="shared" ca="1" si="7"/>
        <v>2.7</v>
      </c>
      <c r="N30">
        <f t="shared" ca="1" si="8"/>
        <v>2.7</v>
      </c>
      <c r="O30">
        <f t="shared" ca="1" si="9"/>
        <v>2.7</v>
      </c>
      <c r="P30" t="str">
        <f t="shared" ca="1" si="10"/>
        <v>Zuordnung ist proportional</v>
      </c>
      <c r="Q30">
        <f t="shared" ca="1" si="11"/>
        <v>2</v>
      </c>
      <c r="R30">
        <f t="shared" ca="1" si="11"/>
        <v>2</v>
      </c>
      <c r="S30">
        <f t="shared" ca="1" si="11"/>
        <v>5</v>
      </c>
      <c r="T30">
        <f t="shared" ca="1" si="11"/>
        <v>2</v>
      </c>
    </row>
    <row r="31" spans="2:20" x14ac:dyDescent="0.25">
      <c r="B31">
        <f t="shared" ca="1" si="0"/>
        <v>6</v>
      </c>
      <c r="C31">
        <f t="shared" ca="1" si="1"/>
        <v>4</v>
      </c>
      <c r="D31">
        <v>1</v>
      </c>
      <c r="E31">
        <f t="shared" ca="1" si="2"/>
        <v>4</v>
      </c>
      <c r="F31">
        <v>3</v>
      </c>
      <c r="G31">
        <f t="shared" ca="1" si="3"/>
        <v>12</v>
      </c>
      <c r="H31">
        <v>4</v>
      </c>
      <c r="I31">
        <f t="shared" ca="1" si="4"/>
        <v>16</v>
      </c>
      <c r="J31">
        <v>6</v>
      </c>
      <c r="K31">
        <f t="shared" ca="1" si="5"/>
        <v>24</v>
      </c>
      <c r="L31">
        <f t="shared" ca="1" si="6"/>
        <v>4</v>
      </c>
      <c r="M31">
        <f t="shared" ca="1" si="7"/>
        <v>4</v>
      </c>
      <c r="N31">
        <f t="shared" ca="1" si="8"/>
        <v>4</v>
      </c>
      <c r="O31">
        <f t="shared" ca="1" si="9"/>
        <v>4</v>
      </c>
      <c r="P31" t="str">
        <f t="shared" ca="1" si="10"/>
        <v>Zuordnung ist proportional</v>
      </c>
      <c r="Q31">
        <f t="shared" ca="1" si="11"/>
        <v>2</v>
      </c>
      <c r="R31">
        <f t="shared" ca="1" si="11"/>
        <v>1</v>
      </c>
      <c r="S31">
        <f t="shared" ca="1" si="11"/>
        <v>3</v>
      </c>
      <c r="T31">
        <f t="shared" ca="1" si="11"/>
        <v>1</v>
      </c>
    </row>
    <row r="32" spans="2:20" x14ac:dyDescent="0.25">
      <c r="B32">
        <f t="shared" ca="1" si="0"/>
        <v>21</v>
      </c>
      <c r="C32">
        <f t="shared" ca="1" si="1"/>
        <v>4.0999999999999996</v>
      </c>
      <c r="D32">
        <v>1</v>
      </c>
      <c r="E32">
        <f t="shared" ca="1" si="2"/>
        <v>5.5</v>
      </c>
      <c r="F32">
        <v>2</v>
      </c>
      <c r="G32">
        <f t="shared" ca="1" si="3"/>
        <v>8.1999999999999993</v>
      </c>
      <c r="H32">
        <v>4</v>
      </c>
      <c r="I32">
        <f t="shared" ca="1" si="4"/>
        <v>16.399999999999999</v>
      </c>
      <c r="J32">
        <v>6</v>
      </c>
      <c r="K32">
        <f t="shared" ca="1" si="5"/>
        <v>24.599999999999998</v>
      </c>
      <c r="L32">
        <f t="shared" ca="1" si="6"/>
        <v>5.5</v>
      </c>
      <c r="M32">
        <f t="shared" ca="1" si="7"/>
        <v>4.0999999999999996</v>
      </c>
      <c r="N32">
        <f t="shared" ca="1" si="8"/>
        <v>4.0999999999999996</v>
      </c>
      <c r="O32">
        <f t="shared" ca="1" si="9"/>
        <v>4.0999999999999996</v>
      </c>
      <c r="P32" t="str">
        <f t="shared" ca="1" si="10"/>
        <v>Zuordnung ist nicht proportional</v>
      </c>
      <c r="Q32">
        <f t="shared" ca="1" si="11"/>
        <v>0</v>
      </c>
      <c r="R32">
        <f t="shared" ca="1" si="11"/>
        <v>4</v>
      </c>
      <c r="S32">
        <f t="shared" ca="1" si="11"/>
        <v>4</v>
      </c>
      <c r="T32">
        <f t="shared" ca="1" si="11"/>
        <v>2</v>
      </c>
    </row>
    <row r="33" spans="2:20" x14ac:dyDescent="0.25">
      <c r="B33">
        <f t="shared" ca="1" si="0"/>
        <v>36</v>
      </c>
      <c r="C33">
        <f t="shared" ca="1" si="1"/>
        <v>4.8</v>
      </c>
      <c r="D33">
        <v>1</v>
      </c>
      <c r="E33">
        <f t="shared" ca="1" si="2"/>
        <v>5.7</v>
      </c>
      <c r="F33">
        <v>2.5</v>
      </c>
      <c r="G33">
        <f t="shared" ca="1" si="3"/>
        <v>12</v>
      </c>
      <c r="H33">
        <v>5</v>
      </c>
      <c r="I33">
        <f t="shared" ca="1" si="4"/>
        <v>24</v>
      </c>
      <c r="J33">
        <v>7</v>
      </c>
      <c r="K33">
        <f t="shared" ca="1" si="5"/>
        <v>34.700000000000003</v>
      </c>
      <c r="L33">
        <f t="shared" ca="1" si="6"/>
        <v>5.7</v>
      </c>
      <c r="M33">
        <f t="shared" ca="1" si="7"/>
        <v>4.8</v>
      </c>
      <c r="N33">
        <f t="shared" ca="1" si="8"/>
        <v>4.8</v>
      </c>
      <c r="O33">
        <f t="shared" ca="1" si="9"/>
        <v>4.96</v>
      </c>
      <c r="P33" t="str">
        <f t="shared" ca="1" si="10"/>
        <v>Zuordnung ist nicht proportional</v>
      </c>
      <c r="Q33">
        <f t="shared" ca="1" si="11"/>
        <v>0</v>
      </c>
      <c r="R33">
        <f t="shared" ca="1" si="11"/>
        <v>1</v>
      </c>
      <c r="S33">
        <f t="shared" ca="1" si="11"/>
        <v>4</v>
      </c>
      <c r="T33">
        <f t="shared" ca="1" si="11"/>
        <v>0</v>
      </c>
    </row>
    <row r="34" spans="2:20" x14ac:dyDescent="0.25">
      <c r="B34">
        <f t="shared" ca="1" si="0"/>
        <v>14</v>
      </c>
      <c r="C34">
        <f t="shared" ca="1" si="1"/>
        <v>4.0999999999999996</v>
      </c>
      <c r="D34">
        <v>0.5</v>
      </c>
      <c r="E34">
        <f t="shared" ca="1" si="2"/>
        <v>2.0499999999999998</v>
      </c>
      <c r="F34">
        <v>1</v>
      </c>
      <c r="G34">
        <f t="shared" ca="1" si="3"/>
        <v>4.0999999999999996</v>
      </c>
      <c r="H34">
        <v>1.5</v>
      </c>
      <c r="I34">
        <f t="shared" ca="1" si="4"/>
        <v>6.1499999999999995</v>
      </c>
      <c r="J34">
        <v>2</v>
      </c>
      <c r="K34">
        <f t="shared" ca="1" si="5"/>
        <v>8.2999999999999989</v>
      </c>
      <c r="L34">
        <f t="shared" ca="1" si="6"/>
        <v>4.0999999999999996</v>
      </c>
      <c r="M34">
        <f t="shared" ca="1" si="7"/>
        <v>4.0999999999999996</v>
      </c>
      <c r="N34">
        <f t="shared" ca="1" si="8"/>
        <v>4.0999999999999996</v>
      </c>
      <c r="O34">
        <f t="shared" ca="1" si="9"/>
        <v>4.1500000000000004</v>
      </c>
      <c r="P34" t="str">
        <f t="shared" ca="1" si="10"/>
        <v>Zuordnung ist nicht proportional</v>
      </c>
      <c r="Q34">
        <f t="shared" ca="1" si="11"/>
        <v>2</v>
      </c>
      <c r="R34">
        <f t="shared" ca="1" si="11"/>
        <v>4</v>
      </c>
      <c r="S34">
        <f t="shared" ca="1" si="11"/>
        <v>2</v>
      </c>
      <c r="T34">
        <f t="shared" ca="1" si="11"/>
        <v>0</v>
      </c>
    </row>
    <row r="35" spans="2:20" x14ac:dyDescent="0.25">
      <c r="B35">
        <f t="shared" ca="1" si="0"/>
        <v>29</v>
      </c>
      <c r="C35">
        <f t="shared" ca="1" si="1"/>
        <v>3.2</v>
      </c>
      <c r="D35">
        <v>1</v>
      </c>
      <c r="E35">
        <f t="shared" ca="1" si="2"/>
        <v>3.2</v>
      </c>
      <c r="F35">
        <v>2</v>
      </c>
      <c r="G35">
        <f t="shared" ca="1" si="3"/>
        <v>6.4</v>
      </c>
      <c r="H35">
        <v>3</v>
      </c>
      <c r="I35">
        <f t="shared" ca="1" si="4"/>
        <v>9.6000000000000014</v>
      </c>
      <c r="J35">
        <v>4</v>
      </c>
      <c r="K35">
        <f t="shared" ca="1" si="5"/>
        <v>12.8</v>
      </c>
      <c r="L35">
        <f t="shared" ca="1" si="6"/>
        <v>3.2</v>
      </c>
      <c r="M35">
        <f t="shared" ca="1" si="7"/>
        <v>3.2</v>
      </c>
      <c r="N35">
        <f t="shared" ca="1" si="8"/>
        <v>3.2</v>
      </c>
      <c r="O35">
        <f t="shared" ca="1" si="9"/>
        <v>3.2</v>
      </c>
      <c r="P35" t="str">
        <f t="shared" ca="1" si="10"/>
        <v>Zuordnung ist proportional</v>
      </c>
      <c r="Q35">
        <f t="shared" ca="1" si="11"/>
        <v>5</v>
      </c>
      <c r="R35">
        <f t="shared" ca="1" si="11"/>
        <v>2</v>
      </c>
      <c r="S35">
        <f t="shared" ca="1" si="11"/>
        <v>1</v>
      </c>
      <c r="T35">
        <f t="shared" ca="1" si="11"/>
        <v>1</v>
      </c>
    </row>
    <row r="36" spans="2:20" x14ac:dyDescent="0.25">
      <c r="B36">
        <f t="shared" ca="1" si="0"/>
        <v>7</v>
      </c>
      <c r="C36">
        <f t="shared" ca="1" si="1"/>
        <v>3.4</v>
      </c>
      <c r="D36">
        <v>1</v>
      </c>
      <c r="E36">
        <f t="shared" ca="1" si="2"/>
        <v>3.4</v>
      </c>
      <c r="F36">
        <v>1.5</v>
      </c>
      <c r="G36">
        <f t="shared" ca="1" si="3"/>
        <v>5.0999999999999996</v>
      </c>
      <c r="H36">
        <v>2</v>
      </c>
      <c r="I36">
        <f t="shared" ca="1" si="4"/>
        <v>6.8</v>
      </c>
      <c r="J36">
        <v>2.5</v>
      </c>
      <c r="K36">
        <f t="shared" ca="1" si="5"/>
        <v>8.5</v>
      </c>
      <c r="L36">
        <f t="shared" ca="1" si="6"/>
        <v>3.4</v>
      </c>
      <c r="M36">
        <f t="shared" ca="1" si="7"/>
        <v>3.4</v>
      </c>
      <c r="N36">
        <f t="shared" ca="1" si="8"/>
        <v>3.4</v>
      </c>
      <c r="O36">
        <f t="shared" ca="1" si="9"/>
        <v>3.4</v>
      </c>
      <c r="P36" t="str">
        <f t="shared" ca="1" si="10"/>
        <v>Zuordnung ist proportional</v>
      </c>
      <c r="Q36">
        <f t="shared" ca="1" si="11"/>
        <v>5</v>
      </c>
      <c r="R36">
        <f t="shared" ca="1" si="11"/>
        <v>2</v>
      </c>
      <c r="S36">
        <f t="shared" ca="1" si="11"/>
        <v>5</v>
      </c>
      <c r="T36">
        <f t="shared" ca="1" si="11"/>
        <v>5</v>
      </c>
    </row>
    <row r="37" spans="2:20" x14ac:dyDescent="0.25">
      <c r="B37">
        <f t="shared" ca="1" si="0"/>
        <v>22</v>
      </c>
      <c r="C37">
        <f t="shared" ca="1" si="1"/>
        <v>4.8</v>
      </c>
      <c r="D37">
        <v>0.5</v>
      </c>
      <c r="E37">
        <f t="shared" ca="1" si="2"/>
        <v>2.4</v>
      </c>
      <c r="F37">
        <v>1.5</v>
      </c>
      <c r="G37">
        <f t="shared" ca="1" si="3"/>
        <v>9.6</v>
      </c>
      <c r="H37">
        <v>2</v>
      </c>
      <c r="I37">
        <f t="shared" ca="1" si="4"/>
        <v>9.6</v>
      </c>
      <c r="J37">
        <v>4</v>
      </c>
      <c r="K37">
        <f t="shared" ca="1" si="5"/>
        <v>19.2</v>
      </c>
      <c r="L37">
        <f t="shared" ca="1" si="6"/>
        <v>4.8</v>
      </c>
      <c r="M37">
        <f t="shared" ca="1" si="7"/>
        <v>6.4</v>
      </c>
      <c r="N37">
        <f t="shared" ca="1" si="8"/>
        <v>4.8</v>
      </c>
      <c r="O37">
        <f t="shared" ca="1" si="9"/>
        <v>4.8</v>
      </c>
      <c r="P37" t="str">
        <f t="shared" ca="1" si="10"/>
        <v>Zuordnung ist nicht proportional</v>
      </c>
      <c r="Q37">
        <f t="shared" ca="1" si="11"/>
        <v>3</v>
      </c>
      <c r="R37">
        <f t="shared" ca="1" si="11"/>
        <v>0</v>
      </c>
      <c r="S37">
        <f t="shared" ca="1" si="11"/>
        <v>2</v>
      </c>
      <c r="T37">
        <f t="shared" ca="1" si="11"/>
        <v>4</v>
      </c>
    </row>
    <row r="38" spans="2:20" x14ac:dyDescent="0.25">
      <c r="B38">
        <f ca="1">MOD(B37+$A$2,$A$1)</f>
        <v>0</v>
      </c>
      <c r="C38">
        <f t="shared" ca="1" si="1"/>
        <v>1.4</v>
      </c>
      <c r="D38">
        <v>1</v>
      </c>
      <c r="E38">
        <f t="shared" ca="1" si="2"/>
        <v>1.4</v>
      </c>
      <c r="F38">
        <v>2</v>
      </c>
      <c r="G38">
        <f t="shared" ca="1" si="3"/>
        <v>2.8</v>
      </c>
      <c r="H38">
        <v>5</v>
      </c>
      <c r="I38">
        <f t="shared" ca="1" si="4"/>
        <v>7</v>
      </c>
      <c r="J38">
        <v>7</v>
      </c>
      <c r="K38">
        <f t="shared" ca="1" si="5"/>
        <v>9.7999999999999989</v>
      </c>
      <c r="L38">
        <f t="shared" ca="1" si="6"/>
        <v>1.4</v>
      </c>
      <c r="M38">
        <f t="shared" ca="1" si="7"/>
        <v>1.4</v>
      </c>
      <c r="N38">
        <f t="shared" ca="1" si="8"/>
        <v>1.4</v>
      </c>
      <c r="O38">
        <f t="shared" ca="1" si="9"/>
        <v>1.4</v>
      </c>
      <c r="P38" t="str">
        <f t="shared" ca="1" si="10"/>
        <v>Zuordnung ist proportional</v>
      </c>
      <c r="Q38">
        <f t="shared" ca="1" si="11"/>
        <v>2</v>
      </c>
      <c r="R38">
        <f t="shared" ca="1" si="11"/>
        <v>5</v>
      </c>
      <c r="S38">
        <f t="shared" ca="1" si="11"/>
        <v>3</v>
      </c>
      <c r="T38">
        <f t="shared" ca="1" si="11"/>
        <v>3</v>
      </c>
    </row>
    <row r="39" spans="2:20" ht="15.5" x14ac:dyDescent="0.35">
      <c r="B39" s="1"/>
    </row>
    <row r="41" spans="2:20" ht="15.5" x14ac:dyDescent="0.35">
      <c r="B41" s="2"/>
    </row>
    <row r="43" spans="2:20" ht="15.5" x14ac:dyDescent="0.35">
      <c r="B43" s="1"/>
    </row>
    <row r="44" spans="2:20" ht="15.5" x14ac:dyDescent="0.35">
      <c r="B44" s="1"/>
    </row>
    <row r="45" spans="2:20" ht="15.5" x14ac:dyDescent="0.35">
      <c r="B45" s="1"/>
    </row>
    <row r="46" spans="2:20" ht="15.5" x14ac:dyDescent="0.35">
      <c r="B46" s="1"/>
    </row>
    <row r="47" spans="2:20" ht="15.5" x14ac:dyDescent="0.35">
      <c r="B47" s="1"/>
    </row>
    <row r="48" spans="2:20" ht="15.5" x14ac:dyDescent="0.35">
      <c r="B48" s="1"/>
    </row>
    <row r="49" spans="2:2" ht="15.5" x14ac:dyDescent="0.35">
      <c r="B49" s="1"/>
    </row>
    <row r="51" spans="2:2" ht="15.5" x14ac:dyDescent="0.35">
      <c r="B51" s="2"/>
    </row>
    <row r="53" spans="2:2" ht="15.5" x14ac:dyDescent="0.35">
      <c r="B53" s="1"/>
    </row>
    <row r="54" spans="2:2" ht="15.5" x14ac:dyDescent="0.35">
      <c r="B54" s="1"/>
    </row>
    <row r="55" spans="2:2" ht="15.5" x14ac:dyDescent="0.35">
      <c r="B55" s="1"/>
    </row>
    <row r="56" spans="2:2" ht="15.5" x14ac:dyDescent="0.35">
      <c r="B56" s="1"/>
    </row>
    <row r="57" spans="2:2" ht="15.5" x14ac:dyDescent="0.35">
      <c r="B57" s="1"/>
    </row>
    <row r="58" spans="2:2" ht="15.5" x14ac:dyDescent="0.35">
      <c r="B58" s="1"/>
    </row>
    <row r="59" spans="2:2" ht="15.5" x14ac:dyDescent="0.35">
      <c r="B59" s="1"/>
    </row>
    <row r="61" spans="2:2" ht="15.5" x14ac:dyDescent="0.35">
      <c r="B61" s="2"/>
    </row>
    <row r="63" spans="2:2" ht="15.5" x14ac:dyDescent="0.35">
      <c r="B63" s="1"/>
    </row>
    <row r="64" spans="2:2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2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2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2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2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2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Arbeitsblatt</vt:lpstr>
      <vt:lpstr>Daten4</vt:lpstr>
      <vt:lpstr>Daten3</vt:lpstr>
      <vt:lpstr>Daten1</vt:lpstr>
      <vt:lpstr>Daten2</vt:lpstr>
      <vt:lpstr>Arbeitsblatt!Druckbereich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Gandalf</dc:creator>
  <cp:lastModifiedBy>Stefan Müller</cp:lastModifiedBy>
  <cp:lastPrinted>2022-02-27T17:43:46Z</cp:lastPrinted>
  <dcterms:created xsi:type="dcterms:W3CDTF">2009-10-08T17:52:09Z</dcterms:created>
  <dcterms:modified xsi:type="dcterms:W3CDTF">2022-02-27T17:44:25Z</dcterms:modified>
</cp:coreProperties>
</file>