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BD637C7A-35A4-4DD2-8D9E-84E3AE5FF002}" xr6:coauthVersionLast="47" xr6:coauthVersionMax="47" xr10:uidLastSave="{00000000-0000-0000-0000-000000000000}"/>
  <bookViews>
    <workbookView xWindow="-110" yWindow="-110" windowWidth="19420" windowHeight="10560" xr2:uid="{0C22CCC4-505A-4398-94A9-0BFDC5CF11C3}"/>
  </bookViews>
  <sheets>
    <sheet name="Tabelle1" sheetId="1" r:id="rId1"/>
  </sheets>
  <definedNames>
    <definedName name="_xlnm.Print_Area" localSheetId="0">Tabelle1!$A$3:$AC$48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" i="1" l="1"/>
  <c r="AN73" i="1"/>
  <c r="AN74" i="1" s="1"/>
  <c r="AM67" i="1"/>
  <c r="AL67" i="1"/>
  <c r="AK67" i="1"/>
  <c r="AN56" i="1"/>
  <c r="AN57" i="1" s="1"/>
  <c r="AM50" i="1"/>
  <c r="AL50" i="1"/>
  <c r="AK50" i="1"/>
  <c r="AO24" i="1"/>
  <c r="AN28" i="1"/>
  <c r="AN29" i="1" s="1"/>
  <c r="AM22" i="1"/>
  <c r="AL22" i="1"/>
  <c r="AK22" i="1"/>
  <c r="AN13" i="1"/>
  <c r="A6" i="1"/>
  <c r="AM6" i="1"/>
  <c r="AL6" i="1"/>
  <c r="AK6" i="1"/>
  <c r="AX58" i="1" l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AW10" i="1" l="1"/>
  <c r="AW12" i="1"/>
  <c r="AW20" i="1"/>
  <c r="AW28" i="1"/>
  <c r="AW36" i="1"/>
  <c r="AW44" i="1"/>
  <c r="AW51" i="1"/>
  <c r="AW13" i="1"/>
  <c r="AW21" i="1"/>
  <c r="AW29" i="1"/>
  <c r="AW37" i="1"/>
  <c r="AW45" i="1"/>
  <c r="AW52" i="1"/>
  <c r="AW14" i="1"/>
  <c r="AW22" i="1"/>
  <c r="AW30" i="1"/>
  <c r="AW38" i="1"/>
  <c r="AW46" i="1"/>
  <c r="AW53" i="1"/>
  <c r="AW54" i="1"/>
  <c r="AW24" i="1"/>
  <c r="AW32" i="1"/>
  <c r="AW40" i="1"/>
  <c r="AW55" i="1"/>
  <c r="AW17" i="1"/>
  <c r="AW25" i="1"/>
  <c r="AW33" i="1"/>
  <c r="AW41" i="1"/>
  <c r="AW48" i="1"/>
  <c r="AW56" i="1"/>
  <c r="AW18" i="1"/>
  <c r="AW26" i="1"/>
  <c r="AW34" i="1"/>
  <c r="AW42" i="1"/>
  <c r="AW49" i="1"/>
  <c r="AW57" i="1"/>
  <c r="AW11" i="1"/>
  <c r="AW19" i="1"/>
  <c r="AW27" i="1"/>
  <c r="AW35" i="1"/>
  <c r="AW43" i="1"/>
  <c r="AW50" i="1"/>
  <c r="AW58" i="1"/>
  <c r="AW31" i="1"/>
  <c r="AW16" i="1"/>
  <c r="AW47" i="1"/>
  <c r="AW9" i="1"/>
  <c r="AW15" i="1"/>
  <c r="AW39" i="1"/>
  <c r="AW23" i="1"/>
  <c r="AM68" i="1" l="1"/>
  <c r="AN68" i="1"/>
  <c r="AN69" i="1" s="1"/>
  <c r="AL68" i="1"/>
  <c r="AM70" i="1" s="1"/>
  <c r="AK68" i="1"/>
  <c r="AL70" i="1" s="1"/>
  <c r="AK51" i="1"/>
  <c r="AL53" i="1" s="1"/>
  <c r="AM51" i="1"/>
  <c r="AN51" i="1"/>
  <c r="AN52" i="1" s="1"/>
  <c r="AL51" i="1"/>
  <c r="AM53" i="1" s="1"/>
  <c r="AN23" i="1"/>
  <c r="AN24" i="1" s="1"/>
  <c r="AM23" i="1"/>
  <c r="AL23" i="1"/>
  <c r="AM25" i="1" s="1"/>
  <c r="AK23" i="1"/>
  <c r="AL25" i="1" s="1"/>
  <c r="AM7" i="1"/>
  <c r="AK9" i="1" s="1"/>
  <c r="AL7" i="1"/>
  <c r="AM9" i="1" s="1"/>
  <c r="AK7" i="1"/>
  <c r="AL9" i="1" s="1"/>
  <c r="AN7" i="1"/>
  <c r="AM69" i="1" l="1"/>
  <c r="AK70" i="1"/>
  <c r="AM52" i="1"/>
  <c r="AK53" i="1"/>
  <c r="AM24" i="1"/>
  <c r="AK25" i="1"/>
  <c r="AN72" i="1"/>
  <c r="AK69" i="1"/>
  <c r="AL69" i="1"/>
  <c r="AN55" i="1"/>
  <c r="AK52" i="1"/>
  <c r="AL52" i="1"/>
  <c r="AN27" i="1"/>
  <c r="AK24" i="1"/>
  <c r="AL24" i="1"/>
  <c r="AN11" i="1"/>
  <c r="AN8" i="1"/>
  <c r="AM8" i="1"/>
  <c r="AL8" i="1"/>
  <c r="AK8" i="1"/>
  <c r="B25" i="1" l="1"/>
  <c r="AM71" i="1"/>
  <c r="AM72" i="1" s="1"/>
  <c r="AM73" i="1" s="1"/>
  <c r="AL71" i="1"/>
  <c r="AL72" i="1" s="1"/>
  <c r="AL74" i="1" s="1"/>
  <c r="AK71" i="1"/>
  <c r="AK72" i="1" s="1"/>
  <c r="AK74" i="1" s="1"/>
  <c r="AM54" i="1"/>
  <c r="AM55" i="1" s="1"/>
  <c r="AM56" i="1" s="1"/>
  <c r="AK54" i="1"/>
  <c r="AK55" i="1" s="1"/>
  <c r="AK56" i="1" s="1"/>
  <c r="AL54" i="1"/>
  <c r="AL55" i="1" s="1"/>
  <c r="AK26" i="1"/>
  <c r="AK27" i="1" s="1"/>
  <c r="AK28" i="1" s="1"/>
  <c r="AM26" i="1"/>
  <c r="AM27" i="1" s="1"/>
  <c r="AM28" i="1" s="1"/>
  <c r="AL26" i="1"/>
  <c r="AL27" i="1" s="1"/>
  <c r="AL10" i="1"/>
  <c r="AL11" i="1" s="1"/>
  <c r="AK10" i="1"/>
  <c r="AK11" i="1" s="1"/>
  <c r="AM10" i="1"/>
  <c r="B20" i="1"/>
  <c r="B15" i="1"/>
  <c r="B10" i="1"/>
  <c r="AL73" i="1" l="1"/>
  <c r="AL75" i="1" s="1"/>
  <c r="AR74" i="1" s="1"/>
  <c r="AM74" i="1"/>
  <c r="AM76" i="1" s="1"/>
  <c r="AK57" i="1"/>
  <c r="AK59" i="1" s="1"/>
  <c r="AK73" i="1"/>
  <c r="AK75" i="1" s="1"/>
  <c r="AK76" i="1"/>
  <c r="AL76" i="1"/>
  <c r="AR72" i="1" s="1"/>
  <c r="AM57" i="1"/>
  <c r="AM59" i="1" s="1"/>
  <c r="AL57" i="1"/>
  <c r="AL56" i="1"/>
  <c r="AK29" i="1"/>
  <c r="AK30" i="1" s="1"/>
  <c r="AM29" i="1"/>
  <c r="AM30" i="1" s="1"/>
  <c r="AL28" i="1"/>
  <c r="AL29" i="1"/>
  <c r="AK13" i="1"/>
  <c r="K8" i="1" s="1"/>
  <c r="AK12" i="1"/>
  <c r="AM11" i="1"/>
  <c r="AM12" i="1" s="1"/>
  <c r="V27" i="1"/>
  <c r="AL12" i="1"/>
  <c r="AL13" i="1"/>
  <c r="AM31" i="1" l="1"/>
  <c r="AS27" i="1" s="1"/>
  <c r="V8" i="1"/>
  <c r="AK58" i="1"/>
  <c r="X8" i="1" s="1"/>
  <c r="AM75" i="1"/>
  <c r="AM58" i="1"/>
  <c r="AL58" i="1"/>
  <c r="AR57" i="1" s="1"/>
  <c r="AK31" i="1"/>
  <c r="AL59" i="1"/>
  <c r="AR55" i="1" s="1"/>
  <c r="AL31" i="1"/>
  <c r="AR27" i="1" s="1"/>
  <c r="AL30" i="1"/>
  <c r="AR29" i="1" s="1"/>
  <c r="K27" i="1"/>
  <c r="AK15" i="1"/>
  <c r="AQ11" i="1" s="1"/>
  <c r="AM13" i="1"/>
  <c r="AM15" i="1" s="1"/>
  <c r="AS11" i="1" s="1"/>
  <c r="AK14" i="1"/>
  <c r="AQ13" i="1" s="1"/>
  <c r="B23" i="1"/>
  <c r="B18" i="1"/>
  <c r="D23" i="1"/>
  <c r="D18" i="1"/>
  <c r="X27" i="1"/>
  <c r="V26" i="1"/>
  <c r="AR73" i="1"/>
  <c r="AR76" i="1" s="1"/>
  <c r="AS72" i="1"/>
  <c r="V28" i="1"/>
  <c r="AQ55" i="1"/>
  <c r="V9" i="1"/>
  <c r="AS55" i="1"/>
  <c r="V10" i="1"/>
  <c r="K28" i="1"/>
  <c r="K26" i="1"/>
  <c r="B13" i="1"/>
  <c r="D13" i="1"/>
  <c r="AL15" i="1"/>
  <c r="AR11" i="1" s="1"/>
  <c r="K9" i="1"/>
  <c r="AL14" i="1"/>
  <c r="D8" i="1"/>
  <c r="AQ56" i="1" l="1"/>
  <c r="AQ57" i="1"/>
  <c r="AR28" i="1"/>
  <c r="AR31" i="1" s="1"/>
  <c r="M27" i="1"/>
  <c r="M8" i="1"/>
  <c r="K10" i="1"/>
  <c r="AQ12" i="1"/>
  <c r="AQ15" i="1" s="1"/>
  <c r="B8" i="1"/>
  <c r="AM14" i="1"/>
  <c r="K14" i="1" s="1"/>
  <c r="X9" i="1"/>
  <c r="AQ74" i="1"/>
  <c r="X26" i="1"/>
  <c r="AQ73" i="1"/>
  <c r="AS74" i="1"/>
  <c r="X28" i="1"/>
  <c r="AS73" i="1"/>
  <c r="AQ72" i="1"/>
  <c r="V32" i="1"/>
  <c r="V31" i="1"/>
  <c r="AR56" i="1"/>
  <c r="AR59" i="1" s="1"/>
  <c r="AT55" i="1"/>
  <c r="AS57" i="1"/>
  <c r="X10" i="1"/>
  <c r="AS56" i="1"/>
  <c r="V13" i="1"/>
  <c r="V14" i="1"/>
  <c r="K31" i="1"/>
  <c r="AS29" i="1"/>
  <c r="M28" i="1"/>
  <c r="AS28" i="1"/>
  <c r="K32" i="1"/>
  <c r="AQ27" i="1"/>
  <c r="M26" i="1"/>
  <c r="AQ29" i="1"/>
  <c r="AQ28" i="1"/>
  <c r="AT11" i="1"/>
  <c r="AU11" i="1" s="1"/>
  <c r="M9" i="1"/>
  <c r="AR13" i="1"/>
  <c r="AR12" i="1"/>
  <c r="AQ59" i="1" l="1"/>
  <c r="AS13" i="1"/>
  <c r="AT13" i="1" s="1"/>
  <c r="AU13" i="1" s="1"/>
  <c r="AV13" i="1" s="1"/>
  <c r="M10" i="1"/>
  <c r="AS12" i="1"/>
  <c r="AT12" i="1" s="1"/>
  <c r="AU12" i="1" s="1"/>
  <c r="K13" i="1"/>
  <c r="AS59" i="1"/>
  <c r="AS76" i="1"/>
  <c r="AT73" i="1"/>
  <c r="AU73" i="1" s="1"/>
  <c r="AQ76" i="1"/>
  <c r="AT72" i="1"/>
  <c r="AT56" i="1"/>
  <c r="AU56" i="1" s="1"/>
  <c r="AT74" i="1"/>
  <c r="AU74" i="1" s="1"/>
  <c r="AV74" i="1" s="1"/>
  <c r="AU55" i="1"/>
  <c r="AT57" i="1"/>
  <c r="AU57" i="1" s="1"/>
  <c r="AV57" i="1" s="1"/>
  <c r="AS31" i="1"/>
  <c r="AQ31" i="1"/>
  <c r="AT27" i="1"/>
  <c r="AT28" i="1"/>
  <c r="AU28" i="1" s="1"/>
  <c r="AT29" i="1"/>
  <c r="AU29" i="1" s="1"/>
  <c r="AR15" i="1"/>
  <c r="V15" i="1" l="1"/>
  <c r="AS15" i="1"/>
  <c r="K15" i="1" s="1"/>
  <c r="V33" i="1"/>
  <c r="AV73" i="1"/>
  <c r="AU72" i="1"/>
  <c r="AT76" i="1"/>
  <c r="V34" i="1" s="1"/>
  <c r="AT59" i="1"/>
  <c r="V16" i="1" s="1"/>
  <c r="AV55" i="1"/>
  <c r="AU59" i="1"/>
  <c r="V17" i="1" s="1"/>
  <c r="AV56" i="1"/>
  <c r="K33" i="1"/>
  <c r="AU27" i="1"/>
  <c r="AT31" i="1"/>
  <c r="K34" i="1" s="1"/>
  <c r="AV29" i="1"/>
  <c r="BE27" i="1"/>
  <c r="AV28" i="1"/>
  <c r="AV12" i="1"/>
  <c r="AU15" i="1"/>
  <c r="K17" i="1" s="1"/>
  <c r="AV11" i="1"/>
  <c r="AT15" i="1"/>
  <c r="K16" i="1" s="1"/>
  <c r="AV72" i="1" l="1"/>
  <c r="AU76" i="1"/>
  <c r="V35" i="1" s="1"/>
  <c r="AR60" i="1"/>
  <c r="AQ60" i="1"/>
  <c r="AV59" i="1"/>
  <c r="V18" i="1" s="1"/>
  <c r="AV27" i="1"/>
  <c r="AV31" i="1" s="1"/>
  <c r="K36" i="1" s="1"/>
  <c r="AU31" i="1"/>
  <c r="K35" i="1" s="1"/>
  <c r="AR16" i="1"/>
  <c r="AQ16" i="1"/>
  <c r="AM18" i="1" s="1"/>
  <c r="AV15" i="1"/>
  <c r="K18" i="1" s="1"/>
  <c r="AK61" i="1" l="1"/>
  <c r="AM61" i="1"/>
  <c r="AL61" i="1"/>
  <c r="AK62" i="1"/>
  <c r="AM62" i="1"/>
  <c r="AL62" i="1"/>
  <c r="AV76" i="1"/>
  <c r="V36" i="1" s="1"/>
  <c r="AQ77" i="1"/>
  <c r="AR77" i="1"/>
  <c r="V19" i="1"/>
  <c r="AR32" i="1"/>
  <c r="AQ32" i="1"/>
  <c r="AK18" i="1"/>
  <c r="AL18" i="1"/>
  <c r="AL17" i="1"/>
  <c r="AM17" i="1"/>
  <c r="AK17" i="1"/>
  <c r="K19" i="1"/>
  <c r="AL79" i="1" l="1"/>
  <c r="AK79" i="1"/>
  <c r="AM79" i="1"/>
  <c r="AL78" i="1"/>
  <c r="AK78" i="1"/>
  <c r="AM78" i="1"/>
  <c r="AM34" i="1"/>
  <c r="AK34" i="1"/>
  <c r="AL34" i="1"/>
  <c r="AK33" i="1"/>
  <c r="AM33" i="1"/>
  <c r="AL33" i="1"/>
  <c r="V37" i="1"/>
  <c r="W21" i="1"/>
  <c r="K37" i="1"/>
  <c r="L21" i="1"/>
  <c r="W39" i="1" l="1"/>
  <c r="L39" i="1"/>
</calcChain>
</file>

<file path=xl/sharedStrings.xml><?xml version="1.0" encoding="utf-8"?>
<sst xmlns="http://schemas.openxmlformats.org/spreadsheetml/2006/main" count="104" uniqueCount="47">
  <si>
    <t>x</t>
  </si>
  <si>
    <t>y</t>
  </si>
  <si>
    <t>z</t>
  </si>
  <si>
    <t>r</t>
  </si>
  <si>
    <t>Lösung:</t>
  </si>
  <si>
    <t xml:space="preserve">Daten: </t>
  </si>
  <si>
    <t>konzentrisch</t>
  </si>
  <si>
    <t>auseinander</t>
  </si>
  <si>
    <t>außen berührend</t>
  </si>
  <si>
    <t>schneidend</t>
  </si>
  <si>
    <t>innen berührend</t>
  </si>
  <si>
    <t>ineinander</t>
  </si>
  <si>
    <t xml:space="preserve">d &gt; r1 + r2 </t>
  </si>
  <si>
    <t>d = r1 + r2</t>
  </si>
  <si>
    <t>d = 0</t>
  </si>
  <si>
    <t>d &lt; |r1 - r2|</t>
  </si>
  <si>
    <t>d = |r1 - r2|</t>
  </si>
  <si>
    <t>d &lt; r1 + r2 und d &gt; |r1 - r2|</t>
  </si>
  <si>
    <t>M</t>
  </si>
  <si>
    <t xml:space="preserve">www.schlauistwow.de </t>
  </si>
  <si>
    <t>Für neue Aufgaben F9 drücken</t>
  </si>
  <si>
    <t>Kursarbeitstrainer Schnittpunkt Kugel und Gerade</t>
  </si>
  <si>
    <t>P</t>
  </si>
  <si>
    <t>d</t>
  </si>
  <si>
    <t xml:space="preserve">a) </t>
  </si>
  <si>
    <t>ggT</t>
  </si>
  <si>
    <t>Multi</t>
  </si>
  <si>
    <t>Q</t>
  </si>
  <si>
    <t>Geradengleichung aufstellen: x  =  OP + r ∙ PQ</t>
  </si>
  <si>
    <t xml:space="preserve"> x = </t>
  </si>
  <si>
    <t>+ r ∙</t>
  </si>
  <si>
    <t>PQ</t>
  </si>
  <si>
    <t>Gerade in Kugelgleichung einsetzen:</t>
  </si>
  <si>
    <t>a²</t>
  </si>
  <si>
    <t>2ab</t>
  </si>
  <si>
    <t>b²</t>
  </si>
  <si>
    <t>Einsetzen in die Geradengleichung ergeben sich die Schnittpunkte</t>
  </si>
  <si>
    <t>b)</t>
  </si>
  <si>
    <t>a)</t>
  </si>
  <si>
    <t>d)</t>
  </si>
  <si>
    <t>c)</t>
  </si>
  <si>
    <t>S2</t>
  </si>
  <si>
    <t>S1</t>
  </si>
  <si>
    <t>d2</t>
  </si>
  <si>
    <t>Erklärvideo</t>
  </si>
  <si>
    <t>Aufgabe:</t>
  </si>
  <si>
    <t xml:space="preserve">Aufgabe: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</si>
</sst>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0" xfId="0" quotePrefix="1" applyFont="1"/>
    <xf numFmtId="0" fontId="3" fillId="3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7" fillId="0" borderId="0" xfId="0" applyFont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84666</xdr:colOff>
      <xdr:row>7</xdr:row>
      <xdr:rowOff>0</xdr:rowOff>
    </xdr:from>
    <xdr:to>
      <xdr:col>10</xdr:col>
      <xdr:colOff>486832</xdr:colOff>
      <xdr:row>9</xdr:row>
      <xdr:rowOff>183444</xdr:rowOff>
    </xdr:to>
    <xdr:sp macro="" textlink="">
      <xdr:nvSpPr>
        <xdr:cNvPr id="12" name="Runde Klammer links/rechts 11">
          <a:extLst>
            <a:ext uri="{FF2B5EF4-FFF2-40B4-BE49-F238E27FC236}">
              <a16:creationId xmlns:a16="http://schemas.microsoft.com/office/drawing/2014/main" id="{B9488323-289D-7E9D-C55B-5C17FFDECC9F}"/>
            </a:ext>
          </a:extLst>
        </xdr:cNvPr>
        <xdr:cNvSpPr/>
      </xdr:nvSpPr>
      <xdr:spPr>
        <a:xfrm>
          <a:off x="6942666" y="1255889"/>
          <a:ext cx="402166" cy="5785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32455</xdr:colOff>
      <xdr:row>7</xdr:row>
      <xdr:rowOff>11289</xdr:rowOff>
    </xdr:from>
    <xdr:to>
      <xdr:col>12</xdr:col>
      <xdr:colOff>434621</xdr:colOff>
      <xdr:row>9</xdr:row>
      <xdr:rowOff>194733</xdr:rowOff>
    </xdr:to>
    <xdr:sp macro="" textlink="">
      <xdr:nvSpPr>
        <xdr:cNvPr id="13" name="Runde Klammer links/rechts 12">
          <a:extLst>
            <a:ext uri="{FF2B5EF4-FFF2-40B4-BE49-F238E27FC236}">
              <a16:creationId xmlns:a16="http://schemas.microsoft.com/office/drawing/2014/main" id="{CD96308D-25E0-4BF1-8BFD-FDD27B625E8C}"/>
            </a:ext>
          </a:extLst>
        </xdr:cNvPr>
        <xdr:cNvSpPr/>
      </xdr:nvSpPr>
      <xdr:spPr>
        <a:xfrm>
          <a:off x="7765344" y="1267178"/>
          <a:ext cx="402166" cy="5785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14221</xdr:colOff>
      <xdr:row>5</xdr:row>
      <xdr:rowOff>6823</xdr:rowOff>
    </xdr:from>
    <xdr:to>
      <xdr:col>13</xdr:col>
      <xdr:colOff>247055</xdr:colOff>
      <xdr:row>5</xdr:row>
      <xdr:rowOff>6823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565A4EE5-6062-199F-476E-495EF10FCD64}"/>
            </a:ext>
          </a:extLst>
        </xdr:cNvPr>
        <xdr:cNvCxnSpPr/>
      </xdr:nvCxnSpPr>
      <xdr:spPr>
        <a:xfrm>
          <a:off x="8293335" y="1051760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341203</xdr:colOff>
      <xdr:row>4</xdr:row>
      <xdr:rowOff>191697</xdr:rowOff>
    </xdr:from>
    <xdr:to>
      <xdr:col>14</xdr:col>
      <xdr:colOff>172138</xdr:colOff>
      <xdr:row>4</xdr:row>
      <xdr:rowOff>191697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B7B6037-0ADF-8449-68D7-9069C3287368}"/>
            </a:ext>
          </a:extLst>
        </xdr:cNvPr>
        <xdr:cNvCxnSpPr/>
      </xdr:nvCxnSpPr>
      <xdr:spPr>
        <a:xfrm>
          <a:off x="8620317" y="1043722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414058</xdr:colOff>
      <xdr:row>5</xdr:row>
      <xdr:rowOff>6823</xdr:rowOff>
    </xdr:from>
    <xdr:to>
      <xdr:col>14</xdr:col>
      <xdr:colOff>646892</xdr:colOff>
      <xdr:row>5</xdr:row>
      <xdr:rowOff>6823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1BB955C3-4E80-66EB-6BFE-252976680AE5}"/>
            </a:ext>
          </a:extLst>
        </xdr:cNvPr>
        <xdr:cNvCxnSpPr/>
      </xdr:nvCxnSpPr>
      <xdr:spPr>
        <a:xfrm>
          <a:off x="9095071" y="1051760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84666</xdr:colOff>
      <xdr:row>25</xdr:row>
      <xdr:rowOff>0</xdr:rowOff>
    </xdr:from>
    <xdr:to>
      <xdr:col>10</xdr:col>
      <xdr:colOff>486832</xdr:colOff>
      <xdr:row>27</xdr:row>
      <xdr:rowOff>183444</xdr:rowOff>
    </xdr:to>
    <xdr:sp macro="" textlink="">
      <xdr:nvSpPr>
        <xdr:cNvPr id="3" name="Runde Klammer links/rechts 2">
          <a:extLst>
            <a:ext uri="{FF2B5EF4-FFF2-40B4-BE49-F238E27FC236}">
              <a16:creationId xmlns:a16="http://schemas.microsoft.com/office/drawing/2014/main" id="{933D1001-A09E-4FC1-9702-00ACF1940DA7}"/>
            </a:ext>
          </a:extLst>
        </xdr:cNvPr>
        <xdr:cNvSpPr/>
      </xdr:nvSpPr>
      <xdr:spPr>
        <a:xfrm>
          <a:off x="6942666" y="1255889"/>
          <a:ext cx="402166" cy="5785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32455</xdr:colOff>
      <xdr:row>25</xdr:row>
      <xdr:rowOff>12877</xdr:rowOff>
    </xdr:from>
    <xdr:to>
      <xdr:col>12</xdr:col>
      <xdr:colOff>434621</xdr:colOff>
      <xdr:row>27</xdr:row>
      <xdr:rowOff>196321</xdr:rowOff>
    </xdr:to>
    <xdr:sp macro="" textlink="">
      <xdr:nvSpPr>
        <xdr:cNvPr id="4" name="Runde Klammer links/rechts 3">
          <a:extLst>
            <a:ext uri="{FF2B5EF4-FFF2-40B4-BE49-F238E27FC236}">
              <a16:creationId xmlns:a16="http://schemas.microsoft.com/office/drawing/2014/main" id="{942BA741-5B60-42B1-91DD-31F303A119D1}"/>
            </a:ext>
          </a:extLst>
        </xdr:cNvPr>
        <xdr:cNvSpPr/>
      </xdr:nvSpPr>
      <xdr:spPr>
        <a:xfrm>
          <a:off x="7760405" y="4419777"/>
          <a:ext cx="402166" cy="57714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13594</xdr:colOff>
      <xdr:row>23</xdr:row>
      <xdr:rowOff>5816</xdr:rowOff>
    </xdr:from>
    <xdr:to>
      <xdr:col>13</xdr:col>
      <xdr:colOff>246428</xdr:colOff>
      <xdr:row>23</xdr:row>
      <xdr:rowOff>5816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33C580FE-2C17-4E8E-8441-8FD63A5347EE}"/>
            </a:ext>
          </a:extLst>
        </xdr:cNvPr>
        <xdr:cNvCxnSpPr/>
      </xdr:nvCxnSpPr>
      <xdr:spPr>
        <a:xfrm>
          <a:off x="8292708" y="4523158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340576</xdr:colOff>
      <xdr:row>23</xdr:row>
      <xdr:rowOff>5816</xdr:rowOff>
    </xdr:from>
    <xdr:to>
      <xdr:col>14</xdr:col>
      <xdr:colOff>171511</xdr:colOff>
      <xdr:row>23</xdr:row>
      <xdr:rowOff>5816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6EBCB6ED-06E6-4364-9D76-4FCC198F9EF2}"/>
            </a:ext>
          </a:extLst>
        </xdr:cNvPr>
        <xdr:cNvCxnSpPr/>
      </xdr:nvCxnSpPr>
      <xdr:spPr>
        <a:xfrm>
          <a:off x="8619690" y="4523158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432868</xdr:colOff>
      <xdr:row>23</xdr:row>
      <xdr:rowOff>5816</xdr:rowOff>
    </xdr:from>
    <xdr:to>
      <xdr:col>14</xdr:col>
      <xdr:colOff>665702</xdr:colOff>
      <xdr:row>23</xdr:row>
      <xdr:rowOff>5816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C641180C-0381-48AB-B7B4-B0A5EE8BB51E}"/>
            </a:ext>
          </a:extLst>
        </xdr:cNvPr>
        <xdr:cNvCxnSpPr/>
      </xdr:nvCxnSpPr>
      <xdr:spPr>
        <a:xfrm>
          <a:off x="9113881" y="4523158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84666</xdr:colOff>
      <xdr:row>7</xdr:row>
      <xdr:rowOff>0</xdr:rowOff>
    </xdr:from>
    <xdr:to>
      <xdr:col>21</xdr:col>
      <xdr:colOff>486832</xdr:colOff>
      <xdr:row>9</xdr:row>
      <xdr:rowOff>183444</xdr:rowOff>
    </xdr:to>
    <xdr:sp macro="" textlink="">
      <xdr:nvSpPr>
        <xdr:cNvPr id="11" name="Runde Klammer links/rechts 10">
          <a:extLst>
            <a:ext uri="{FF2B5EF4-FFF2-40B4-BE49-F238E27FC236}">
              <a16:creationId xmlns:a16="http://schemas.microsoft.com/office/drawing/2014/main" id="{8718F78C-4950-46D6-ABA2-DEF153ED7AD8}"/>
            </a:ext>
          </a:extLst>
        </xdr:cNvPr>
        <xdr:cNvSpPr/>
      </xdr:nvSpPr>
      <xdr:spPr>
        <a:xfrm>
          <a:off x="7367727" y="4354286"/>
          <a:ext cx="402166" cy="57221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32455</xdr:colOff>
      <xdr:row>7</xdr:row>
      <xdr:rowOff>12877</xdr:rowOff>
    </xdr:from>
    <xdr:to>
      <xdr:col>23</xdr:col>
      <xdr:colOff>434621</xdr:colOff>
      <xdr:row>9</xdr:row>
      <xdr:rowOff>196321</xdr:rowOff>
    </xdr:to>
    <xdr:sp macro="" textlink="">
      <xdr:nvSpPr>
        <xdr:cNvPr id="17" name="Runde Klammer links/rechts 16">
          <a:extLst>
            <a:ext uri="{FF2B5EF4-FFF2-40B4-BE49-F238E27FC236}">
              <a16:creationId xmlns:a16="http://schemas.microsoft.com/office/drawing/2014/main" id="{0DE5C011-3580-4AF5-942C-9B542A51D6C4}"/>
            </a:ext>
          </a:extLst>
        </xdr:cNvPr>
        <xdr:cNvSpPr/>
      </xdr:nvSpPr>
      <xdr:spPr>
        <a:xfrm>
          <a:off x="8183782" y="4367163"/>
          <a:ext cx="402166" cy="57221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23190</xdr:colOff>
      <xdr:row>5</xdr:row>
      <xdr:rowOff>813</xdr:rowOff>
    </xdr:from>
    <xdr:to>
      <xdr:col>24</xdr:col>
      <xdr:colOff>256024</xdr:colOff>
      <xdr:row>5</xdr:row>
      <xdr:rowOff>813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BA80891C-E270-4177-A632-A7249E97C269}"/>
            </a:ext>
          </a:extLst>
        </xdr:cNvPr>
        <xdr:cNvCxnSpPr/>
      </xdr:nvCxnSpPr>
      <xdr:spPr>
        <a:xfrm>
          <a:off x="14153949" y="1045750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382324</xdr:colOff>
      <xdr:row>5</xdr:row>
      <xdr:rowOff>813</xdr:rowOff>
    </xdr:from>
    <xdr:to>
      <xdr:col>25</xdr:col>
      <xdr:colOff>213259</xdr:colOff>
      <xdr:row>5</xdr:row>
      <xdr:rowOff>813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4F6FD8EC-7D9E-4D88-9F7A-9F7BA2C56CB4}"/>
            </a:ext>
          </a:extLst>
        </xdr:cNvPr>
        <xdr:cNvCxnSpPr/>
      </xdr:nvCxnSpPr>
      <xdr:spPr>
        <a:xfrm>
          <a:off x="14513083" y="1045750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408509</xdr:colOff>
      <xdr:row>5</xdr:row>
      <xdr:rowOff>5816</xdr:rowOff>
    </xdr:from>
    <xdr:to>
      <xdr:col>25</xdr:col>
      <xdr:colOff>641343</xdr:colOff>
      <xdr:row>5</xdr:row>
      <xdr:rowOff>5816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6D432B33-557C-424F-91E1-7CD519FBCE26}"/>
            </a:ext>
          </a:extLst>
        </xdr:cNvPr>
        <xdr:cNvCxnSpPr/>
      </xdr:nvCxnSpPr>
      <xdr:spPr>
        <a:xfrm>
          <a:off x="14941167" y="1050753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84666</xdr:colOff>
      <xdr:row>25</xdr:row>
      <xdr:rowOff>0</xdr:rowOff>
    </xdr:from>
    <xdr:to>
      <xdr:col>21</xdr:col>
      <xdr:colOff>486832</xdr:colOff>
      <xdr:row>27</xdr:row>
      <xdr:rowOff>183444</xdr:rowOff>
    </xdr:to>
    <xdr:sp macro="" textlink="">
      <xdr:nvSpPr>
        <xdr:cNvPr id="22" name="Runde Klammer links/rechts 21">
          <a:extLst>
            <a:ext uri="{FF2B5EF4-FFF2-40B4-BE49-F238E27FC236}">
              <a16:creationId xmlns:a16="http://schemas.microsoft.com/office/drawing/2014/main" id="{333E6151-D82A-4EC9-BDB9-388B5174963F}"/>
            </a:ext>
          </a:extLst>
        </xdr:cNvPr>
        <xdr:cNvSpPr/>
      </xdr:nvSpPr>
      <xdr:spPr>
        <a:xfrm>
          <a:off x="7367727" y="4354286"/>
          <a:ext cx="402166" cy="57221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32455</xdr:colOff>
      <xdr:row>25</xdr:row>
      <xdr:rowOff>12877</xdr:rowOff>
    </xdr:from>
    <xdr:to>
      <xdr:col>23</xdr:col>
      <xdr:colOff>434621</xdr:colOff>
      <xdr:row>27</xdr:row>
      <xdr:rowOff>196321</xdr:rowOff>
    </xdr:to>
    <xdr:sp macro="" textlink="">
      <xdr:nvSpPr>
        <xdr:cNvPr id="23" name="Runde Klammer links/rechts 22">
          <a:extLst>
            <a:ext uri="{FF2B5EF4-FFF2-40B4-BE49-F238E27FC236}">
              <a16:creationId xmlns:a16="http://schemas.microsoft.com/office/drawing/2014/main" id="{EE5AA828-D5A2-4233-8B0B-98840CD48D12}"/>
            </a:ext>
          </a:extLst>
        </xdr:cNvPr>
        <xdr:cNvSpPr/>
      </xdr:nvSpPr>
      <xdr:spPr>
        <a:xfrm>
          <a:off x="8183782" y="4367163"/>
          <a:ext cx="402166" cy="57221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26307</xdr:colOff>
      <xdr:row>23</xdr:row>
      <xdr:rowOff>5816</xdr:rowOff>
    </xdr:from>
    <xdr:to>
      <xdr:col>24</xdr:col>
      <xdr:colOff>259141</xdr:colOff>
      <xdr:row>23</xdr:row>
      <xdr:rowOff>5816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7642C4E9-7A0C-492F-B975-4CD0A34337F4}"/>
            </a:ext>
          </a:extLst>
        </xdr:cNvPr>
        <xdr:cNvCxnSpPr/>
      </xdr:nvCxnSpPr>
      <xdr:spPr>
        <a:xfrm>
          <a:off x="14157066" y="4523158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385441</xdr:colOff>
      <xdr:row>23</xdr:row>
      <xdr:rowOff>5816</xdr:rowOff>
    </xdr:from>
    <xdr:to>
      <xdr:col>25</xdr:col>
      <xdr:colOff>216376</xdr:colOff>
      <xdr:row>23</xdr:row>
      <xdr:rowOff>5816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A56648B6-A8D8-4328-88A3-3861B0E1110D}"/>
            </a:ext>
          </a:extLst>
        </xdr:cNvPr>
        <xdr:cNvCxnSpPr/>
      </xdr:nvCxnSpPr>
      <xdr:spPr>
        <a:xfrm>
          <a:off x="14516200" y="4523158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437543</xdr:colOff>
      <xdr:row>23</xdr:row>
      <xdr:rowOff>5816</xdr:rowOff>
    </xdr:from>
    <xdr:to>
      <xdr:col>25</xdr:col>
      <xdr:colOff>670377</xdr:colOff>
      <xdr:row>23</xdr:row>
      <xdr:rowOff>5816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2152B865-CA9C-4ECB-AAAD-96BFE8419A18}"/>
            </a:ext>
          </a:extLst>
        </xdr:cNvPr>
        <xdr:cNvCxnSpPr/>
      </xdr:nvCxnSpPr>
      <xdr:spPr>
        <a:xfrm>
          <a:off x="14970201" y="4523158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380633</xdr:colOff>
      <xdr:row>26</xdr:row>
      <xdr:rowOff>12296</xdr:rowOff>
    </xdr:from>
    <xdr:to>
      <xdr:col>20</xdr:col>
      <xdr:colOff>211733</xdr:colOff>
      <xdr:row>26</xdr:row>
      <xdr:rowOff>12296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E41D4226-F20A-45FB-4E0A-E6C551A8FD26}"/>
            </a:ext>
          </a:extLst>
        </xdr:cNvPr>
        <xdr:cNvCxnSpPr/>
      </xdr:nvCxnSpPr>
      <xdr:spPr>
        <a:xfrm>
          <a:off x="12341960" y="4755357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95532</xdr:colOff>
      <xdr:row>25</xdr:row>
      <xdr:rowOff>193724</xdr:rowOff>
    </xdr:from>
    <xdr:to>
      <xdr:col>9</xdr:col>
      <xdr:colOff>328366</xdr:colOff>
      <xdr:row>25</xdr:row>
      <xdr:rowOff>193724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F9E682ED-F7BE-FE78-6DD6-915AEB9919EF}"/>
            </a:ext>
          </a:extLst>
        </xdr:cNvPr>
        <xdr:cNvCxnSpPr/>
      </xdr:nvCxnSpPr>
      <xdr:spPr>
        <a:xfrm>
          <a:off x="6614001" y="4548010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108491</xdr:colOff>
      <xdr:row>8</xdr:row>
      <xdr:rowOff>5818</xdr:rowOff>
    </xdr:from>
    <xdr:to>
      <xdr:col>20</xdr:col>
      <xdr:colOff>341325</xdr:colOff>
      <xdr:row>8</xdr:row>
      <xdr:rowOff>5818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E740C4EB-1D0B-1180-62EB-06665EBAE54A}"/>
            </a:ext>
          </a:extLst>
        </xdr:cNvPr>
        <xdr:cNvCxnSpPr/>
      </xdr:nvCxnSpPr>
      <xdr:spPr>
        <a:xfrm>
          <a:off x="12471552" y="1444287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114970</xdr:colOff>
      <xdr:row>8</xdr:row>
      <xdr:rowOff>5818</xdr:rowOff>
    </xdr:from>
    <xdr:to>
      <xdr:col>9</xdr:col>
      <xdr:colOff>347804</xdr:colOff>
      <xdr:row>8</xdr:row>
      <xdr:rowOff>5818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76EDA58A-BC1A-9678-C3FA-B133A487D2F0}"/>
            </a:ext>
          </a:extLst>
        </xdr:cNvPr>
        <xdr:cNvCxnSpPr/>
      </xdr:nvCxnSpPr>
      <xdr:spPr>
        <a:xfrm>
          <a:off x="6633439" y="1444287"/>
          <a:ext cx="232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95250</xdr:colOff>
      <xdr:row>27</xdr:row>
      <xdr:rowOff>6350</xdr:rowOff>
    </xdr:from>
    <xdr:to>
      <xdr:col>6</xdr:col>
      <xdr:colOff>692150</xdr:colOff>
      <xdr:row>33</xdr:row>
      <xdr:rowOff>184150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580CD7-06A5-6940-6AC1-27B92F061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0" y="5397500"/>
          <a:ext cx="1358900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2876-ACA7-49A2-824E-90366FD73188}">
  <dimension ref="A1:BP79"/>
  <sheetViews>
    <sheetView tabSelected="1" topLeftCell="B19" zoomScaleNormal="100" workbookViewId="0">
      <selection activeCell="H32" sqref="H32"/>
    </sheetView>
  </sheetViews>
  <sheetFormatPr baseColWidth="10" defaultRowHeight="15.5" x14ac:dyDescent="0.35"/>
  <cols>
    <col min="1" max="8" width="10.90625" style="1"/>
    <col min="9" max="9" width="5.7265625" style="1" customWidth="1"/>
    <col min="10" max="10" width="5.81640625" style="1" customWidth="1"/>
    <col min="11" max="11" width="7.6328125" style="1" customWidth="1"/>
    <col min="12" max="12" width="4.81640625" style="1" customWidth="1"/>
    <col min="13" max="13" width="7" style="1" customWidth="1"/>
    <col min="14" max="14" width="5.7265625" style="1" customWidth="1"/>
    <col min="15" max="15" width="10.90625" style="1"/>
    <col min="16" max="16" width="3.1796875" style="1" customWidth="1"/>
    <col min="17" max="19" width="10.90625" style="1"/>
    <col min="20" max="20" width="5.7265625" style="1" customWidth="1"/>
    <col min="21" max="21" width="5.81640625" style="1" customWidth="1"/>
    <col min="22" max="22" width="7.6328125" style="1" customWidth="1"/>
    <col min="23" max="23" width="4.81640625" style="1" customWidth="1"/>
    <col min="24" max="24" width="7" style="1" customWidth="1"/>
    <col min="25" max="25" width="5.7265625" style="1" customWidth="1"/>
    <col min="26" max="28" width="10.90625" style="1"/>
    <col min="29" max="29" width="10.90625" style="8"/>
    <col min="30" max="34" width="10.90625" style="4"/>
    <col min="35" max="35" width="3.36328125" style="4" customWidth="1"/>
    <col min="36" max="42" width="10.90625" style="4"/>
    <col min="43" max="43" width="15.54296875" style="4" bestFit="1" customWidth="1"/>
    <col min="44" max="68" width="10.90625" style="4"/>
    <col min="69" max="16384" width="10.90625" style="1"/>
  </cols>
  <sheetData>
    <row r="1" spans="1:56" ht="18.5" x14ac:dyDescent="0.45">
      <c r="F1" s="17" t="s">
        <v>20</v>
      </c>
      <c r="G1" s="17"/>
      <c r="H1" s="17"/>
      <c r="I1" s="7"/>
      <c r="T1" s="7"/>
    </row>
    <row r="3" spans="1:56" ht="18.5" x14ac:dyDescent="0.45">
      <c r="A3" s="16" t="s">
        <v>21</v>
      </c>
      <c r="B3" s="16"/>
      <c r="C3" s="16"/>
      <c r="D3" s="16"/>
      <c r="E3" s="16"/>
      <c r="F3" s="16"/>
      <c r="G3" s="16"/>
      <c r="H3" s="16"/>
      <c r="I3" s="2" t="s">
        <v>4</v>
      </c>
      <c r="J3" s="2"/>
      <c r="T3" s="2"/>
      <c r="U3" s="2"/>
      <c r="AK3" s="14" t="s">
        <v>5</v>
      </c>
    </row>
    <row r="5" spans="1:56" x14ac:dyDescent="0.35">
      <c r="A5" s="2" t="s">
        <v>46</v>
      </c>
      <c r="I5" s="2" t="s">
        <v>45</v>
      </c>
      <c r="J5" s="2"/>
      <c r="T5" s="2"/>
      <c r="U5" s="2"/>
      <c r="AK5" s="4" t="s">
        <v>0</v>
      </c>
      <c r="AL5" s="4" t="s">
        <v>1</v>
      </c>
      <c r="AM5" s="4" t="s">
        <v>2</v>
      </c>
      <c r="AN5" s="4" t="s">
        <v>3</v>
      </c>
    </row>
    <row r="6" spans="1:56" x14ac:dyDescent="0.35">
      <c r="A6" s="1" t="str">
        <f>"Bestimme den Schnittpunkt der Geraden durch die Punkte P und Q mit dem Kreis K. "</f>
        <v xml:space="preserve">Bestimme den Schnittpunkt der Geraden durch die Punkte P und Q mit dem Kreis K. </v>
      </c>
      <c r="I6" s="1" t="s">
        <v>38</v>
      </c>
      <c r="J6" s="1" t="s">
        <v>28</v>
      </c>
      <c r="T6" s="1" t="s">
        <v>40</v>
      </c>
      <c r="U6" s="1" t="s">
        <v>28</v>
      </c>
      <c r="AJ6" s="4" t="s">
        <v>42</v>
      </c>
      <c r="AK6" s="4">
        <f ca="1">RANDBETWEEN(-10,30)</f>
        <v>13</v>
      </c>
      <c r="AL6" s="4">
        <f ca="1">RANDBETWEEN(-10,30)</f>
        <v>18</v>
      </c>
      <c r="AM6" s="4">
        <f ca="1">RANDBETWEEN(-10,30)</f>
        <v>6</v>
      </c>
    </row>
    <row r="7" spans="1:56" x14ac:dyDescent="0.35">
      <c r="AJ7" s="4" t="s">
        <v>23</v>
      </c>
      <c r="AK7" s="4">
        <f ca="1">VLOOKUP($AO8,$AW$9:$BB$58,3,FALSE)*(-1)^RANDBETWEEN(0,1)</f>
        <v>4</v>
      </c>
      <c r="AL7" s="4">
        <f ca="1">VLOOKUP($AO8,$AW$9:$BB$58,4,FALSE)*(-1)^RANDBETWEEN(0,1)</f>
        <v>6</v>
      </c>
      <c r="AM7" s="4">
        <f ca="1">VLOOKUP($AO8,$AW$9:$BB$58,5,FALSE)*(-1)^RANDBETWEEN(0,1)</f>
        <v>-12</v>
      </c>
      <c r="AN7" s="4">
        <f ca="1">VLOOKUP($AO8,$AW$9:$BB$58,6,FALSE)</f>
        <v>14</v>
      </c>
    </row>
    <row r="8" spans="1:56" x14ac:dyDescent="0.35">
      <c r="A8" s="1" t="s">
        <v>24</v>
      </c>
      <c r="B8" s="1" t="str">
        <f ca="1">"P = ("&amp;AK13&amp;"|"&amp;AL13&amp;"|"&amp;AM13&amp;")"</f>
        <v>P = (-51|-22|78)</v>
      </c>
      <c r="D8" s="1" t="str">
        <f ca="1">"Q = ("&amp;AK12&amp;"|"&amp;AL12&amp;"|"&amp;AM12&amp;")"</f>
        <v>Q = (-19|-2|42)</v>
      </c>
      <c r="K8" s="3">
        <f ca="1">AK13</f>
        <v>-51</v>
      </c>
      <c r="M8" s="3">
        <f ca="1">AK14</f>
        <v>32</v>
      </c>
      <c r="V8" s="3">
        <f ca="1">AK57</f>
        <v>-13</v>
      </c>
      <c r="X8" s="3">
        <f ca="1">AK58</f>
        <v>14</v>
      </c>
      <c r="AJ8" s="4" t="s">
        <v>18</v>
      </c>
      <c r="AK8" s="4">
        <f ca="1">AK6+AK7</f>
        <v>17</v>
      </c>
      <c r="AL8" s="4">
        <f ca="1">AL6+AL7</f>
        <v>24</v>
      </c>
      <c r="AM8" s="4">
        <f ca="1">AM6+AM7</f>
        <v>-6</v>
      </c>
      <c r="AN8" s="4">
        <f ca="1">AN7</f>
        <v>14</v>
      </c>
      <c r="AO8" s="4">
        <v>1</v>
      </c>
    </row>
    <row r="9" spans="1:56" x14ac:dyDescent="0.35">
      <c r="A9" s="2"/>
      <c r="J9" s="5" t="s">
        <v>29</v>
      </c>
      <c r="K9" s="3">
        <f ca="1">AL13</f>
        <v>-22</v>
      </c>
      <c r="L9" s="6" t="s">
        <v>30</v>
      </c>
      <c r="M9" s="3">
        <f ca="1">AL14</f>
        <v>20</v>
      </c>
      <c r="U9" s="5" t="s">
        <v>29</v>
      </c>
      <c r="V9" s="3">
        <f ca="1">AL57</f>
        <v>39</v>
      </c>
      <c r="W9" s="6" t="s">
        <v>30</v>
      </c>
      <c r="X9" s="3">
        <f ca="1">AL58</f>
        <v>-6</v>
      </c>
      <c r="AJ9" s="4" t="s">
        <v>43</v>
      </c>
      <c r="AK9" s="4">
        <f ca="1">AM7*(-1)^RANDBETWEEN(0,1)</f>
        <v>-12</v>
      </c>
      <c r="AL9" s="4">
        <f ca="1">AK7*(-1)^RANDBETWEEN(0,1)</f>
        <v>-4</v>
      </c>
      <c r="AM9" s="4">
        <f ca="1">AL7*(-1)^RANDBETWEEN(0,1)</f>
        <v>6</v>
      </c>
      <c r="AW9" s="4">
        <f t="shared" ref="AW9:AW40" ca="1" si="0">RANK(AX9,$AX$9:$AX$58)</f>
        <v>41</v>
      </c>
      <c r="AX9" s="4">
        <f ca="1">RAND()</f>
        <v>0.18339254367902547</v>
      </c>
      <c r="AY9" s="15">
        <v>2</v>
      </c>
      <c r="AZ9" s="15">
        <v>2</v>
      </c>
      <c r="BA9" s="15">
        <v>1</v>
      </c>
      <c r="BB9" s="15">
        <f>SQRT(AY9^2+AZ9^2+BA9^2)</f>
        <v>3</v>
      </c>
      <c r="BC9" s="4">
        <v>4</v>
      </c>
      <c r="BD9" s="4">
        <v>5</v>
      </c>
    </row>
    <row r="10" spans="1:56" x14ac:dyDescent="0.35">
      <c r="B10" s="1" t="str">
        <f ca="1">"Kugel K: (x "&amp;IF(AK8&lt;0,"+ ","- ")&amp;ABS(AK8)&amp;")² + (y "&amp;IF(AL8&lt;0,"+ ","- ")&amp;ABS(AL8)&amp;")² + (z "&amp;IF(AM8&lt;0,"+ ","- ")&amp;ABS(AM8)&amp;")² = "&amp;AN8&amp;"²"</f>
        <v>Kugel K: (x - 17)² + (y - 24)² + (z + 6)² = 14²</v>
      </c>
      <c r="K10" s="3">
        <f ca="1">AM13</f>
        <v>78</v>
      </c>
      <c r="M10" s="3">
        <f ca="1">AM14</f>
        <v>-36</v>
      </c>
      <c r="V10" s="3">
        <f ca="1">AM57</f>
        <v>-15</v>
      </c>
      <c r="X10" s="3">
        <f ca="1">AM58</f>
        <v>8</v>
      </c>
      <c r="AJ10" s="4" t="s">
        <v>41</v>
      </c>
      <c r="AK10" s="4">
        <f ca="1">AK8-AK9</f>
        <v>29</v>
      </c>
      <c r="AL10" s="4">
        <f ca="1">AL8-AL9</f>
        <v>28</v>
      </c>
      <c r="AM10" s="4">
        <f ca="1">AM8-AM9</f>
        <v>-12</v>
      </c>
      <c r="AQ10" s="4">
        <v>1</v>
      </c>
      <c r="AR10" s="4">
        <v>2</v>
      </c>
      <c r="AS10" s="4">
        <v>3</v>
      </c>
      <c r="AW10" s="4">
        <f t="shared" ca="1" si="0"/>
        <v>38</v>
      </c>
      <c r="AX10" s="4">
        <f t="shared" ref="AX10:AX58" ca="1" si="1">RAND()</f>
        <v>0.23045041793675392</v>
      </c>
      <c r="AY10" s="15">
        <v>1</v>
      </c>
      <c r="AZ10" s="15">
        <v>2</v>
      </c>
      <c r="BA10" s="15">
        <v>2</v>
      </c>
      <c r="BB10" s="15">
        <f>SQRT(AY10^2+AZ10^2+BA10^2)</f>
        <v>3</v>
      </c>
      <c r="BC10" s="4">
        <v>4</v>
      </c>
      <c r="BD10" s="4">
        <v>5</v>
      </c>
    </row>
    <row r="11" spans="1:56" x14ac:dyDescent="0.35">
      <c r="AK11" s="4">
        <f ca="1">AK10-AK6</f>
        <v>16</v>
      </c>
      <c r="AL11" s="4">
        <f ca="1">AL10-AL6</f>
        <v>10</v>
      </c>
      <c r="AM11" s="4">
        <f ca="1">AM10-AM6</f>
        <v>-18</v>
      </c>
      <c r="AN11" s="4">
        <f ca="1">GCD(ABS(AK7),ABS(AL7),ABS(AM7))</f>
        <v>2</v>
      </c>
      <c r="AO11" s="4" t="s">
        <v>25</v>
      </c>
      <c r="AP11" s="4" t="s">
        <v>33</v>
      </c>
      <c r="AQ11" s="4">
        <f ca="1">AK15^2</f>
        <v>4624</v>
      </c>
      <c r="AR11" s="4">
        <f ca="1">AL15^2</f>
        <v>2116</v>
      </c>
      <c r="AS11" s="4">
        <f ca="1">AM15^2</f>
        <v>7056</v>
      </c>
      <c r="AT11" s="4">
        <f ca="1">SUM(AQ11:AS11)</f>
        <v>13796</v>
      </c>
      <c r="AU11" s="4">
        <f ca="1">AT11-AN8^2</f>
        <v>13600</v>
      </c>
      <c r="AV11" s="4">
        <f ca="1">AU11/AU13</f>
        <v>5</v>
      </c>
      <c r="AW11" s="4">
        <f t="shared" ca="1" si="0"/>
        <v>24</v>
      </c>
      <c r="AX11" s="4">
        <f t="shared" ca="1" si="1"/>
        <v>0.66385853448842003</v>
      </c>
      <c r="AY11" s="15">
        <v>2</v>
      </c>
      <c r="AZ11" s="15">
        <v>1</v>
      </c>
      <c r="BA11" s="15">
        <v>2</v>
      </c>
      <c r="BB11" s="15">
        <f t="shared" ref="BB11:BB58" si="2">SQRT(AY11^2+AZ11^2+BA11^2)</f>
        <v>3</v>
      </c>
      <c r="BC11" s="4">
        <v>4</v>
      </c>
      <c r="BD11" s="4">
        <v>5</v>
      </c>
    </row>
    <row r="12" spans="1:56" x14ac:dyDescent="0.35">
      <c r="J12" s="1" t="s">
        <v>32</v>
      </c>
      <c r="U12" s="1" t="s">
        <v>32</v>
      </c>
      <c r="AJ12" s="4" t="s">
        <v>27</v>
      </c>
      <c r="AK12" s="4">
        <f ca="1">AK6-$AN12*AK11</f>
        <v>-19</v>
      </c>
      <c r="AL12" s="4">
        <f ca="1">AL6-$AN12*AL11</f>
        <v>-2</v>
      </c>
      <c r="AM12" s="4">
        <f ca="1">AM6-$AN12*AM11</f>
        <v>42</v>
      </c>
      <c r="AN12" s="4">
        <f ca="1">2*RANDBETWEEN(1,2)</f>
        <v>2</v>
      </c>
      <c r="AO12" s="4" t="s">
        <v>26</v>
      </c>
      <c r="AP12" s="4" t="s">
        <v>34</v>
      </c>
      <c r="AQ12" s="4">
        <f ca="1">AK14*AK15*2</f>
        <v>-4352</v>
      </c>
      <c r="AR12" s="4">
        <f ca="1">AL14*AL15*2</f>
        <v>-1840</v>
      </c>
      <c r="AS12" s="4">
        <f ca="1">AM14*AM15*2</f>
        <v>-6048</v>
      </c>
      <c r="AT12" s="4">
        <f ca="1">SUM(AQ12:AS12)</f>
        <v>-12240</v>
      </c>
      <c r="AU12" s="4">
        <f ca="1">AT12</f>
        <v>-12240</v>
      </c>
      <c r="AV12" s="4">
        <f ca="1">AU12/AU13</f>
        <v>-4.5</v>
      </c>
      <c r="AW12" s="4">
        <f t="shared" ca="1" si="0"/>
        <v>7</v>
      </c>
      <c r="AX12" s="4">
        <f t="shared" ca="1" si="1"/>
        <v>0.91488521657495181</v>
      </c>
      <c r="AY12" s="15">
        <v>4</v>
      </c>
      <c r="AZ12" s="15">
        <v>4</v>
      </c>
      <c r="BA12" s="15">
        <v>2</v>
      </c>
      <c r="BB12" s="15">
        <f t="shared" si="2"/>
        <v>6</v>
      </c>
      <c r="BC12" s="4">
        <v>8</v>
      </c>
      <c r="BD12" s="4">
        <v>10</v>
      </c>
    </row>
    <row r="13" spans="1:56" x14ac:dyDescent="0.35">
      <c r="A13" s="1" t="s">
        <v>37</v>
      </c>
      <c r="B13" s="1" t="str">
        <f ca="1">"P = ("&amp;AK29&amp;"|"&amp;AL29&amp;"|"&amp;AM29&amp;")"</f>
        <v>P = (4|-36|16)</v>
      </c>
      <c r="D13" s="1" t="str">
        <f ca="1">"Q = ("&amp;AK28&amp;"|"&amp;AL28&amp;"|"&amp;AM28&amp;")"</f>
        <v>Q = (12|-18|14)</v>
      </c>
      <c r="K13" s="1" t="str">
        <f ca="1">"("&amp;AK13&amp;IF(AK14&lt;0," - "," + ")&amp;ABS(AK14)&amp;"r "&amp;IF(AK8&lt;0,"+ ","- ")&amp;ABS(AK8)&amp;")² + ("&amp;AL13&amp;IF(AL14&lt;0," - "," + ")&amp;ABS(AL14)&amp;"r "&amp;IF(AL8&lt;0,"+ ","- ")&amp;ABS(AL8)&amp;")² + ("&amp;AM13&amp;IF(AM14&lt;0," - "," + ")&amp;ABS(AM14)&amp;"r "&amp;IF(AM8&lt;0,"+ ","- ")&amp;ABS(AM8)&amp;")² = "&amp;AN8&amp;"²"</f>
        <v>(-51 + 32r - 17)² + (-22 + 20r - 24)² + (78 - 36r + 6)² = 14²</v>
      </c>
      <c r="V13" s="1" t="str">
        <f ca="1">"("&amp;AK57&amp;IF(AK58&lt;0," - "," + ")&amp;ABS(AK58)&amp;"r "&amp;IF(AK52&lt;0,"+ ","- ")&amp;ABS(AK52)&amp;")² + ("&amp;AL57&amp;IF(AL58&lt;0," - "," + ")&amp;ABS(AL58)&amp;"r "&amp;IF(AL52&lt;0,"+ ","- ")&amp;ABS(AL52)&amp;")² + ("&amp;AM57&amp;IF(AM58&lt;0," - "," + ")&amp;ABS(AM58)&amp;"r "&amp;IF(AM52&lt;0,"+ ","- ")&amp;ABS(AM52)&amp;")² = "&amp;AN52&amp;"²"</f>
        <v>(-13 + 14r - 18)² + (39 - 6r - 27)² + (-15 + 8r - 5)² = 5²</v>
      </c>
      <c r="AJ13" s="4" t="s">
        <v>22</v>
      </c>
      <c r="AK13" s="4">
        <f ca="1">AK6-$AN13*AK11</f>
        <v>-51</v>
      </c>
      <c r="AL13" s="4">
        <f ca="1">AL6-$AN13*AL11</f>
        <v>-22</v>
      </c>
      <c r="AM13" s="4">
        <f ca="1">AM6-$AN13*AM11</f>
        <v>78</v>
      </c>
      <c r="AN13" s="4">
        <f ca="1">AN12*2</f>
        <v>4</v>
      </c>
      <c r="AP13" s="4" t="s">
        <v>35</v>
      </c>
      <c r="AQ13" s="4">
        <f ca="1">AK14^2</f>
        <v>1024</v>
      </c>
      <c r="AR13" s="4">
        <f ca="1">AL14^2</f>
        <v>400</v>
      </c>
      <c r="AS13" s="4">
        <f ca="1">AM14^2</f>
        <v>1296</v>
      </c>
      <c r="AT13" s="4">
        <f ca="1">SUM(AQ13:AS13)</f>
        <v>2720</v>
      </c>
      <c r="AU13" s="4">
        <f ca="1">AT13</f>
        <v>2720</v>
      </c>
      <c r="AV13" s="4">
        <f ca="1">AU13/AU13</f>
        <v>1</v>
      </c>
      <c r="AW13" s="4">
        <f t="shared" ca="1" si="0"/>
        <v>27</v>
      </c>
      <c r="AX13" s="4">
        <f t="shared" ca="1" si="1"/>
        <v>0.56575006569045105</v>
      </c>
      <c r="AY13" s="15">
        <v>2</v>
      </c>
      <c r="AZ13" s="15">
        <v>4</v>
      </c>
      <c r="BA13" s="15">
        <v>4</v>
      </c>
      <c r="BB13" s="15">
        <f t="shared" si="2"/>
        <v>6</v>
      </c>
      <c r="BC13" s="4">
        <v>8</v>
      </c>
      <c r="BD13" s="4">
        <v>10</v>
      </c>
    </row>
    <row r="14" spans="1:56" x14ac:dyDescent="0.35">
      <c r="A14" s="2"/>
      <c r="K14" s="1" t="str">
        <f ca="1">"("&amp;AK15&amp;IF(AK14&lt;0," - "," + ")&amp;ABS(AK14)&amp;"r)² + ("&amp;AL15&amp;IF(AL14&lt;0," - "," + ")&amp;ABS(AL14)&amp;"r)² + ("&amp;AM15&amp;IF(AM14&lt;0," - "," + ")&amp;ABS(AM14)&amp;"r)² = "&amp;AN8&amp;"²"</f>
        <v>(-68 + 32r)² + (-46 + 20r)² + (84 - 36r)² = 14²</v>
      </c>
      <c r="V14" s="1" t="str">
        <f ca="1">"("&amp;AK59&amp;IF(AK58&lt;0," - "," + ")&amp;ABS(AK58)&amp;"r)² + ("&amp;AL59&amp;IF(AL58&lt;0," - "," + ")&amp;ABS(AL58)&amp;"r)² + ("&amp;AM59&amp;IF(AM58&lt;0," - "," + ")&amp;ABS(AM58)&amp;"r)² = "&amp;AN52&amp;"²"</f>
        <v>(-31 + 14r)² + (12 - 6r)² + (-20 + 8r)² = 5²</v>
      </c>
      <c r="AJ14" s="4" t="s">
        <v>31</v>
      </c>
      <c r="AK14" s="4">
        <f ca="1">AK12-AK13</f>
        <v>32</v>
      </c>
      <c r="AL14" s="4">
        <f ca="1">AL12-AL13</f>
        <v>20</v>
      </c>
      <c r="AM14" s="4">
        <f ca="1">AM12-AM13</f>
        <v>-36</v>
      </c>
      <c r="AW14" s="4">
        <f t="shared" ca="1" si="0"/>
        <v>42</v>
      </c>
      <c r="AX14" s="4">
        <f t="shared" ca="1" si="1"/>
        <v>0.14644605940103439</v>
      </c>
      <c r="AY14" s="15">
        <v>4</v>
      </c>
      <c r="AZ14" s="15">
        <v>2</v>
      </c>
      <c r="BA14" s="15">
        <v>4</v>
      </c>
      <c r="BB14" s="15">
        <f t="shared" si="2"/>
        <v>6</v>
      </c>
      <c r="BC14" s="4">
        <v>8</v>
      </c>
      <c r="BD14" s="4">
        <v>10</v>
      </c>
    </row>
    <row r="15" spans="1:56" x14ac:dyDescent="0.35">
      <c r="B15" s="1" t="str">
        <f ca="1">"Kugel K: (x "&amp;IF(AK24&lt;0,"+ ","- ")&amp;ABS(AK24)&amp;")² + (y "&amp;IF(AL24&lt;0,"+ ","- ")&amp;ABS(AL24)&amp;")² + (z "&amp;IF(AM24&lt;0,"+ ","- ")&amp;ABS(AM24)&amp;")² = "&amp;AN24&amp;"²"</f>
        <v>Kugel K: (x - 32)² + (y - 6)² + (z - 16)² = 14²</v>
      </c>
      <c r="K15" s="1" t="str">
        <f ca="1">AQ15&amp;" + "&amp;AR15&amp;" + "&amp;AS15&amp;" = "&amp;AN8&amp;"²"</f>
        <v>4624 - 4352r + 1024r² + 2116 - 1840r + 400r² + 7056 - 6048r + 1296r² = 14²</v>
      </c>
      <c r="V15" s="1" t="str">
        <f ca="1">AQ59&amp;" + "&amp;AR59&amp;" + "&amp;AS59&amp;" = "&amp;AN52&amp;"²"</f>
        <v>961 - 868r + 196r² + 144 - 144r + 36r² + 400 - 320r + 64r² = 5²</v>
      </c>
      <c r="AK15" s="4">
        <f ca="1">AK13-AK8</f>
        <v>-68</v>
      </c>
      <c r="AL15" s="4">
        <f ca="1">AL13-AL8</f>
        <v>-46</v>
      </c>
      <c r="AM15" s="4">
        <f ca="1">AM13-AM8</f>
        <v>84</v>
      </c>
      <c r="AQ15" s="4" t="str">
        <f ca="1">AQ11&amp;IF(AQ12&lt;0," - "," + ")&amp;ABS(AQ12)&amp;"r"&amp;IF(AQ13&lt;0," - "," + ")&amp;ABS(AQ13)&amp;"r²"</f>
        <v>4624 - 4352r + 1024r²</v>
      </c>
      <c r="AR15" s="4" t="str">
        <f ca="1">AR11&amp;IF(AR12&lt;0," - "," + ")&amp;ABS(AR12)&amp;"r"&amp;IF(AR13&lt;0," - "," + ")&amp;ABS(AR13)&amp;"r²"</f>
        <v>2116 - 1840r + 400r²</v>
      </c>
      <c r="AS15" s="4" t="str">
        <f ca="1">AS11&amp;IF(AS12&lt;0," - "," + ")&amp;ABS(AS12)&amp;"r"&amp;IF(AS13&lt;0," - "," + ")&amp;ABS(AS13)&amp;"r²"</f>
        <v>7056 - 6048r + 1296r²</v>
      </c>
      <c r="AT15" s="4" t="str">
        <f ca="1">AT11&amp;IF(AT12&lt;0," - "," + ")&amp;ABS(AT12)&amp;"r"&amp;IF(AT13&lt;0," - "," + ")&amp;ABS(AT13)&amp;"r²"</f>
        <v>13796 - 12240r + 2720r²</v>
      </c>
      <c r="AU15" s="4" t="str">
        <f ca="1">AU11&amp;IF(AU12&lt;0," - "," + ")&amp;ABS(AU12)&amp;"r"&amp;IF(AU13&lt;0," - "," + ")&amp;ABS(AU13)&amp;"r²"</f>
        <v>13600 - 12240r + 2720r²</v>
      </c>
      <c r="AV15" s="4" t="str">
        <f ca="1">ROUND(AV11,5)&amp;IF(AV12&lt;0," - "," + ")&amp;ROUND(ABS(AV12),5)&amp;"r"&amp;IF(AV13&lt;0," - "," + ")&amp;"r²"</f>
        <v>5 - 4,5r + r²</v>
      </c>
      <c r="AW15" s="4">
        <f t="shared" ca="1" si="0"/>
        <v>20</v>
      </c>
      <c r="AX15" s="4">
        <f t="shared" ca="1" si="1"/>
        <v>0.72585429195729378</v>
      </c>
      <c r="AY15" s="15">
        <v>4</v>
      </c>
      <c r="AZ15" s="15">
        <v>0</v>
      </c>
      <c r="BA15" s="15">
        <v>3</v>
      </c>
      <c r="BB15" s="15">
        <f t="shared" si="2"/>
        <v>5</v>
      </c>
      <c r="BC15" s="4">
        <v>12</v>
      </c>
      <c r="BD15" s="4">
        <v>13</v>
      </c>
    </row>
    <row r="16" spans="1:56" x14ac:dyDescent="0.35">
      <c r="K16" s="1" t="str">
        <f ca="1">AT15&amp;" = "&amp;AN8&amp;"²"</f>
        <v>13796 - 12240r + 2720r² = 14²</v>
      </c>
      <c r="V16" s="1" t="str">
        <f ca="1">AT59&amp;" = "&amp;AN52&amp;"²"</f>
        <v>1505 - 1332r + 296r² = 5²</v>
      </c>
      <c r="AQ16" s="4">
        <f ca="1">ROUND(-AV12/2+SQRT((AV12/2)^2-AV11),4)</f>
        <v>2.5</v>
      </c>
      <c r="AR16" s="4">
        <f ca="1">ROUND(-AV12/2-SQRT((AV12/2)^2-AV11),4)</f>
        <v>2</v>
      </c>
      <c r="AW16" s="4">
        <f t="shared" ca="1" si="0"/>
        <v>46</v>
      </c>
      <c r="AX16" s="4">
        <f t="shared" ca="1" si="1"/>
        <v>3.4806920961302668E-2</v>
      </c>
      <c r="AY16" s="15">
        <v>3</v>
      </c>
      <c r="AZ16" s="15">
        <v>0</v>
      </c>
      <c r="BA16" s="15">
        <v>4</v>
      </c>
      <c r="BB16" s="15">
        <f t="shared" si="2"/>
        <v>5</v>
      </c>
      <c r="BC16" s="4">
        <v>12</v>
      </c>
      <c r="BD16" s="4">
        <v>13</v>
      </c>
    </row>
    <row r="17" spans="1:60" x14ac:dyDescent="0.35">
      <c r="K17" s="1" t="str">
        <f ca="1">AU15&amp;" = 0"</f>
        <v>13600 - 12240r + 2720r² = 0</v>
      </c>
      <c r="V17" s="1" t="str">
        <f ca="1">AU59&amp;" = 0"</f>
        <v>1480 - 1332r + 296r² = 0</v>
      </c>
      <c r="AK17" s="4">
        <f ca="1">ROUND(AK13+$AR16*AK14,0)</f>
        <v>13</v>
      </c>
      <c r="AL17" s="4">
        <f ca="1">ROUND(AL13+$AR16*AL14,0)</f>
        <v>18</v>
      </c>
      <c r="AM17" s="4">
        <f ca="1">ROUND(AM13+$AR16*AM14,0)</f>
        <v>6</v>
      </c>
      <c r="AW17" s="4">
        <f t="shared" ca="1" si="0"/>
        <v>22</v>
      </c>
      <c r="AX17" s="4">
        <f t="shared" ca="1" si="1"/>
        <v>0.70286020904015933</v>
      </c>
      <c r="AY17" s="15">
        <v>0</v>
      </c>
      <c r="AZ17" s="15">
        <v>3</v>
      </c>
      <c r="BA17" s="15">
        <v>4</v>
      </c>
      <c r="BB17" s="15">
        <f t="shared" si="2"/>
        <v>5</v>
      </c>
      <c r="BC17" s="4">
        <v>12</v>
      </c>
      <c r="BD17" s="4">
        <v>13</v>
      </c>
    </row>
    <row r="18" spans="1:60" x14ac:dyDescent="0.35">
      <c r="A18" s="1" t="s">
        <v>40</v>
      </c>
      <c r="B18" s="1" t="str">
        <f ca="1">"P = ("&amp;AK57&amp;"|"&amp;AL57&amp;"|"&amp;AM57&amp;")"</f>
        <v>P = (-13|39|-15)</v>
      </c>
      <c r="D18" s="1" t="str">
        <f ca="1">"Q = ("&amp;AK56&amp;"|"&amp;AL56&amp;"|"&amp;AM56&amp;")"</f>
        <v>Q = (1|33|-7)</v>
      </c>
      <c r="K18" s="1" t="str">
        <f ca="1">AV15&amp;" = 0"</f>
        <v>5 - 4,5r + r² = 0</v>
      </c>
      <c r="V18" s="1" t="str">
        <f ca="1">AV59&amp;" = 0"</f>
        <v>5 - 4,5r + r² = 0</v>
      </c>
      <c r="AK18" s="4">
        <f ca="1">ROUND(AK13+$AQ16*AK14,0)</f>
        <v>29</v>
      </c>
      <c r="AL18" s="4">
        <f ca="1">ROUND(AL13+$AQ16*AL14,0)</f>
        <v>28</v>
      </c>
      <c r="AM18" s="4">
        <f ca="1">ROUND(AM13+$AQ16*AM14,0)</f>
        <v>-12</v>
      </c>
      <c r="AW18" s="4">
        <f t="shared" ca="1" si="0"/>
        <v>3</v>
      </c>
      <c r="AX18" s="4">
        <f t="shared" ca="1" si="1"/>
        <v>0.96380428212848712</v>
      </c>
      <c r="AY18" s="15">
        <v>3</v>
      </c>
      <c r="AZ18" s="15">
        <v>0</v>
      </c>
      <c r="BA18" s="15">
        <v>4</v>
      </c>
      <c r="BB18" s="15">
        <f t="shared" si="2"/>
        <v>5</v>
      </c>
      <c r="BC18" s="4">
        <v>12</v>
      </c>
      <c r="BD18" s="4">
        <v>13</v>
      </c>
    </row>
    <row r="19" spans="1:60" x14ac:dyDescent="0.35">
      <c r="A19" s="2"/>
      <c r="K19" s="1" t="str">
        <f ca="1">"PQ-Formel ergibt: r1 = "&amp;AR16&amp;" und r2 = "&amp;AQ16</f>
        <v>PQ-Formel ergibt: r1 = 2 und r2 = 2,5</v>
      </c>
      <c r="V19" s="1" t="str">
        <f ca="1">"PQ-Formel ergibt: r1 = "&amp;AR60&amp;" und r2 = "&amp;AQ60</f>
        <v>PQ-Formel ergibt: r1 = 2 und r2 = 2,5</v>
      </c>
      <c r="AW19" s="4">
        <f t="shared" ca="1" si="0"/>
        <v>4</v>
      </c>
      <c r="AX19" s="4">
        <f t="shared" ca="1" si="1"/>
        <v>0.95553297510495194</v>
      </c>
      <c r="AY19" s="15">
        <v>0</v>
      </c>
      <c r="AZ19" s="15">
        <v>3</v>
      </c>
      <c r="BA19" s="15">
        <v>4</v>
      </c>
      <c r="BB19" s="15">
        <f t="shared" si="2"/>
        <v>5</v>
      </c>
      <c r="BC19" s="4">
        <v>12</v>
      </c>
      <c r="BD19" s="4">
        <v>13</v>
      </c>
    </row>
    <row r="20" spans="1:60" x14ac:dyDescent="0.35">
      <c r="B20" s="1" t="str">
        <f ca="1">"Kugel K: (x "&amp;IF(AK52&lt;0,"+ ","- ")&amp;ABS(AK52)&amp;")² + (y "&amp;IF(AL52&lt;0,"+ ","- ")&amp;ABS(AL52)&amp;")² + (z "&amp;IF(AM52&lt;0,"+ ","- ")&amp;ABS(AM52)&amp;")² = "&amp;AN52&amp;"²"</f>
        <v>Kugel K: (x - 18)² + (y - 27)² + (z - 5)² = 5²</v>
      </c>
      <c r="K20" s="1" t="s">
        <v>36</v>
      </c>
      <c r="V20" s="1" t="s">
        <v>36</v>
      </c>
      <c r="AW20" s="4">
        <f t="shared" ca="1" si="0"/>
        <v>11</v>
      </c>
      <c r="AX20" s="4">
        <f t="shared" ca="1" si="1"/>
        <v>0.83847621813353046</v>
      </c>
      <c r="AY20" s="15">
        <v>0</v>
      </c>
      <c r="AZ20" s="15">
        <v>4</v>
      </c>
      <c r="BA20" s="15">
        <v>3</v>
      </c>
      <c r="BB20" s="15">
        <f t="shared" si="2"/>
        <v>5</v>
      </c>
      <c r="BC20" s="4">
        <v>12</v>
      </c>
      <c r="BD20" s="4">
        <v>13</v>
      </c>
    </row>
    <row r="21" spans="1:60" x14ac:dyDescent="0.35">
      <c r="L21" s="1" t="str">
        <f ca="1">"S1 ("&amp;AK17&amp;"|"&amp;AL17&amp;"|"&amp;AM17&amp;") und S2 ("&amp;AK18&amp;"|"&amp;AL18&amp;"|"&amp;AM18&amp;")"</f>
        <v>S1 (13|18|6) und S2 (29|28|-12)</v>
      </c>
      <c r="W21" s="1" t="str">
        <f ca="1">"S1 ("&amp;AK61&amp;"|"&amp;AL61&amp;"|"&amp;AM61&amp;") und S2 ("&amp;AK62&amp;"|"&amp;AL62&amp;"|"&amp;AM62&amp;")"</f>
        <v>S1 (15|27|1) und S2 (22|24|5)</v>
      </c>
      <c r="AW21" s="4">
        <f t="shared" ca="1" si="0"/>
        <v>8</v>
      </c>
      <c r="AX21" s="4">
        <f t="shared" ca="1" si="1"/>
        <v>0.9067662718705628</v>
      </c>
      <c r="AY21" s="15">
        <v>8</v>
      </c>
      <c r="AZ21" s="15">
        <v>1</v>
      </c>
      <c r="BA21" s="15">
        <v>4</v>
      </c>
      <c r="BB21" s="15">
        <f t="shared" si="2"/>
        <v>9</v>
      </c>
      <c r="BC21" s="4">
        <v>40</v>
      </c>
      <c r="BD21" s="4">
        <v>41</v>
      </c>
    </row>
    <row r="22" spans="1:60" x14ac:dyDescent="0.35">
      <c r="AJ22" s="4" t="s">
        <v>42</v>
      </c>
      <c r="AK22" s="4">
        <f ca="1">RANDBETWEEN(-10,30)</f>
        <v>20</v>
      </c>
      <c r="AL22" s="4">
        <f ca="1">RANDBETWEEN(-10,30)</f>
        <v>0</v>
      </c>
      <c r="AM22" s="4">
        <f ca="1">RANDBETWEEN(-10,30)</f>
        <v>12</v>
      </c>
      <c r="AW22" s="4">
        <f t="shared" ca="1" si="0"/>
        <v>33</v>
      </c>
      <c r="AX22" s="4">
        <f t="shared" ca="1" si="1"/>
        <v>0.42585488993835297</v>
      </c>
      <c r="AY22" s="15">
        <v>4</v>
      </c>
      <c r="AZ22" s="15">
        <v>1</v>
      </c>
      <c r="BA22" s="15">
        <v>8</v>
      </c>
      <c r="BB22" s="15">
        <f t="shared" si="2"/>
        <v>9</v>
      </c>
      <c r="BC22" s="4">
        <v>40</v>
      </c>
      <c r="BD22" s="4">
        <v>41</v>
      </c>
    </row>
    <row r="23" spans="1:60" x14ac:dyDescent="0.35">
      <c r="A23" s="1" t="s">
        <v>39</v>
      </c>
      <c r="B23" s="1" t="str">
        <f ca="1">"P = ("&amp;AK74&amp;"|"&amp;AL74&amp;"|"&amp;AM74&amp;")"</f>
        <v>P = (8|-16|2)</v>
      </c>
      <c r="D23" s="1" t="str">
        <f ca="1">"Q = ("&amp;AK73&amp;"|"&amp;AL73&amp;"|"&amp;AM73&amp;")"</f>
        <v>Q = (16|-10|4)</v>
      </c>
      <c r="AJ23" s="4" t="s">
        <v>23</v>
      </c>
      <c r="AK23" s="4">
        <f ca="1">VLOOKUP($AO24,$AW$9:$BB$58,3,FALSE)*(-1)^RANDBETWEEN(0,1)</f>
        <v>12</v>
      </c>
      <c r="AL23" s="4">
        <f ca="1">VLOOKUP($AO24,$AW$9:$BB$58,4,FALSE)*(-1)^RANDBETWEEN(0,1)</f>
        <v>6</v>
      </c>
      <c r="AM23" s="4">
        <f ca="1">VLOOKUP($AO24,$AW$9:$BB$58,5,FALSE)*(-1)^RANDBETWEEN(0,1)</f>
        <v>4</v>
      </c>
      <c r="AN23" s="4">
        <f ca="1">VLOOKUP($AO24,$AW$9:$BB$58,6,FALSE)</f>
        <v>14</v>
      </c>
      <c r="AW23" s="4">
        <f t="shared" ca="1" si="0"/>
        <v>28</v>
      </c>
      <c r="AX23" s="4">
        <f t="shared" ca="1" si="1"/>
        <v>0.5501750093301927</v>
      </c>
      <c r="AY23" s="15">
        <v>1</v>
      </c>
      <c r="AZ23" s="15">
        <v>4</v>
      </c>
      <c r="BA23" s="15">
        <v>8</v>
      </c>
      <c r="BB23" s="15">
        <f t="shared" si="2"/>
        <v>9</v>
      </c>
      <c r="BC23" s="4">
        <v>40</v>
      </c>
      <c r="BD23" s="4">
        <v>41</v>
      </c>
    </row>
    <row r="24" spans="1:60" x14ac:dyDescent="0.35">
      <c r="A24" s="2"/>
      <c r="I24" s="1" t="s">
        <v>37</v>
      </c>
      <c r="J24" s="1" t="s">
        <v>28</v>
      </c>
      <c r="T24" s="1" t="s">
        <v>39</v>
      </c>
      <c r="U24" s="1" t="s">
        <v>28</v>
      </c>
      <c r="V24" s="3"/>
      <c r="X24" s="3"/>
      <c r="AJ24" s="4" t="s">
        <v>18</v>
      </c>
      <c r="AK24" s="4">
        <f ca="1">AK22+AK23</f>
        <v>32</v>
      </c>
      <c r="AL24" s="4">
        <f ca="1">AL22+AL23</f>
        <v>6</v>
      </c>
      <c r="AM24" s="4">
        <f ca="1">AM22+AM23</f>
        <v>16</v>
      </c>
      <c r="AN24" s="4">
        <f ca="1">AN23</f>
        <v>14</v>
      </c>
      <c r="AO24" s="4">
        <f>AO8+1</f>
        <v>2</v>
      </c>
      <c r="AW24" s="4">
        <f t="shared" ca="1" si="0"/>
        <v>16</v>
      </c>
      <c r="AX24" s="4">
        <f t="shared" ca="1" si="1"/>
        <v>0.76910518332814337</v>
      </c>
      <c r="AY24" s="15">
        <v>1</v>
      </c>
      <c r="AZ24" s="15">
        <v>8</v>
      </c>
      <c r="BA24" s="15">
        <v>4</v>
      </c>
      <c r="BB24" s="15">
        <f t="shared" si="2"/>
        <v>9</v>
      </c>
      <c r="BC24" s="4">
        <v>40</v>
      </c>
      <c r="BD24" s="4">
        <v>41</v>
      </c>
    </row>
    <row r="25" spans="1:60" x14ac:dyDescent="0.35">
      <c r="B25" s="1" t="str">
        <f ca="1">"Kugel K:    M ("&amp;AK69&amp;"|"&amp;AL69&amp;"|"&amp;AM69&amp;") ,   r = "&amp;AN69</f>
        <v>Kugel K:    M (24|-1|10) ,   r = 5</v>
      </c>
      <c r="AJ25" s="4" t="s">
        <v>43</v>
      </c>
      <c r="AK25" s="4">
        <f ca="1">AM23*(-1)^RANDBETWEEN(0,1)</f>
        <v>4</v>
      </c>
      <c r="AL25" s="4">
        <f ca="1">AK23*(-1)^RANDBETWEEN(0,1)</f>
        <v>-12</v>
      </c>
      <c r="AM25" s="4">
        <f ca="1">AL23*(-1)^RANDBETWEEN(0,1)</f>
        <v>6</v>
      </c>
      <c r="AW25" s="4">
        <f t="shared" ca="1" si="0"/>
        <v>31</v>
      </c>
      <c r="AX25" s="4">
        <f t="shared" ca="1" si="1"/>
        <v>0.48192201092360198</v>
      </c>
      <c r="AY25" s="15">
        <v>8</v>
      </c>
      <c r="AZ25" s="15">
        <v>4</v>
      </c>
      <c r="BA25" s="15">
        <v>1</v>
      </c>
      <c r="BB25" s="15">
        <f t="shared" si="2"/>
        <v>9</v>
      </c>
      <c r="BC25" s="4">
        <v>40</v>
      </c>
      <c r="BD25" s="4">
        <v>41</v>
      </c>
    </row>
    <row r="26" spans="1:60" x14ac:dyDescent="0.35">
      <c r="K26" s="3">
        <f ca="1">AK29</f>
        <v>4</v>
      </c>
      <c r="M26" s="3">
        <f ca="1">AK30</f>
        <v>8</v>
      </c>
      <c r="U26" s="5"/>
      <c r="V26" s="3">
        <f ca="1">AK74</f>
        <v>8</v>
      </c>
      <c r="W26" s="6"/>
      <c r="X26" s="3">
        <f ca="1">AK75</f>
        <v>8</v>
      </c>
      <c r="AJ26" s="4" t="s">
        <v>41</v>
      </c>
      <c r="AK26" s="4">
        <f ca="1">AK24-AK25</f>
        <v>28</v>
      </c>
      <c r="AL26" s="4">
        <f ca="1">AL24-AL25</f>
        <v>18</v>
      </c>
      <c r="AM26" s="4">
        <f ca="1">AM24-AM25</f>
        <v>10</v>
      </c>
      <c r="AQ26" s="4">
        <v>1</v>
      </c>
      <c r="AR26" s="4">
        <v>2</v>
      </c>
      <c r="AS26" s="4">
        <v>3</v>
      </c>
      <c r="AW26" s="4">
        <f t="shared" ca="1" si="0"/>
        <v>48</v>
      </c>
      <c r="AX26" s="4">
        <f t="shared" ca="1" si="1"/>
        <v>2.1140515153730943E-2</v>
      </c>
      <c r="AY26" s="15">
        <v>4</v>
      </c>
      <c r="AZ26" s="15">
        <v>8</v>
      </c>
      <c r="BA26" s="15">
        <v>1</v>
      </c>
      <c r="BB26" s="15">
        <f t="shared" si="2"/>
        <v>9</v>
      </c>
      <c r="BC26" s="4">
        <v>40</v>
      </c>
      <c r="BD26" s="4">
        <v>41</v>
      </c>
    </row>
    <row r="27" spans="1:60" x14ac:dyDescent="0.35">
      <c r="F27" s="18" t="s">
        <v>44</v>
      </c>
      <c r="G27" s="19"/>
      <c r="J27" s="5" t="s">
        <v>29</v>
      </c>
      <c r="K27" s="3">
        <f ca="1">AL29</f>
        <v>-36</v>
      </c>
      <c r="L27" s="6" t="s">
        <v>30</v>
      </c>
      <c r="M27" s="3">
        <f ca="1">AL30</f>
        <v>18</v>
      </c>
      <c r="U27" s="1" t="s">
        <v>29</v>
      </c>
      <c r="V27" s="3">
        <f ca="1">AL74</f>
        <v>-16</v>
      </c>
      <c r="W27" s="1" t="s">
        <v>30</v>
      </c>
      <c r="X27" s="3">
        <f ca="1">AL75</f>
        <v>6</v>
      </c>
      <c r="AK27" s="4">
        <f ca="1">AK26-AK22</f>
        <v>8</v>
      </c>
      <c r="AL27" s="4">
        <f ca="1">AL26-AL22</f>
        <v>18</v>
      </c>
      <c r="AM27" s="4">
        <f ca="1">AM26-AM22</f>
        <v>-2</v>
      </c>
      <c r="AN27" s="4">
        <f ca="1">GCD(ABS(AK23),ABS(AL23),ABS(AM23))</f>
        <v>2</v>
      </c>
      <c r="AO27" s="4" t="s">
        <v>25</v>
      </c>
      <c r="AP27" s="4" t="s">
        <v>33</v>
      </c>
      <c r="AQ27" s="4">
        <f ca="1">AK31^2</f>
        <v>784</v>
      </c>
      <c r="AR27" s="4">
        <f ca="1">AL31^2</f>
        <v>1764</v>
      </c>
      <c r="AS27" s="4">
        <f ca="1">AM31^2</f>
        <v>0</v>
      </c>
      <c r="AT27" s="4">
        <f ca="1">SUM(AQ27:AS27)</f>
        <v>2548</v>
      </c>
      <c r="AU27" s="4">
        <f ca="1">AT27-AN24^2</f>
        <v>2352</v>
      </c>
      <c r="AV27" s="4">
        <f ca="1">AU27/AU29</f>
        <v>6</v>
      </c>
      <c r="AW27" s="4">
        <f t="shared" ca="1" si="0"/>
        <v>36</v>
      </c>
      <c r="AX27" s="4">
        <f t="shared" ca="1" si="1"/>
        <v>0.39001407842738045</v>
      </c>
      <c r="AY27" s="15">
        <v>6</v>
      </c>
      <c r="AZ27" s="15">
        <v>6</v>
      </c>
      <c r="BA27" s="15">
        <v>7</v>
      </c>
      <c r="BB27" s="15">
        <f t="shared" si="2"/>
        <v>11</v>
      </c>
      <c r="BC27" s="4">
        <v>60</v>
      </c>
      <c r="BD27" s="4">
        <v>61</v>
      </c>
      <c r="BE27" s="4">
        <f ca="1">IF(AN30&gt;AU29,1,IF(AN30=AU29,2,IF(AN30=0,6,IF(AN30&lt;AV29,5,IF(AN30=AV29,4,3)))))</f>
        <v>6</v>
      </c>
      <c r="BF27" s="4">
        <v>1</v>
      </c>
      <c r="BG27" s="4" t="s">
        <v>12</v>
      </c>
      <c r="BH27" s="4" t="s">
        <v>7</v>
      </c>
    </row>
    <row r="28" spans="1:60" x14ac:dyDescent="0.35">
      <c r="F28" s="10"/>
      <c r="G28" s="11"/>
      <c r="K28" s="3">
        <f ca="1">AM29</f>
        <v>16</v>
      </c>
      <c r="M28" s="3">
        <f ca="1">AM30</f>
        <v>-2</v>
      </c>
      <c r="V28" s="3">
        <f ca="1">AM74</f>
        <v>2</v>
      </c>
      <c r="X28" s="3">
        <f ca="1">AM75</f>
        <v>2</v>
      </c>
      <c r="AJ28" s="4" t="s">
        <v>27</v>
      </c>
      <c r="AK28" s="4">
        <f ca="1">AK22-$AN28*AK27</f>
        <v>12</v>
      </c>
      <c r="AL28" s="4">
        <f ca="1">AL22-$AN28*AL27</f>
        <v>-18</v>
      </c>
      <c r="AM28" s="4">
        <f ca="1">AM22-$AN28*AM27</f>
        <v>14</v>
      </c>
      <c r="AN28" s="4">
        <f ca="1">RANDBETWEEN(1,2)*RANDBETWEEN(1,2)</f>
        <v>1</v>
      </c>
      <c r="AO28" s="4" t="s">
        <v>26</v>
      </c>
      <c r="AP28" s="4" t="s">
        <v>34</v>
      </c>
      <c r="AQ28" s="4">
        <f ca="1">AK30*AK31*2</f>
        <v>-448</v>
      </c>
      <c r="AR28" s="4">
        <f ca="1">AL30*AL31*2</f>
        <v>-1512</v>
      </c>
      <c r="AS28" s="4">
        <f ca="1">AM30*AM31*2</f>
        <v>0</v>
      </c>
      <c r="AT28" s="4">
        <f ca="1">SUM(AQ28:AS28)</f>
        <v>-1960</v>
      </c>
      <c r="AU28" s="4">
        <f ca="1">AT28</f>
        <v>-1960</v>
      </c>
      <c r="AV28" s="4">
        <f ca="1">AU28/AU29</f>
        <v>-5</v>
      </c>
      <c r="AW28" s="4">
        <f t="shared" ca="1" si="0"/>
        <v>10</v>
      </c>
      <c r="AX28" s="4">
        <f t="shared" ca="1" si="1"/>
        <v>0.85678842528684607</v>
      </c>
      <c r="AY28" s="15">
        <v>6</v>
      </c>
      <c r="AZ28" s="15">
        <v>7</v>
      </c>
      <c r="BA28" s="15">
        <v>6</v>
      </c>
      <c r="BB28" s="15">
        <f t="shared" si="2"/>
        <v>11</v>
      </c>
      <c r="BC28" s="4">
        <v>60</v>
      </c>
      <c r="BD28" s="4">
        <v>61</v>
      </c>
      <c r="BF28" s="4">
        <v>2</v>
      </c>
      <c r="BG28" s="4" t="s">
        <v>13</v>
      </c>
      <c r="BH28" s="4" t="s">
        <v>8</v>
      </c>
    </row>
    <row r="29" spans="1:60" x14ac:dyDescent="0.35">
      <c r="F29" s="10"/>
      <c r="G29" s="11"/>
      <c r="AJ29" s="4" t="s">
        <v>22</v>
      </c>
      <c r="AK29" s="4">
        <f ca="1">AK22-$AN29*AK27</f>
        <v>4</v>
      </c>
      <c r="AL29" s="4">
        <f ca="1">AL22-$AN29*AL27</f>
        <v>-36</v>
      </c>
      <c r="AM29" s="4">
        <f ca="1">AM22-$AN29*AM27</f>
        <v>16</v>
      </c>
      <c r="AN29" s="4">
        <f ca="1">AN28*2</f>
        <v>2</v>
      </c>
      <c r="AP29" s="4" t="s">
        <v>35</v>
      </c>
      <c r="AQ29" s="4">
        <f ca="1">AK30^2</f>
        <v>64</v>
      </c>
      <c r="AR29" s="4">
        <f ca="1">AL30^2</f>
        <v>324</v>
      </c>
      <c r="AS29" s="4">
        <f ca="1">AM30^2</f>
        <v>4</v>
      </c>
      <c r="AT29" s="4">
        <f ca="1">SUM(AQ29:AS29)</f>
        <v>392</v>
      </c>
      <c r="AU29" s="4">
        <f ca="1">AT29</f>
        <v>392</v>
      </c>
      <c r="AV29" s="4">
        <f ca="1">AU29/AU29</f>
        <v>1</v>
      </c>
      <c r="AW29" s="4">
        <f t="shared" ca="1" si="0"/>
        <v>14</v>
      </c>
      <c r="AX29" s="4">
        <f t="shared" ca="1" si="1"/>
        <v>0.79507421670758371</v>
      </c>
      <c r="AY29" s="15">
        <v>7</v>
      </c>
      <c r="AZ29" s="15">
        <v>6</v>
      </c>
      <c r="BA29" s="15">
        <v>6</v>
      </c>
      <c r="BB29" s="15">
        <f t="shared" si="2"/>
        <v>11</v>
      </c>
      <c r="BC29" s="4">
        <v>60</v>
      </c>
      <c r="BD29" s="4">
        <v>61</v>
      </c>
      <c r="BF29" s="4">
        <v>3</v>
      </c>
      <c r="BG29" s="4" t="s">
        <v>17</v>
      </c>
      <c r="BH29" s="4" t="s">
        <v>9</v>
      </c>
    </row>
    <row r="30" spans="1:60" x14ac:dyDescent="0.35">
      <c r="F30" s="10"/>
      <c r="G30" s="11"/>
      <c r="J30" s="1" t="s">
        <v>32</v>
      </c>
      <c r="U30" s="1" t="s">
        <v>32</v>
      </c>
      <c r="AJ30" s="4" t="s">
        <v>31</v>
      </c>
      <c r="AK30" s="4">
        <f ca="1">AK28-AK29</f>
        <v>8</v>
      </c>
      <c r="AL30" s="4">
        <f ca="1">AL28-AL29</f>
        <v>18</v>
      </c>
      <c r="AM30" s="4">
        <f ca="1">AM28-AM29</f>
        <v>-2</v>
      </c>
      <c r="AW30" s="4">
        <f t="shared" ca="1" si="0"/>
        <v>50</v>
      </c>
      <c r="AX30" s="4">
        <f t="shared" ca="1" si="1"/>
        <v>8.1698930801139547E-3</v>
      </c>
      <c r="AY30" s="15">
        <v>3</v>
      </c>
      <c r="AZ30" s="15">
        <v>6</v>
      </c>
      <c r="BA30" s="15">
        <v>6</v>
      </c>
      <c r="BB30" s="15">
        <f t="shared" si="2"/>
        <v>9</v>
      </c>
      <c r="BC30" s="4">
        <v>40</v>
      </c>
      <c r="BD30" s="4">
        <v>41</v>
      </c>
      <c r="BF30" s="4">
        <v>4</v>
      </c>
      <c r="BG30" s="4" t="s">
        <v>16</v>
      </c>
      <c r="BH30" s="4" t="s">
        <v>10</v>
      </c>
    </row>
    <row r="31" spans="1:60" x14ac:dyDescent="0.35">
      <c r="F31" s="10"/>
      <c r="G31" s="11"/>
      <c r="K31" s="1" t="str">
        <f ca="1">"("&amp;AK29&amp;IF(AK30&lt;0," - "," + ")&amp;ABS(AK30)&amp;"r "&amp;IF(AK24&lt;0,"+ ","- ")&amp;ABS(AK24)&amp;")² + ("&amp;AL29&amp;IF(AL30&lt;0," - "," + ")&amp;ABS(AL30)&amp;"r "&amp;IF(AL24&lt;0,"+ ","- ")&amp;ABS(AL24)&amp;")² + ("&amp;AM29&amp;IF(AM30&lt;0," - "," + ")&amp;ABS(AM30)&amp;"r "&amp;IF(AM24&lt;0,"+ ","- ")&amp;ABS(AM24)&amp;")² = "&amp;AN24&amp;"²"</f>
        <v>(4 + 8r - 32)² + (-36 + 18r - 6)² + (16 - 2r - 16)² = 14²</v>
      </c>
      <c r="V31" s="1" t="str">
        <f ca="1">"("&amp;AK74&amp;IF(AK75&lt;0," - "," + ")&amp;ABS(AK75)&amp;"r "&amp;IF(AK69&lt;0,"+ ","- ")&amp;ABS(AK69)&amp;")² + ("&amp;AL74&amp;IF(AL75&lt;0," - "," + ")&amp;ABS(AL75)&amp;"r "&amp;IF(AL69&lt;0,"+ ","- ")&amp;ABS(AL69)&amp;")² + ("&amp;AM74&amp;IF(AM75&lt;0," - "," + ")&amp;ABS(AM75)&amp;"r "&amp;IF(AM69&lt;0,"+ ","- ")&amp;ABS(AM69)&amp;")² = "&amp;AN69&amp;"²"</f>
        <v>(8 + 8r - 24)² + (-16 + 6r + 1)² + (2 + 2r - 10)² = 5²</v>
      </c>
      <c r="AK31" s="4">
        <f ca="1">AK29-AK24</f>
        <v>-28</v>
      </c>
      <c r="AL31" s="4">
        <f ca="1">AL29-AL24</f>
        <v>-42</v>
      </c>
      <c r="AM31" s="4">
        <f ca="1">AM29-AM24</f>
        <v>0</v>
      </c>
      <c r="AQ31" s="4" t="str">
        <f ca="1">AQ27&amp;IF(AQ28&lt;0," - "," + ")&amp;ABS(AQ28)&amp;"r"&amp;IF(AQ29&lt;0," - "," + ")&amp;ABS(AQ29)&amp;"r²"</f>
        <v>784 - 448r + 64r²</v>
      </c>
      <c r="AR31" s="4" t="str">
        <f ca="1">AR27&amp;IF(AR28&lt;0," - "," + ")&amp;ABS(AR28)&amp;"r"&amp;IF(AR29&lt;0," - "," + ")&amp;ABS(AR29)&amp;"r²"</f>
        <v>1764 - 1512r + 324r²</v>
      </c>
      <c r="AS31" s="4" t="str">
        <f ca="1">AS27&amp;IF(AS28&lt;0," - "," + ")&amp;ABS(AS28)&amp;"r"&amp;IF(AS29&lt;0," - "," + ")&amp;ABS(AS29)&amp;"r²"</f>
        <v>0 + 0r + 4r²</v>
      </c>
      <c r="AT31" s="4" t="str">
        <f ca="1">AT27&amp;IF(AT28&lt;0," - "," + ")&amp;ABS(AT28)&amp;"r"&amp;IF(AT29&lt;0," - "," + ")&amp;ABS(AT29)&amp;"r²"</f>
        <v>2548 - 1960r + 392r²</v>
      </c>
      <c r="AU31" s="4" t="str">
        <f ca="1">AU27&amp;IF(AU28&lt;0," - "," + ")&amp;ABS(AU28)&amp;"r"&amp;IF(AU29&lt;0," - "," + ")&amp;ABS(AU29)&amp;"r²"</f>
        <v>2352 - 1960r + 392r²</v>
      </c>
      <c r="AV31" s="4" t="str">
        <f ca="1">ROUND(AV27,5)&amp;IF(AV28&lt;0," - "," + ")&amp;ROUND(ABS(AV28),5)&amp;"r"&amp;IF(AV29&lt;0," - "," + ")&amp;"r²"</f>
        <v>6 - 5r + r²</v>
      </c>
      <c r="AW31" s="4">
        <f t="shared" ca="1" si="0"/>
        <v>18</v>
      </c>
      <c r="AX31" s="4">
        <f t="shared" ca="1" si="1"/>
        <v>0.73795716555601476</v>
      </c>
      <c r="AY31" s="15">
        <v>6</v>
      </c>
      <c r="AZ31" s="15">
        <v>6</v>
      </c>
      <c r="BA31" s="15">
        <v>3</v>
      </c>
      <c r="BB31" s="15">
        <f t="shared" si="2"/>
        <v>9</v>
      </c>
      <c r="BC31" s="4">
        <v>40</v>
      </c>
      <c r="BD31" s="4">
        <v>41</v>
      </c>
      <c r="BF31" s="4">
        <v>5</v>
      </c>
      <c r="BG31" s="4" t="s">
        <v>15</v>
      </c>
      <c r="BH31" s="4" t="s">
        <v>11</v>
      </c>
    </row>
    <row r="32" spans="1:60" x14ac:dyDescent="0.35">
      <c r="F32" s="10"/>
      <c r="G32" s="11"/>
      <c r="K32" s="1" t="str">
        <f ca="1">"("&amp;AK31&amp;IF(AK30&lt;0," - "," + ")&amp;ABS(AK30)&amp;"r)² + ("&amp;AL31&amp;IF(AL30&lt;0," - "," + ")&amp;ABS(AL30)&amp;"r)² + ("&amp;AM31&amp;IF(AM30&lt;0," - "," + ")&amp;ABS(AM30)&amp;"r)² = "&amp;AN24&amp;"²"</f>
        <v>(-28 + 8r)² + (-42 + 18r)² + (0 - 2r)² = 14²</v>
      </c>
      <c r="V32" s="1" t="str">
        <f ca="1">"("&amp;AK76&amp;IF(AK75&lt;0," - "," + ")&amp;ABS(AK75)&amp;"r)² + ("&amp;AL76&amp;IF(AL75&lt;0," - "," + ")&amp;ABS(AL75)&amp;"r)² + ("&amp;AM76&amp;IF(AM75&lt;0," - "," + ")&amp;ABS(AM75)&amp;"r)² = "&amp;AN69&amp;"²"</f>
        <v>(-16 + 8r)² + (-15 + 6r)² + (-8 + 2r)² = 5²</v>
      </c>
      <c r="AQ32" s="4">
        <f ca="1">ROUND(-AV28/2+SQRT((AV28/2)^2-AV27),4)</f>
        <v>3</v>
      </c>
      <c r="AR32" s="4">
        <f ca="1">ROUND(-AV28/2-SQRT((AV28/2)^2-AV27),4)</f>
        <v>2</v>
      </c>
      <c r="AW32" s="4">
        <f t="shared" ca="1" si="0"/>
        <v>13</v>
      </c>
      <c r="AX32" s="4">
        <f t="shared" ca="1" si="1"/>
        <v>0.81191151736016509</v>
      </c>
      <c r="AY32" s="15">
        <v>6</v>
      </c>
      <c r="AZ32" s="15">
        <v>3</v>
      </c>
      <c r="BA32" s="15">
        <v>6</v>
      </c>
      <c r="BB32" s="15">
        <f t="shared" si="2"/>
        <v>9</v>
      </c>
      <c r="BC32" s="4">
        <v>40</v>
      </c>
      <c r="BD32" s="4">
        <v>41</v>
      </c>
      <c r="BF32" s="4">
        <v>6</v>
      </c>
      <c r="BG32" s="4" t="s">
        <v>14</v>
      </c>
      <c r="BH32" s="4" t="s">
        <v>6</v>
      </c>
    </row>
    <row r="33" spans="1:56" x14ac:dyDescent="0.35">
      <c r="F33" s="10"/>
      <c r="G33" s="11"/>
      <c r="K33" s="1" t="str">
        <f ca="1">AQ31&amp;" + "&amp;AR31&amp;" + "&amp;AS31&amp;" = "&amp;AN24&amp;"²"</f>
        <v>784 - 448r + 64r² + 1764 - 1512r + 324r² + 0 + 0r + 4r² = 14²</v>
      </c>
      <c r="V33" s="1" t="str">
        <f ca="1">AQ76&amp;" + "&amp;AR76&amp;" + "&amp;AS76&amp;" = "&amp;AN69&amp;"²"</f>
        <v>256 - 256r + 64r² + 225 - 180r + 36r² + 64 - 32r + 4r² = 5²</v>
      </c>
      <c r="AK33" s="4">
        <f ca="1">ROUND(AK29+$AR32*AK30,0)</f>
        <v>20</v>
      </c>
      <c r="AL33" s="4">
        <f ca="1">ROUND(AL29+$AR32*AL30,0)</f>
        <v>0</v>
      </c>
      <c r="AM33" s="4">
        <f ca="1">ROUND(AM29+$AR32*AM30,0)</f>
        <v>12</v>
      </c>
      <c r="AW33" s="4">
        <f t="shared" ca="1" si="0"/>
        <v>12</v>
      </c>
      <c r="AX33" s="4">
        <f t="shared" ca="1" si="1"/>
        <v>0.81924176645627544</v>
      </c>
      <c r="AY33" s="15">
        <v>2</v>
      </c>
      <c r="AZ33" s="15">
        <v>10</v>
      </c>
      <c r="BA33" s="15">
        <v>11</v>
      </c>
      <c r="BB33" s="15">
        <f t="shared" si="2"/>
        <v>15</v>
      </c>
      <c r="BC33" s="4">
        <v>36</v>
      </c>
      <c r="BD33" s="4">
        <v>39</v>
      </c>
    </row>
    <row r="34" spans="1:56" x14ac:dyDescent="0.35">
      <c r="F34" s="12"/>
      <c r="G34" s="13"/>
      <c r="K34" s="1" t="str">
        <f ca="1">AT31&amp;" = "&amp;AN24&amp;"²"</f>
        <v>2548 - 1960r + 392r² = 14²</v>
      </c>
      <c r="V34" s="1" t="str">
        <f ca="1">AT76&amp;" = "&amp;AN69&amp;"²"</f>
        <v>545 - 468r + 104r² = 5²</v>
      </c>
      <c r="AK34" s="4">
        <f ca="1">ROUND(AK29+$AQ32*AK30,0)</f>
        <v>28</v>
      </c>
      <c r="AL34" s="4">
        <f ca="1">ROUND(AL29+$AQ32*AL30,0)</f>
        <v>18</v>
      </c>
      <c r="AM34" s="4">
        <f ca="1">ROUND(AM29+$AQ32*AM30,0)</f>
        <v>10</v>
      </c>
      <c r="AW34" s="4">
        <f t="shared" ca="1" si="0"/>
        <v>25</v>
      </c>
      <c r="AX34" s="4">
        <f t="shared" ca="1" si="1"/>
        <v>0.59520469839651091</v>
      </c>
      <c r="AY34" s="15">
        <v>2</v>
      </c>
      <c r="AZ34" s="15">
        <v>11</v>
      </c>
      <c r="BA34" s="15">
        <v>10</v>
      </c>
      <c r="BB34" s="15">
        <f t="shared" si="2"/>
        <v>15</v>
      </c>
      <c r="BC34" s="4">
        <v>36</v>
      </c>
      <c r="BD34" s="4">
        <v>39</v>
      </c>
    </row>
    <row r="35" spans="1:56" x14ac:dyDescent="0.35">
      <c r="K35" s="1" t="str">
        <f ca="1">AU31&amp;" = 0"</f>
        <v>2352 - 1960r + 392r² = 0</v>
      </c>
      <c r="V35" s="1" t="str">
        <f ca="1">AU76&amp;" = 0"</f>
        <v>520 - 468r + 104r² = 0</v>
      </c>
      <c r="AW35" s="4">
        <f t="shared" ca="1" si="0"/>
        <v>6</v>
      </c>
      <c r="AX35" s="4">
        <f t="shared" ca="1" si="1"/>
        <v>0.91914206018851718</v>
      </c>
      <c r="AY35" s="15">
        <v>11</v>
      </c>
      <c r="AZ35" s="15">
        <v>2</v>
      </c>
      <c r="BA35" s="15">
        <v>10</v>
      </c>
      <c r="BB35" s="15">
        <f t="shared" si="2"/>
        <v>15</v>
      </c>
      <c r="BC35" s="4">
        <v>36</v>
      </c>
      <c r="BD35" s="4">
        <v>39</v>
      </c>
    </row>
    <row r="36" spans="1:56" x14ac:dyDescent="0.35">
      <c r="K36" s="1" t="str">
        <f ca="1">AV31&amp;" = 0"</f>
        <v>6 - 5r + r² = 0</v>
      </c>
      <c r="V36" s="1" t="str">
        <f ca="1">AV76&amp;" = 0"</f>
        <v>5 - 4,5r + r² = 0</v>
      </c>
      <c r="AW36" s="4">
        <f t="shared" ca="1" si="0"/>
        <v>26</v>
      </c>
      <c r="AX36" s="4">
        <f t="shared" ca="1" si="1"/>
        <v>0.58777217436108264</v>
      </c>
      <c r="AY36" s="15">
        <v>11</v>
      </c>
      <c r="AZ36" s="15">
        <v>10</v>
      </c>
      <c r="BA36" s="15">
        <v>2</v>
      </c>
      <c r="BB36" s="15">
        <f t="shared" si="2"/>
        <v>15</v>
      </c>
      <c r="BC36" s="4">
        <v>36</v>
      </c>
      <c r="BD36" s="4">
        <v>39</v>
      </c>
    </row>
    <row r="37" spans="1:56" x14ac:dyDescent="0.35">
      <c r="K37" s="1" t="str">
        <f ca="1">"PQ-Formel ergibt: r1 = "&amp;AR32&amp;" und r2 = "&amp;AQ32</f>
        <v>PQ-Formel ergibt: r1 = 2 und r2 = 3</v>
      </c>
      <c r="V37" s="1" t="str">
        <f ca="1">"PQ-Formel ergibt: r1 = "&amp;AR77&amp;" und r2 = "&amp;AQ77</f>
        <v>PQ-Formel ergibt: r1 = 2 und r2 = 2,5</v>
      </c>
      <c r="AW37" s="4">
        <f t="shared" ca="1" si="0"/>
        <v>21</v>
      </c>
      <c r="AX37" s="4">
        <f t="shared" ca="1" si="1"/>
        <v>0.72411462433012841</v>
      </c>
      <c r="AY37" s="15">
        <v>10</v>
      </c>
      <c r="AZ37" s="15">
        <v>11</v>
      </c>
      <c r="BA37" s="15">
        <v>2</v>
      </c>
      <c r="BB37" s="15">
        <f t="shared" si="2"/>
        <v>15</v>
      </c>
      <c r="BC37" s="4">
        <v>36</v>
      </c>
      <c r="BD37" s="4">
        <v>39</v>
      </c>
    </row>
    <row r="38" spans="1:56" x14ac:dyDescent="0.35">
      <c r="K38" s="1" t="s">
        <v>36</v>
      </c>
      <c r="V38" s="1" t="s">
        <v>36</v>
      </c>
      <c r="AW38" s="4">
        <f t="shared" ca="1" si="0"/>
        <v>9</v>
      </c>
      <c r="AX38" s="4">
        <f t="shared" ca="1" si="1"/>
        <v>0.87136549091221471</v>
      </c>
      <c r="AY38" s="15">
        <v>10</v>
      </c>
      <c r="AZ38" s="15">
        <v>2</v>
      </c>
      <c r="BA38" s="15">
        <v>11</v>
      </c>
      <c r="BB38" s="15">
        <f t="shared" si="2"/>
        <v>15</v>
      </c>
      <c r="BC38" s="4">
        <v>36</v>
      </c>
      <c r="BD38" s="4">
        <v>39</v>
      </c>
    </row>
    <row r="39" spans="1:56" x14ac:dyDescent="0.35">
      <c r="L39" s="1" t="str">
        <f ca="1">"S1 ("&amp;AK33&amp;"|"&amp;AL33&amp;"|"&amp;AM33&amp;") und S2 ("&amp;AK34&amp;"|"&amp;AL34&amp;"|"&amp;AM34&amp;")"</f>
        <v>S1 (20|0|12) und S2 (28|18|10)</v>
      </c>
      <c r="W39" s="1" t="str">
        <f ca="1">"S1 ("&amp;AK78&amp;"|"&amp;AL78&amp;"|"&amp;AM78&amp;") und S2 ("&amp;AK79&amp;"|"&amp;AL79&amp;"|"&amp;AM79&amp;")"</f>
        <v>S1 (24|-4|6) und S2 (28|-1|7)</v>
      </c>
      <c r="AW39" s="4">
        <f t="shared" ca="1" si="0"/>
        <v>1</v>
      </c>
      <c r="AX39" s="4">
        <f t="shared" ca="1" si="1"/>
        <v>0.97421184595703658</v>
      </c>
      <c r="AY39" s="15">
        <v>4</v>
      </c>
      <c r="AZ39" s="15">
        <v>6</v>
      </c>
      <c r="BA39" s="15">
        <v>12</v>
      </c>
      <c r="BB39" s="15">
        <f t="shared" si="2"/>
        <v>14</v>
      </c>
      <c r="BC39" s="4">
        <v>48</v>
      </c>
      <c r="BD39" s="4">
        <v>50</v>
      </c>
    </row>
    <row r="40" spans="1:56" x14ac:dyDescent="0.35">
      <c r="AW40" s="4">
        <f t="shared" ca="1" si="0"/>
        <v>23</v>
      </c>
      <c r="AX40" s="4">
        <f t="shared" ca="1" si="1"/>
        <v>0.69713940545959496</v>
      </c>
      <c r="AY40" s="15">
        <v>4</v>
      </c>
      <c r="AZ40" s="15">
        <v>12</v>
      </c>
      <c r="BA40" s="15">
        <v>6</v>
      </c>
      <c r="BB40" s="15">
        <f t="shared" si="2"/>
        <v>14</v>
      </c>
      <c r="BC40" s="4">
        <v>48</v>
      </c>
      <c r="BD40" s="4">
        <v>50</v>
      </c>
    </row>
    <row r="41" spans="1:56" x14ac:dyDescent="0.35">
      <c r="AW41" s="4">
        <f t="shared" ref="AW41:AW58" ca="1" si="3">RANK(AX41,$AX$9:$AX$58)</f>
        <v>2</v>
      </c>
      <c r="AX41" s="4">
        <f t="shared" ca="1" si="1"/>
        <v>0.9662015212704973</v>
      </c>
      <c r="AY41" s="15">
        <v>12</v>
      </c>
      <c r="AZ41" s="15">
        <v>6</v>
      </c>
      <c r="BA41" s="15">
        <v>4</v>
      </c>
      <c r="BB41" s="15">
        <f t="shared" si="2"/>
        <v>14</v>
      </c>
      <c r="BC41" s="4">
        <v>48</v>
      </c>
      <c r="BD41" s="4">
        <v>50</v>
      </c>
    </row>
    <row r="42" spans="1:56" x14ac:dyDescent="0.35">
      <c r="AW42" s="4">
        <f t="shared" ca="1" si="3"/>
        <v>19</v>
      </c>
      <c r="AX42" s="4">
        <f t="shared" ca="1" si="1"/>
        <v>0.72726860453295483</v>
      </c>
      <c r="AY42" s="15">
        <v>12</v>
      </c>
      <c r="AZ42" s="15">
        <v>4</v>
      </c>
      <c r="BA42" s="15">
        <v>6</v>
      </c>
      <c r="BB42" s="15">
        <f t="shared" si="2"/>
        <v>14</v>
      </c>
      <c r="BC42" s="4">
        <v>48</v>
      </c>
      <c r="BD42" s="4">
        <v>50</v>
      </c>
    </row>
    <row r="43" spans="1:56" x14ac:dyDescent="0.35">
      <c r="AW43" s="4">
        <f t="shared" ca="1" si="3"/>
        <v>47</v>
      </c>
      <c r="AX43" s="4">
        <f t="shared" ca="1" si="1"/>
        <v>3.4703528579689835E-2</v>
      </c>
      <c r="AY43" s="15">
        <v>6</v>
      </c>
      <c r="AZ43" s="15">
        <v>4</v>
      </c>
      <c r="BA43" s="15">
        <v>12</v>
      </c>
      <c r="BB43" s="15">
        <f t="shared" si="2"/>
        <v>14</v>
      </c>
      <c r="BC43" s="4">
        <v>48</v>
      </c>
      <c r="BD43" s="4">
        <v>50</v>
      </c>
    </row>
    <row r="44" spans="1:56" x14ac:dyDescent="0.35">
      <c r="AW44" s="4">
        <f t="shared" ca="1" si="3"/>
        <v>17</v>
      </c>
      <c r="AX44" s="4">
        <f t="shared" ca="1" si="1"/>
        <v>0.76792301230342208</v>
      </c>
      <c r="AY44" s="15">
        <v>6</v>
      </c>
      <c r="AZ44" s="15">
        <v>12</v>
      </c>
      <c r="BA44" s="15">
        <v>4</v>
      </c>
      <c r="BB44" s="15">
        <f t="shared" si="2"/>
        <v>14</v>
      </c>
      <c r="BC44" s="4">
        <v>48</v>
      </c>
      <c r="BD44" s="4">
        <v>50</v>
      </c>
    </row>
    <row r="45" spans="1:56" x14ac:dyDescent="0.35">
      <c r="AW45" s="4">
        <f t="shared" ca="1" si="3"/>
        <v>15</v>
      </c>
      <c r="AX45" s="4">
        <f t="shared" ca="1" si="1"/>
        <v>0.78447427453018526</v>
      </c>
      <c r="AY45" s="15">
        <v>8</v>
      </c>
      <c r="AZ45" s="15">
        <v>12</v>
      </c>
      <c r="BA45" s="15">
        <v>9</v>
      </c>
      <c r="BB45" s="15">
        <f t="shared" si="2"/>
        <v>17</v>
      </c>
      <c r="BC45" s="4">
        <v>144</v>
      </c>
      <c r="BD45" s="4">
        <v>145</v>
      </c>
    </row>
    <row r="46" spans="1:56" x14ac:dyDescent="0.35">
      <c r="AW46" s="4">
        <f t="shared" ca="1" si="3"/>
        <v>30</v>
      </c>
      <c r="AX46" s="4">
        <f t="shared" ca="1" si="1"/>
        <v>0.49429890090815454</v>
      </c>
      <c r="AY46" s="15">
        <v>8</v>
      </c>
      <c r="AZ46" s="15">
        <v>9</v>
      </c>
      <c r="BA46" s="15">
        <v>12</v>
      </c>
      <c r="BB46" s="15">
        <f t="shared" si="2"/>
        <v>17</v>
      </c>
      <c r="BC46" s="4">
        <v>144</v>
      </c>
      <c r="BD46" s="4">
        <v>145</v>
      </c>
    </row>
    <row r="47" spans="1:56" x14ac:dyDescent="0.35">
      <c r="K47" s="2"/>
      <c r="V47" s="2"/>
      <c r="AW47" s="4">
        <f t="shared" ca="1" si="3"/>
        <v>37</v>
      </c>
      <c r="AX47" s="4">
        <f t="shared" ca="1" si="1"/>
        <v>0.34881546296071086</v>
      </c>
      <c r="AY47" s="15">
        <v>12</v>
      </c>
      <c r="AZ47" s="15">
        <v>9</v>
      </c>
      <c r="BA47" s="15">
        <v>8</v>
      </c>
      <c r="BB47" s="15">
        <f t="shared" si="2"/>
        <v>17</v>
      </c>
      <c r="BC47" s="4">
        <v>144</v>
      </c>
      <c r="BD47" s="4">
        <v>145</v>
      </c>
    </row>
    <row r="48" spans="1:56" ht="18.5" x14ac:dyDescent="0.45">
      <c r="A48" s="16" t="s">
        <v>19</v>
      </c>
      <c r="B48" s="16"/>
      <c r="C48" s="16"/>
      <c r="D48" s="16"/>
      <c r="E48" s="16"/>
      <c r="F48" s="16"/>
      <c r="G48" s="16"/>
      <c r="H48" s="16"/>
      <c r="P48" s="2"/>
      <c r="Q48" s="2"/>
      <c r="R48" s="2"/>
      <c r="S48" s="2"/>
      <c r="AA48" s="2"/>
      <c r="AB48" s="2"/>
      <c r="AC48" s="9"/>
      <c r="AD48" s="14"/>
      <c r="AE48" s="14"/>
      <c r="AF48" s="14"/>
      <c r="AG48" s="14"/>
      <c r="AH48" s="14"/>
      <c r="AW48" s="4">
        <f t="shared" ca="1" si="3"/>
        <v>39</v>
      </c>
      <c r="AX48" s="4">
        <f t="shared" ca="1" si="1"/>
        <v>0.20213988029256502</v>
      </c>
      <c r="AY48" s="15">
        <v>9</v>
      </c>
      <c r="AZ48" s="15">
        <v>12</v>
      </c>
      <c r="BA48" s="15">
        <v>8</v>
      </c>
      <c r="BB48" s="15">
        <f t="shared" si="2"/>
        <v>17</v>
      </c>
      <c r="BC48" s="4">
        <v>144</v>
      </c>
      <c r="BD48" s="4">
        <v>145</v>
      </c>
    </row>
    <row r="49" spans="36:56" x14ac:dyDescent="0.35">
      <c r="AW49" s="4">
        <f t="shared" ca="1" si="3"/>
        <v>44</v>
      </c>
      <c r="AX49" s="4">
        <f t="shared" ca="1" si="1"/>
        <v>0.10727098019942327</v>
      </c>
      <c r="AY49" s="15">
        <v>9</v>
      </c>
      <c r="AZ49" s="15">
        <v>8</v>
      </c>
      <c r="BA49" s="15">
        <v>12</v>
      </c>
      <c r="BB49" s="15">
        <f t="shared" si="2"/>
        <v>17</v>
      </c>
      <c r="BC49" s="4">
        <v>144</v>
      </c>
      <c r="BD49" s="4">
        <v>145</v>
      </c>
    </row>
    <row r="50" spans="36:56" x14ac:dyDescent="0.35">
      <c r="AJ50" s="4" t="s">
        <v>42</v>
      </c>
      <c r="AK50" s="4">
        <f ca="1">RANDBETWEEN(-10,30)</f>
        <v>15</v>
      </c>
      <c r="AL50" s="4">
        <f ca="1">RANDBETWEEN(-10,30)</f>
        <v>27</v>
      </c>
      <c r="AM50" s="4">
        <f ca="1">RANDBETWEEN(-10,30)</f>
        <v>1</v>
      </c>
      <c r="AW50" s="4">
        <f t="shared" ca="1" si="3"/>
        <v>45</v>
      </c>
      <c r="AX50" s="4">
        <f t="shared" ca="1" si="1"/>
        <v>6.0518198138084012E-2</v>
      </c>
      <c r="AY50" s="15">
        <v>2</v>
      </c>
      <c r="AZ50" s="15">
        <v>3</v>
      </c>
      <c r="BA50" s="15">
        <v>6</v>
      </c>
      <c r="BB50" s="15">
        <f t="shared" si="2"/>
        <v>7</v>
      </c>
      <c r="BC50" s="4">
        <v>24</v>
      </c>
      <c r="BD50" s="4">
        <v>25</v>
      </c>
    </row>
    <row r="51" spans="36:56" x14ac:dyDescent="0.35">
      <c r="AJ51" s="4" t="s">
        <v>23</v>
      </c>
      <c r="AK51" s="4">
        <f ca="1">VLOOKUP($AO52,$AW$9:$BB$58,3,FALSE)*(-1)^RANDBETWEEN(0,1)</f>
        <v>3</v>
      </c>
      <c r="AL51" s="4">
        <f ca="1">VLOOKUP($AO52,$AW$9:$BB$58,4,FALSE)*(-1)^RANDBETWEEN(0,1)</f>
        <v>0</v>
      </c>
      <c r="AM51" s="4">
        <f ca="1">VLOOKUP($AO52,$AW$9:$BB$58,5,FALSE)*(-1)^RANDBETWEEN(0,1)</f>
        <v>4</v>
      </c>
      <c r="AN51" s="4">
        <f ca="1">VLOOKUP($AO52,$AW$9:$BB$58,6,FALSE)</f>
        <v>5</v>
      </c>
      <c r="AW51" s="4">
        <f t="shared" ca="1" si="3"/>
        <v>5</v>
      </c>
      <c r="AX51" s="4">
        <f t="shared" ca="1" si="1"/>
        <v>0.9526580619180095</v>
      </c>
      <c r="AY51" s="15">
        <v>2</v>
      </c>
      <c r="AZ51" s="15">
        <v>6</v>
      </c>
      <c r="BA51" s="15">
        <v>3</v>
      </c>
      <c r="BB51" s="15">
        <f t="shared" si="2"/>
        <v>7</v>
      </c>
      <c r="BC51" s="4">
        <v>24</v>
      </c>
      <c r="BD51" s="4">
        <v>25</v>
      </c>
    </row>
    <row r="52" spans="36:56" x14ac:dyDescent="0.35">
      <c r="AJ52" s="4" t="s">
        <v>18</v>
      </c>
      <c r="AK52" s="4">
        <f ca="1">AK50+AK51</f>
        <v>18</v>
      </c>
      <c r="AL52" s="4">
        <f ca="1">AL50+AL51</f>
        <v>27</v>
      </c>
      <c r="AM52" s="4">
        <f ca="1">AM50+AM51</f>
        <v>5</v>
      </c>
      <c r="AN52" s="4">
        <f ca="1">AN51</f>
        <v>5</v>
      </c>
      <c r="AO52" s="4">
        <v>3</v>
      </c>
      <c r="AW52" s="4">
        <f t="shared" ca="1" si="3"/>
        <v>34</v>
      </c>
      <c r="AX52" s="4">
        <f t="shared" ca="1" si="1"/>
        <v>0.41177704973528195</v>
      </c>
      <c r="AY52" s="15">
        <v>3</v>
      </c>
      <c r="AZ52" s="15">
        <v>2</v>
      </c>
      <c r="BA52" s="15">
        <v>6</v>
      </c>
      <c r="BB52" s="15">
        <f t="shared" si="2"/>
        <v>7</v>
      </c>
      <c r="BC52" s="4">
        <v>24</v>
      </c>
      <c r="BD52" s="4">
        <v>25</v>
      </c>
    </row>
    <row r="53" spans="36:56" x14ac:dyDescent="0.35">
      <c r="AJ53" s="4" t="s">
        <v>43</v>
      </c>
      <c r="AK53" s="4">
        <f ca="1">AM51*(-1)^RANDBETWEEN(0,1)</f>
        <v>-4</v>
      </c>
      <c r="AL53" s="4">
        <f ca="1">AK51*(-1)^RANDBETWEEN(0,1)</f>
        <v>3</v>
      </c>
      <c r="AM53" s="4">
        <f ca="1">AL51*(-1)^RANDBETWEEN(0,1)</f>
        <v>0</v>
      </c>
      <c r="AW53" s="4">
        <f t="shared" ca="1" si="3"/>
        <v>32</v>
      </c>
      <c r="AX53" s="4">
        <f t="shared" ca="1" si="1"/>
        <v>0.46680191013002814</v>
      </c>
      <c r="AY53" s="15">
        <v>3</v>
      </c>
      <c r="AZ53" s="15">
        <v>6</v>
      </c>
      <c r="BA53" s="15">
        <v>2</v>
      </c>
      <c r="BB53" s="15">
        <f t="shared" si="2"/>
        <v>7</v>
      </c>
      <c r="BC53" s="4">
        <v>24</v>
      </c>
      <c r="BD53" s="4">
        <v>25</v>
      </c>
    </row>
    <row r="54" spans="36:56" x14ac:dyDescent="0.35">
      <c r="AJ54" s="4" t="s">
        <v>41</v>
      </c>
      <c r="AK54" s="4">
        <f ca="1">AK52-AK53</f>
        <v>22</v>
      </c>
      <c r="AL54" s="4">
        <f ca="1">AL52-AL53</f>
        <v>24</v>
      </c>
      <c r="AM54" s="4">
        <f ca="1">AM52-AM53</f>
        <v>5</v>
      </c>
      <c r="AQ54" s="4">
        <v>1</v>
      </c>
      <c r="AR54" s="4">
        <v>2</v>
      </c>
      <c r="AS54" s="4">
        <v>3</v>
      </c>
      <c r="AW54" s="4">
        <f t="shared" ca="1" si="3"/>
        <v>49</v>
      </c>
      <c r="AX54" s="4">
        <f t="shared" ca="1" si="1"/>
        <v>1.6017517136321824E-2</v>
      </c>
      <c r="AY54" s="15">
        <v>6</v>
      </c>
      <c r="AZ54" s="15">
        <v>2</v>
      </c>
      <c r="BA54" s="15">
        <v>3</v>
      </c>
      <c r="BB54" s="15">
        <f t="shared" si="2"/>
        <v>7</v>
      </c>
      <c r="BC54" s="4">
        <v>24</v>
      </c>
      <c r="BD54" s="4">
        <v>25</v>
      </c>
    </row>
    <row r="55" spans="36:56" x14ac:dyDescent="0.35">
      <c r="AK55" s="4">
        <f ca="1">AK54-AK50</f>
        <v>7</v>
      </c>
      <c r="AL55" s="4">
        <f ca="1">AL54-AL50</f>
        <v>-3</v>
      </c>
      <c r="AM55" s="4">
        <f ca="1">AM54-AM50</f>
        <v>4</v>
      </c>
      <c r="AN55" s="4">
        <f ca="1">GCD(ABS(AK51),ABS(AL51),ABS(AM51))</f>
        <v>1</v>
      </c>
      <c r="AO55" s="4" t="s">
        <v>25</v>
      </c>
      <c r="AP55" s="4" t="s">
        <v>33</v>
      </c>
      <c r="AQ55" s="4">
        <f ca="1">AK59^2</f>
        <v>961</v>
      </c>
      <c r="AR55" s="4">
        <f ca="1">AL59^2</f>
        <v>144</v>
      </c>
      <c r="AS55" s="4">
        <f ca="1">AM59^2</f>
        <v>400</v>
      </c>
      <c r="AT55" s="4">
        <f ca="1">SUM(AQ55:AS55)</f>
        <v>1505</v>
      </c>
      <c r="AU55" s="4">
        <f ca="1">AT55-AN52^2</f>
        <v>1480</v>
      </c>
      <c r="AV55" s="4">
        <f ca="1">AU55/AU57</f>
        <v>5</v>
      </c>
      <c r="AW55" s="4">
        <f t="shared" ca="1" si="3"/>
        <v>43</v>
      </c>
      <c r="AX55" s="4">
        <f t="shared" ca="1" si="1"/>
        <v>0.1222168889830908</v>
      </c>
      <c r="AY55" s="15">
        <v>6</v>
      </c>
      <c r="AZ55" s="15">
        <v>3</v>
      </c>
      <c r="BA55" s="15">
        <v>2</v>
      </c>
      <c r="BB55" s="15">
        <f t="shared" si="2"/>
        <v>7</v>
      </c>
      <c r="BC55" s="4">
        <v>24</v>
      </c>
      <c r="BD55" s="4">
        <v>25</v>
      </c>
    </row>
    <row r="56" spans="36:56" x14ac:dyDescent="0.35">
      <c r="AJ56" s="4" t="s">
        <v>27</v>
      </c>
      <c r="AK56" s="4">
        <f ca="1">AK50-$AN56*AK55</f>
        <v>1</v>
      </c>
      <c r="AL56" s="4">
        <f ca="1">AL50-$AN56*AL55</f>
        <v>33</v>
      </c>
      <c r="AM56" s="4">
        <f ca="1">AM50-$AN56*AM55</f>
        <v>-7</v>
      </c>
      <c r="AN56" s="4">
        <f ca="1">RANDBETWEEN(1,2)*RANDBETWEEN(1,2)</f>
        <v>2</v>
      </c>
      <c r="AO56" s="4" t="s">
        <v>26</v>
      </c>
      <c r="AP56" s="4" t="s">
        <v>34</v>
      </c>
      <c r="AQ56" s="4">
        <f ca="1">AK58*AK59*2</f>
        <v>-868</v>
      </c>
      <c r="AR56" s="4">
        <f ca="1">AL58*AL59*2</f>
        <v>-144</v>
      </c>
      <c r="AS56" s="4">
        <f ca="1">AM58*AM59*2</f>
        <v>-320</v>
      </c>
      <c r="AT56" s="4">
        <f ca="1">SUM(AQ56:AS56)</f>
        <v>-1332</v>
      </c>
      <c r="AU56" s="4">
        <f ca="1">AT56</f>
        <v>-1332</v>
      </c>
      <c r="AV56" s="4">
        <f ca="1">AU56/AU57</f>
        <v>-4.5</v>
      </c>
      <c r="AW56" s="4">
        <f t="shared" ca="1" si="3"/>
        <v>29</v>
      </c>
      <c r="AX56" s="4">
        <f t="shared" ca="1" si="1"/>
        <v>0.5485888610740921</v>
      </c>
      <c r="AY56" s="15">
        <v>12</v>
      </c>
      <c r="AZ56" s="15">
        <v>1</v>
      </c>
      <c r="BA56" s="15">
        <v>12</v>
      </c>
      <c r="BB56" s="15">
        <f t="shared" si="2"/>
        <v>17</v>
      </c>
      <c r="BC56" s="4">
        <v>144</v>
      </c>
      <c r="BD56" s="4">
        <v>145</v>
      </c>
    </row>
    <row r="57" spans="36:56" x14ac:dyDescent="0.35">
      <c r="AJ57" s="4" t="s">
        <v>22</v>
      </c>
      <c r="AK57" s="4">
        <f ca="1">AK50-$AN57*AK55</f>
        <v>-13</v>
      </c>
      <c r="AL57" s="4">
        <f ca="1">AL50-$AN57*AL55</f>
        <v>39</v>
      </c>
      <c r="AM57" s="4">
        <f ca="1">AM50-$AN57*AM55</f>
        <v>-15</v>
      </c>
      <c r="AN57" s="4">
        <f ca="1">AN56*2</f>
        <v>4</v>
      </c>
      <c r="AP57" s="4" t="s">
        <v>35</v>
      </c>
      <c r="AQ57" s="4">
        <f ca="1">AK58^2</f>
        <v>196</v>
      </c>
      <c r="AR57" s="4">
        <f ca="1">AL58^2</f>
        <v>36</v>
      </c>
      <c r="AS57" s="4">
        <f ca="1">AM58^2</f>
        <v>64</v>
      </c>
      <c r="AT57" s="4">
        <f ca="1">SUM(AQ57:AS57)</f>
        <v>296</v>
      </c>
      <c r="AU57" s="4">
        <f ca="1">AT57</f>
        <v>296</v>
      </c>
      <c r="AV57" s="4">
        <f ca="1">AU57/AU57</f>
        <v>1</v>
      </c>
      <c r="AW57" s="4">
        <f t="shared" ca="1" si="3"/>
        <v>40</v>
      </c>
      <c r="AX57" s="4">
        <f t="shared" ca="1" si="1"/>
        <v>0.1960087253385755</v>
      </c>
      <c r="AY57" s="15">
        <v>1</v>
      </c>
      <c r="AZ57" s="15">
        <v>12</v>
      </c>
      <c r="BA57" s="15">
        <v>12</v>
      </c>
      <c r="BB57" s="15">
        <f t="shared" si="2"/>
        <v>17</v>
      </c>
      <c r="BC57" s="4">
        <v>144</v>
      </c>
      <c r="BD57" s="4">
        <v>145</v>
      </c>
    </row>
    <row r="58" spans="36:56" x14ac:dyDescent="0.35">
      <c r="AJ58" s="4" t="s">
        <v>31</v>
      </c>
      <c r="AK58" s="4">
        <f ca="1">AK56-AK57</f>
        <v>14</v>
      </c>
      <c r="AL58" s="4">
        <f ca="1">AL56-AL57</f>
        <v>-6</v>
      </c>
      <c r="AM58" s="4">
        <f ca="1">AM56-AM57</f>
        <v>8</v>
      </c>
      <c r="AW58" s="4">
        <f t="shared" ca="1" si="3"/>
        <v>35</v>
      </c>
      <c r="AX58" s="4">
        <f t="shared" ca="1" si="1"/>
        <v>0.39262427971554337</v>
      </c>
      <c r="AY58" s="15">
        <v>12</v>
      </c>
      <c r="AZ58" s="15">
        <v>12</v>
      </c>
      <c r="BA58" s="15">
        <v>1</v>
      </c>
      <c r="BB58" s="15">
        <f t="shared" si="2"/>
        <v>17</v>
      </c>
      <c r="BC58" s="4">
        <v>144</v>
      </c>
      <c r="BD58" s="4">
        <v>145</v>
      </c>
    </row>
    <row r="59" spans="36:56" x14ac:dyDescent="0.35">
      <c r="AK59" s="4">
        <f ca="1">AK57-AK52</f>
        <v>-31</v>
      </c>
      <c r="AL59" s="4">
        <f ca="1">AL57-AL52</f>
        <v>12</v>
      </c>
      <c r="AM59" s="4">
        <f ca="1">AM57-AM52</f>
        <v>-20</v>
      </c>
      <c r="AQ59" s="4" t="str">
        <f ca="1">AQ55&amp;IF(AQ56&lt;0," - "," + ")&amp;ABS(AQ56)&amp;"r"&amp;IF(AQ57&lt;0," - "," + ")&amp;ABS(AQ57)&amp;"r²"</f>
        <v>961 - 868r + 196r²</v>
      </c>
      <c r="AR59" s="4" t="str">
        <f ca="1">AR55&amp;IF(AR56&lt;0," - "," + ")&amp;ABS(AR56)&amp;"r"&amp;IF(AR57&lt;0," - "," + ")&amp;ABS(AR57)&amp;"r²"</f>
        <v>144 - 144r + 36r²</v>
      </c>
      <c r="AS59" s="4" t="str">
        <f ca="1">AS55&amp;IF(AS56&lt;0," - "," + ")&amp;ABS(AS56)&amp;"r"&amp;IF(AS57&lt;0," - "," + ")&amp;ABS(AS57)&amp;"r²"</f>
        <v>400 - 320r + 64r²</v>
      </c>
      <c r="AT59" s="4" t="str">
        <f ca="1">AT55&amp;IF(AT56&lt;0," - "," + ")&amp;ABS(AT56)&amp;"r"&amp;IF(AT57&lt;0," - "," + ")&amp;ABS(AT57)&amp;"r²"</f>
        <v>1505 - 1332r + 296r²</v>
      </c>
      <c r="AU59" s="4" t="str">
        <f ca="1">AU55&amp;IF(AU56&lt;0," - "," + ")&amp;ABS(AU56)&amp;"r"&amp;IF(AU57&lt;0," - "," + ")&amp;ABS(AU57)&amp;"r²"</f>
        <v>1480 - 1332r + 296r²</v>
      </c>
      <c r="AV59" s="4" t="str">
        <f ca="1">ROUND(AV55,5)&amp;IF(AV56&lt;0," - "," + ")&amp;ROUND(ABS(AV56),5)&amp;"r"&amp;IF(AV57&lt;0," - "," + ")&amp;"r²"</f>
        <v>5 - 4,5r + r²</v>
      </c>
    </row>
    <row r="60" spans="36:56" x14ac:dyDescent="0.35">
      <c r="AQ60" s="4">
        <f ca="1">ROUND(-AV56/2+SQRT((AV56/2)^2-AV55),4)</f>
        <v>2.5</v>
      </c>
      <c r="AR60" s="4">
        <f ca="1">ROUND(-AV56/2-SQRT((AV56/2)^2-AV55),4)</f>
        <v>2</v>
      </c>
    </row>
    <row r="61" spans="36:56" x14ac:dyDescent="0.35">
      <c r="AK61" s="4">
        <f ca="1">ROUND(AK57+$AR60*AK58,0)</f>
        <v>15</v>
      </c>
      <c r="AL61" s="4">
        <f ca="1">ROUND(AL57+$AR60*AL58,0)</f>
        <v>27</v>
      </c>
      <c r="AM61" s="4">
        <f ca="1">ROUND(AM57+$AR60*AM58,0)</f>
        <v>1</v>
      </c>
    </row>
    <row r="62" spans="36:56" x14ac:dyDescent="0.35">
      <c r="AK62" s="4">
        <f ca="1">ROUND(AK57+$AQ60*AK58,0)</f>
        <v>22</v>
      </c>
      <c r="AL62" s="4">
        <f ca="1">ROUND(AL57+$AQ60*AL58,0)</f>
        <v>24</v>
      </c>
      <c r="AM62" s="4">
        <f ca="1">ROUND(AM57+$AQ60*AM58,0)</f>
        <v>5</v>
      </c>
    </row>
    <row r="67" spans="36:48" x14ac:dyDescent="0.35">
      <c r="AJ67" s="4" t="s">
        <v>42</v>
      </c>
      <c r="AK67" s="4">
        <f ca="1">RANDBETWEEN(-10,30)</f>
        <v>24</v>
      </c>
      <c r="AL67" s="4">
        <f ca="1">RANDBETWEEN(-10,30)</f>
        <v>-4</v>
      </c>
      <c r="AM67" s="4">
        <f ca="1">RANDBETWEEN(-10,30)</f>
        <v>6</v>
      </c>
    </row>
    <row r="68" spans="36:48" x14ac:dyDescent="0.35">
      <c r="AJ68" s="4" t="s">
        <v>23</v>
      </c>
      <c r="AK68" s="4">
        <f ca="1">VLOOKUP($AO69,$AW$9:$BB$58,3,FALSE)*(-1)^RANDBETWEEN(0,1)</f>
        <v>0</v>
      </c>
      <c r="AL68" s="4">
        <f ca="1">VLOOKUP($AO69,$AW$9:$BB$58,4,FALSE)*(-1)^RANDBETWEEN(0,1)</f>
        <v>3</v>
      </c>
      <c r="AM68" s="4">
        <f ca="1">VLOOKUP($AO69,$AW$9:$BB$58,5,FALSE)*(-1)^RANDBETWEEN(0,1)</f>
        <v>4</v>
      </c>
      <c r="AN68" s="4">
        <f ca="1">VLOOKUP($AO69,$AW$9:$BB$58,6,FALSE)</f>
        <v>5</v>
      </c>
    </row>
    <row r="69" spans="36:48" x14ac:dyDescent="0.35">
      <c r="AJ69" s="4" t="s">
        <v>18</v>
      </c>
      <c r="AK69" s="4">
        <f ca="1">AK67+AK68</f>
        <v>24</v>
      </c>
      <c r="AL69" s="4">
        <f ca="1">AL67+AL68</f>
        <v>-1</v>
      </c>
      <c r="AM69" s="4">
        <f ca="1">AM67+AM68</f>
        <v>10</v>
      </c>
      <c r="AN69" s="4">
        <f ca="1">AN68</f>
        <v>5</v>
      </c>
      <c r="AO69" s="4">
        <v>4</v>
      </c>
    </row>
    <row r="70" spans="36:48" x14ac:dyDescent="0.35">
      <c r="AJ70" s="4" t="s">
        <v>43</v>
      </c>
      <c r="AK70" s="4">
        <f ca="1">AM68*(-1)^RANDBETWEEN(0,1)</f>
        <v>-4</v>
      </c>
      <c r="AL70" s="4">
        <f ca="1">AK68*(-1)^RANDBETWEEN(0,1)</f>
        <v>0</v>
      </c>
      <c r="AM70" s="4">
        <f ca="1">AL68*(-1)^RANDBETWEEN(0,1)</f>
        <v>3</v>
      </c>
    </row>
    <row r="71" spans="36:48" x14ac:dyDescent="0.35">
      <c r="AJ71" s="4" t="s">
        <v>41</v>
      </c>
      <c r="AK71" s="4">
        <f ca="1">AK69-AK70</f>
        <v>28</v>
      </c>
      <c r="AL71" s="4">
        <f ca="1">AL69-AL70</f>
        <v>-1</v>
      </c>
      <c r="AM71" s="4">
        <f ca="1">AM69-AM70</f>
        <v>7</v>
      </c>
      <c r="AQ71" s="4">
        <v>1</v>
      </c>
      <c r="AR71" s="4">
        <v>2</v>
      </c>
      <c r="AS71" s="4">
        <v>3</v>
      </c>
    </row>
    <row r="72" spans="36:48" x14ac:dyDescent="0.35">
      <c r="AK72" s="4">
        <f ca="1">AK71-AK67</f>
        <v>4</v>
      </c>
      <c r="AL72" s="4">
        <f ca="1">AL71-AL67</f>
        <v>3</v>
      </c>
      <c r="AM72" s="4">
        <f ca="1">AM71-AM67</f>
        <v>1</v>
      </c>
      <c r="AN72" s="4">
        <f ca="1">GCD(ABS(AK68),ABS(AL68),ABS(AM68))</f>
        <v>1</v>
      </c>
      <c r="AO72" s="4" t="s">
        <v>25</v>
      </c>
      <c r="AP72" s="4" t="s">
        <v>33</v>
      </c>
      <c r="AQ72" s="4">
        <f ca="1">AK76^2</f>
        <v>256</v>
      </c>
      <c r="AR72" s="4">
        <f ca="1">AL76^2</f>
        <v>225</v>
      </c>
      <c r="AS72" s="4">
        <f ca="1">AM76^2</f>
        <v>64</v>
      </c>
      <c r="AT72" s="4">
        <f ca="1">SUM(AQ72:AS72)</f>
        <v>545</v>
      </c>
      <c r="AU72" s="4">
        <f ca="1">AT72-AN69^2</f>
        <v>520</v>
      </c>
      <c r="AV72" s="4">
        <f ca="1">AU72/AU74</f>
        <v>5</v>
      </c>
    </row>
    <row r="73" spans="36:48" x14ac:dyDescent="0.35">
      <c r="AJ73" s="4" t="s">
        <v>27</v>
      </c>
      <c r="AK73" s="4">
        <f ca="1">AK67-$AN73*AK72</f>
        <v>16</v>
      </c>
      <c r="AL73" s="4">
        <f ca="1">AL67-$AN73*AL72</f>
        <v>-10</v>
      </c>
      <c r="AM73" s="4">
        <f ca="1">AM67-$AN73*AM72</f>
        <v>4</v>
      </c>
      <c r="AN73" s="4">
        <f ca="1">RANDBETWEEN(1,2)*RANDBETWEEN(1,2)</f>
        <v>2</v>
      </c>
      <c r="AO73" s="4" t="s">
        <v>26</v>
      </c>
      <c r="AP73" s="4" t="s">
        <v>34</v>
      </c>
      <c r="AQ73" s="4">
        <f ca="1">AK75*AK76*2</f>
        <v>-256</v>
      </c>
      <c r="AR73" s="4">
        <f ca="1">AL75*AL76*2</f>
        <v>-180</v>
      </c>
      <c r="AS73" s="4">
        <f ca="1">AM75*AM76*2</f>
        <v>-32</v>
      </c>
      <c r="AT73" s="4">
        <f ca="1">SUM(AQ73:AS73)</f>
        <v>-468</v>
      </c>
      <c r="AU73" s="4">
        <f ca="1">AT73</f>
        <v>-468</v>
      </c>
      <c r="AV73" s="4">
        <f ca="1">AU73/AU74</f>
        <v>-4.5</v>
      </c>
    </row>
    <row r="74" spans="36:48" x14ac:dyDescent="0.35">
      <c r="AJ74" s="4" t="s">
        <v>22</v>
      </c>
      <c r="AK74" s="4">
        <f ca="1">AK67-$AN74*AK72</f>
        <v>8</v>
      </c>
      <c r="AL74" s="4">
        <f ca="1">AL67-$AN74*AL72</f>
        <v>-16</v>
      </c>
      <c r="AM74" s="4">
        <f ca="1">AM67-$AN74*AM72</f>
        <v>2</v>
      </c>
      <c r="AN74" s="4">
        <f ca="1">AN73*2</f>
        <v>4</v>
      </c>
      <c r="AP74" s="4" t="s">
        <v>35</v>
      </c>
      <c r="AQ74" s="4">
        <f ca="1">AK75^2</f>
        <v>64</v>
      </c>
      <c r="AR74" s="4">
        <f ca="1">AL75^2</f>
        <v>36</v>
      </c>
      <c r="AS74" s="4">
        <f ca="1">AM75^2</f>
        <v>4</v>
      </c>
      <c r="AT74" s="4">
        <f ca="1">SUM(AQ74:AS74)</f>
        <v>104</v>
      </c>
      <c r="AU74" s="4">
        <f ca="1">AT74</f>
        <v>104</v>
      </c>
      <c r="AV74" s="4">
        <f ca="1">AU74/AU74</f>
        <v>1</v>
      </c>
    </row>
    <row r="75" spans="36:48" x14ac:dyDescent="0.35">
      <c r="AJ75" s="4" t="s">
        <v>31</v>
      </c>
      <c r="AK75" s="4">
        <f ca="1">AK73-AK74</f>
        <v>8</v>
      </c>
      <c r="AL75" s="4">
        <f ca="1">AL73-AL74</f>
        <v>6</v>
      </c>
      <c r="AM75" s="4">
        <f ca="1">AM73-AM74</f>
        <v>2</v>
      </c>
    </row>
    <row r="76" spans="36:48" x14ac:dyDescent="0.35">
      <c r="AK76" s="4">
        <f ca="1">AK74-AK69</f>
        <v>-16</v>
      </c>
      <c r="AL76" s="4">
        <f ca="1">AL74-AL69</f>
        <v>-15</v>
      </c>
      <c r="AM76" s="4">
        <f ca="1">AM74-AM69</f>
        <v>-8</v>
      </c>
      <c r="AQ76" s="4" t="str">
        <f ca="1">AQ72&amp;IF(AQ73&lt;0," - "," + ")&amp;ABS(AQ73)&amp;"r"&amp;IF(AQ74&lt;0," - "," + ")&amp;ABS(AQ74)&amp;"r²"</f>
        <v>256 - 256r + 64r²</v>
      </c>
      <c r="AR76" s="4" t="str">
        <f ca="1">AR72&amp;IF(AR73&lt;0," - "," + ")&amp;ABS(AR73)&amp;"r"&amp;IF(AR74&lt;0," - "," + ")&amp;ABS(AR74)&amp;"r²"</f>
        <v>225 - 180r + 36r²</v>
      </c>
      <c r="AS76" s="4" t="str">
        <f ca="1">AS72&amp;IF(AS73&lt;0," - "," + ")&amp;ABS(AS73)&amp;"r"&amp;IF(AS74&lt;0," - "," + ")&amp;ABS(AS74)&amp;"r²"</f>
        <v>64 - 32r + 4r²</v>
      </c>
      <c r="AT76" s="4" t="str">
        <f ca="1">AT72&amp;IF(AT73&lt;0," - "," + ")&amp;ABS(AT73)&amp;"r"&amp;IF(AT74&lt;0," - "," + ")&amp;ABS(AT74)&amp;"r²"</f>
        <v>545 - 468r + 104r²</v>
      </c>
      <c r="AU76" s="4" t="str">
        <f ca="1">AU72&amp;IF(AU73&lt;0," - "," + ")&amp;ABS(AU73)&amp;"r"&amp;IF(AU74&lt;0," - "," + ")&amp;ABS(AU74)&amp;"r²"</f>
        <v>520 - 468r + 104r²</v>
      </c>
      <c r="AV76" s="4" t="str">
        <f ca="1">ROUND(AV72,5)&amp;IF(AV73&lt;0," - "," + ")&amp;ROUND(ABS(AV73),5)&amp;"r"&amp;IF(AV74&lt;0," - "," + ")&amp;"r²"</f>
        <v>5 - 4,5r + r²</v>
      </c>
    </row>
    <row r="77" spans="36:48" x14ac:dyDescent="0.35">
      <c r="AQ77" s="4">
        <f ca="1">ROUND(-AV73/2+SQRT((AV73/2)^2-AV72),4)</f>
        <v>2.5</v>
      </c>
      <c r="AR77" s="4">
        <f ca="1">ROUND(-AV73/2-SQRT((AV73/2)^2-AV72),4)</f>
        <v>2</v>
      </c>
    </row>
    <row r="78" spans="36:48" x14ac:dyDescent="0.35">
      <c r="AK78" s="4">
        <f ca="1">ROUND(AK74+$AR77*AK75,0)</f>
        <v>24</v>
      </c>
      <c r="AL78" s="4">
        <f ca="1">ROUND(AL74+$AR77*AL75,0)</f>
        <v>-4</v>
      </c>
      <c r="AM78" s="4">
        <f ca="1">ROUND(AM74+$AR77*AM75,0)</f>
        <v>6</v>
      </c>
    </row>
    <row r="79" spans="36:48" x14ac:dyDescent="0.35">
      <c r="AK79" s="4">
        <f ca="1">ROUND(AK74+$AQ77*AK75,0)</f>
        <v>28</v>
      </c>
      <c r="AL79" s="4">
        <f ca="1">ROUND(AL74+$AQ77*AL75,0)</f>
        <v>-1</v>
      </c>
      <c r="AM79" s="4">
        <f ca="1">ROUND(AM74+$AQ77*AM75,0)</f>
        <v>7</v>
      </c>
    </row>
  </sheetData>
  <mergeCells count="4">
    <mergeCell ref="A3:H3"/>
    <mergeCell ref="F1:H1"/>
    <mergeCell ref="A48:H48"/>
    <mergeCell ref="F27:G27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2023-03-08T17:56:27Z</cp:lastPrinted>
  <dcterms:created xsi:type="dcterms:W3CDTF">2023-02-18T08:00:35Z</dcterms:created>
  <dcterms:modified xsi:type="dcterms:W3CDTF">2023-03-09T08:20:54Z</dcterms:modified>
</cp:coreProperties>
</file>