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32772" yWindow="32772" windowWidth="23040" windowHeight="9192"/>
  </bookViews>
  <sheets>
    <sheet name="Arbeitsblatt" sheetId="1" r:id="rId1"/>
    <sheet name="Daten1" sheetId="2" r:id="rId2"/>
  </sheets>
  <definedNames>
    <definedName name="_xlnm.Print_Area" localSheetId="0">Arbeitsblatt!$A$1:$U$117</definedName>
  </definedNames>
  <calcPr calcId="162913"/>
</workbook>
</file>

<file path=xl/calcChain.xml><?xml version="1.0" encoding="utf-8"?>
<calcChain xmlns="http://schemas.openxmlformats.org/spreadsheetml/2006/main">
  <c r="B41" i="1" l="1"/>
  <c r="B39" i="1"/>
  <c r="B37" i="1"/>
  <c r="B35" i="1"/>
  <c r="B33" i="1"/>
  <c r="B31" i="1"/>
  <c r="B29" i="1"/>
  <c r="B27" i="1"/>
  <c r="B25" i="1"/>
  <c r="B23" i="1"/>
  <c r="B21" i="1"/>
  <c r="B19" i="1"/>
  <c r="B17" i="1"/>
  <c r="B15" i="1"/>
  <c r="B13" i="1"/>
  <c r="B11" i="1"/>
  <c r="B9" i="1"/>
  <c r="A104" i="1"/>
  <c r="A105" i="1" s="1"/>
  <c r="A99" i="1"/>
  <c r="A100" i="1" s="1"/>
  <c r="A98" i="1"/>
  <c r="B98" i="1" s="1"/>
  <c r="A93" i="1"/>
  <c r="B92" i="1"/>
  <c r="A92" i="1"/>
  <c r="A87" i="1"/>
  <c r="A86" i="1"/>
  <c r="B86" i="1" s="1"/>
  <c r="A81" i="1"/>
  <c r="A82" i="1" s="1"/>
  <c r="A80" i="1"/>
  <c r="B80" i="1" s="1"/>
  <c r="A75" i="1"/>
  <c r="A74" i="1"/>
  <c r="B74" i="1" s="1"/>
  <c r="A69" i="1"/>
  <c r="A68" i="1"/>
  <c r="B68" i="1" s="1"/>
  <c r="K62" i="1"/>
  <c r="K68" i="1" s="1"/>
  <c r="K74" i="1" s="1"/>
  <c r="K80" i="1" s="1"/>
  <c r="K86" i="1" s="1"/>
  <c r="K92" i="1" s="1"/>
  <c r="A62" i="1"/>
  <c r="A63" i="1"/>
  <c r="L62" i="1"/>
  <c r="B62" i="1"/>
  <c r="K57" i="1"/>
  <c r="K58" i="1" s="1"/>
  <c r="L56" i="1"/>
  <c r="C7" i="1"/>
  <c r="C41" i="1" l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K93" i="1"/>
  <c r="K98" i="1"/>
  <c r="K104" i="1" s="1"/>
  <c r="K63" i="1"/>
  <c r="A106" i="1"/>
  <c r="B104" i="1"/>
  <c r="A101" i="1"/>
  <c r="L98" i="1"/>
  <c r="K99" i="1"/>
  <c r="K94" i="1"/>
  <c r="A94" i="1"/>
  <c r="L92" i="1"/>
  <c r="A88" i="1"/>
  <c r="L86" i="1"/>
  <c r="K87" i="1"/>
  <c r="A83" i="1"/>
  <c r="L80" i="1"/>
  <c r="K81" i="1"/>
  <c r="A76" i="1"/>
  <c r="L74" i="1"/>
  <c r="K75" i="1"/>
  <c r="L68" i="1"/>
  <c r="K69" i="1"/>
  <c r="A70" i="1"/>
  <c r="A64" i="1"/>
  <c r="K64" i="1"/>
  <c r="K59" i="1"/>
  <c r="K105" i="1" l="1"/>
  <c r="K106" i="1" s="1"/>
  <c r="L104" i="1"/>
  <c r="A107" i="1"/>
  <c r="K107" i="1"/>
  <c r="A102" i="1"/>
  <c r="K100" i="1"/>
  <c r="A95" i="1"/>
  <c r="K95" i="1"/>
  <c r="A89" i="1"/>
  <c r="K88" i="1"/>
  <c r="K82" i="1"/>
  <c r="A84" i="1"/>
  <c r="A77" i="1"/>
  <c r="K76" i="1"/>
  <c r="K70" i="1"/>
  <c r="A71" i="1"/>
  <c r="K65" i="1"/>
  <c r="A65" i="1"/>
  <c r="K60" i="1"/>
  <c r="K108" i="1" l="1"/>
  <c r="A108" i="1"/>
  <c r="K101" i="1"/>
  <c r="K96" i="1"/>
  <c r="A96" i="1"/>
  <c r="K89" i="1"/>
  <c r="A90" i="1"/>
  <c r="K83" i="1"/>
  <c r="K77" i="1"/>
  <c r="A78" i="1"/>
  <c r="K71" i="1"/>
  <c r="A72" i="1"/>
  <c r="A66" i="1"/>
  <c r="K66" i="1"/>
  <c r="K102" i="1" l="1"/>
  <c r="K90" i="1"/>
  <c r="K84" i="1"/>
  <c r="K78" i="1"/>
  <c r="K72" i="1"/>
  <c r="B56" i="1" l="1"/>
  <c r="A57" i="1"/>
  <c r="A58" i="1" s="1"/>
  <c r="Q21" i="2"/>
  <c r="H21" i="2"/>
  <c r="J21" i="2" s="1"/>
  <c r="L21" i="2" s="1"/>
  <c r="G21" i="2"/>
  <c r="I21" i="2" s="1"/>
  <c r="K21" i="2" s="1"/>
  <c r="E21" i="2"/>
  <c r="B21" i="2"/>
  <c r="Q15" i="2"/>
  <c r="H15" i="2"/>
  <c r="J15" i="2" s="1"/>
  <c r="L15" i="2" s="1"/>
  <c r="G15" i="2"/>
  <c r="I15" i="2" s="1"/>
  <c r="K15" i="2" s="1"/>
  <c r="E15" i="2"/>
  <c r="B15" i="2"/>
  <c r="Q9" i="2"/>
  <c r="H9" i="2"/>
  <c r="J9" i="2" s="1"/>
  <c r="L9" i="2" s="1"/>
  <c r="G9" i="2"/>
  <c r="I9" i="2" s="1"/>
  <c r="K9" i="2" s="1"/>
  <c r="E9" i="2"/>
  <c r="B9" i="2"/>
  <c r="N23" i="2"/>
  <c r="F23" i="2" s="1"/>
  <c r="L23" i="2"/>
  <c r="H23" i="2"/>
  <c r="G23" i="2"/>
  <c r="I23" i="2" s="1"/>
  <c r="E23" i="2"/>
  <c r="B23" i="2"/>
  <c r="N17" i="2"/>
  <c r="M17" i="2" s="1"/>
  <c r="L17" i="2"/>
  <c r="H17" i="2"/>
  <c r="G17" i="2"/>
  <c r="I17" i="2" s="1"/>
  <c r="E17" i="2"/>
  <c r="B17" i="2"/>
  <c r="N11" i="2"/>
  <c r="L11" i="2"/>
  <c r="H11" i="2"/>
  <c r="G11" i="2"/>
  <c r="I11" i="2" s="1"/>
  <c r="K11" i="2" s="1"/>
  <c r="E11" i="2"/>
  <c r="B11" i="2"/>
  <c r="H25" i="2"/>
  <c r="J25" i="2" s="1"/>
  <c r="L25" i="2" s="1"/>
  <c r="G25" i="2"/>
  <c r="I25" i="2" s="1"/>
  <c r="F25" i="2"/>
  <c r="E25" i="2"/>
  <c r="B25" i="2"/>
  <c r="H24" i="2"/>
  <c r="J24" i="2" s="1"/>
  <c r="L24" i="2" s="1"/>
  <c r="G24" i="2"/>
  <c r="I24" i="2" s="1"/>
  <c r="F24" i="2"/>
  <c r="E24" i="2"/>
  <c r="B24" i="2"/>
  <c r="H22" i="2"/>
  <c r="J22" i="2" s="1"/>
  <c r="L22" i="2" s="1"/>
  <c r="G22" i="2"/>
  <c r="I22" i="2" s="1"/>
  <c r="F22" i="2"/>
  <c r="E22" i="2"/>
  <c r="B22" i="2"/>
  <c r="Q20" i="2"/>
  <c r="H20" i="2"/>
  <c r="J20" i="2" s="1"/>
  <c r="L20" i="2" s="1"/>
  <c r="G20" i="2"/>
  <c r="I20" i="2" s="1"/>
  <c r="K20" i="2" s="1"/>
  <c r="E20" i="2"/>
  <c r="B20" i="2"/>
  <c r="H19" i="2"/>
  <c r="J19" i="2" s="1"/>
  <c r="L19" i="2" s="1"/>
  <c r="G19" i="2"/>
  <c r="I19" i="2" s="1"/>
  <c r="K19" i="2" s="1"/>
  <c r="F19" i="2"/>
  <c r="E19" i="2"/>
  <c r="B19" i="2"/>
  <c r="H18" i="2"/>
  <c r="J18" i="2" s="1"/>
  <c r="G18" i="2"/>
  <c r="I18" i="2" s="1"/>
  <c r="K18" i="2" s="1"/>
  <c r="F18" i="2"/>
  <c r="E18" i="2"/>
  <c r="B18" i="2"/>
  <c r="H16" i="2"/>
  <c r="J16" i="2" s="1"/>
  <c r="L16" i="2" s="1"/>
  <c r="G16" i="2"/>
  <c r="I16" i="2" s="1"/>
  <c r="F16" i="2"/>
  <c r="E16" i="2"/>
  <c r="B16" i="2"/>
  <c r="Q14" i="2"/>
  <c r="H14" i="2"/>
  <c r="J14" i="2" s="1"/>
  <c r="L14" i="2" s="1"/>
  <c r="G14" i="2"/>
  <c r="I14" i="2" s="1"/>
  <c r="K14" i="2" s="1"/>
  <c r="E14" i="2"/>
  <c r="B14" i="2"/>
  <c r="H13" i="2"/>
  <c r="J13" i="2" s="1"/>
  <c r="L13" i="2" s="1"/>
  <c r="G13" i="2"/>
  <c r="I13" i="2" s="1"/>
  <c r="K13" i="2" s="1"/>
  <c r="F13" i="2"/>
  <c r="E13" i="2"/>
  <c r="B13" i="2"/>
  <c r="H12" i="2"/>
  <c r="J12" i="2" s="1"/>
  <c r="L12" i="2" s="1"/>
  <c r="G12" i="2"/>
  <c r="I12" i="2" s="1"/>
  <c r="F12" i="2"/>
  <c r="E12" i="2"/>
  <c r="B12" i="2"/>
  <c r="H10" i="2"/>
  <c r="J10" i="2" s="1"/>
  <c r="L10" i="2" s="1"/>
  <c r="G10" i="2"/>
  <c r="I10" i="2" s="1"/>
  <c r="F10" i="2"/>
  <c r="E10" i="2"/>
  <c r="B10" i="2"/>
  <c r="Q8" i="2"/>
  <c r="H8" i="2"/>
  <c r="J8" i="2" s="1"/>
  <c r="L8" i="2" s="1"/>
  <c r="G8" i="2"/>
  <c r="I8" i="2" s="1"/>
  <c r="K8" i="2" s="1"/>
  <c r="E8" i="2"/>
  <c r="B8" i="2"/>
  <c r="Q3" i="2"/>
  <c r="H3" i="2"/>
  <c r="J3" i="2" s="1"/>
  <c r="L3" i="2" s="1"/>
  <c r="G3" i="2"/>
  <c r="I3" i="2" s="1"/>
  <c r="K3" i="2" s="1"/>
  <c r="E3" i="2"/>
  <c r="B3" i="2"/>
  <c r="Q2" i="2"/>
  <c r="N5" i="2"/>
  <c r="F5" i="2" s="1"/>
  <c r="F6" i="2"/>
  <c r="E6" i="2"/>
  <c r="E2" i="2"/>
  <c r="E5" i="2"/>
  <c r="F7" i="2"/>
  <c r="E7" i="2"/>
  <c r="B4" i="2"/>
  <c r="B5" i="2"/>
  <c r="B6" i="2"/>
  <c r="B7" i="2"/>
  <c r="B2" i="2"/>
  <c r="G4" i="2"/>
  <c r="I4" i="2" s="1"/>
  <c r="K4" i="2" s="1"/>
  <c r="H4" i="2"/>
  <c r="J4" i="2" s="1"/>
  <c r="L4" i="2" s="1"/>
  <c r="G5" i="2"/>
  <c r="I5" i="2" s="1"/>
  <c r="H5" i="2"/>
  <c r="L5" i="2"/>
  <c r="G6" i="2"/>
  <c r="I6" i="2" s="1"/>
  <c r="H6" i="2"/>
  <c r="J6" i="2" s="1"/>
  <c r="L6" i="2" s="1"/>
  <c r="G7" i="2"/>
  <c r="I7" i="2" s="1"/>
  <c r="K7" i="2" s="1"/>
  <c r="H7" i="2"/>
  <c r="J7" i="2" s="1"/>
  <c r="H2" i="2"/>
  <c r="J2" i="2" s="1"/>
  <c r="L2" i="2" s="1"/>
  <c r="G2" i="2"/>
  <c r="I2" i="2" s="1"/>
  <c r="K2" i="2" s="1"/>
  <c r="F4" i="2"/>
  <c r="A7" i="1"/>
  <c r="A9" i="1"/>
  <c r="A10" i="1" s="1"/>
  <c r="A11" i="1" s="1"/>
  <c r="A13" i="1"/>
  <c r="A14" i="1" s="1"/>
  <c r="A15" i="1" s="1"/>
  <c r="A16" i="1" s="1"/>
  <c r="A17" i="1" s="1"/>
  <c r="A19" i="1"/>
  <c r="A20" i="1"/>
  <c r="A21" i="1" s="1"/>
  <c r="A22" i="1" s="1"/>
  <c r="A25" i="1"/>
  <c r="A26" i="1"/>
  <c r="A27" i="1" s="1"/>
  <c r="A28" i="1" s="1"/>
  <c r="A31" i="1"/>
  <c r="A32" i="1"/>
  <c r="A33" i="1" s="1"/>
  <c r="A34" i="1" s="1"/>
  <c r="A37" i="1"/>
  <c r="A38" i="1"/>
  <c r="A39" i="1" s="1"/>
  <c r="A40" i="1" s="1"/>
  <c r="A41" i="1" s="1"/>
  <c r="C1" i="2"/>
  <c r="E4" i="2"/>
  <c r="A59" i="1" l="1"/>
  <c r="M23" i="2"/>
  <c r="M18" i="2"/>
  <c r="F17" i="2"/>
  <c r="S17" i="2" s="1"/>
  <c r="N6" i="2"/>
  <c r="A5" i="2"/>
  <c r="N24" i="2"/>
  <c r="P19" i="2"/>
  <c r="O19" i="2" s="1"/>
  <c r="U19" i="2" s="1"/>
  <c r="F9" i="2"/>
  <c r="P9" i="2" s="1"/>
  <c r="O9" i="2" s="1"/>
  <c r="N19" i="2"/>
  <c r="M19" i="2" s="1"/>
  <c r="S23" i="2"/>
  <c r="S7" i="2"/>
  <c r="N12" i="2"/>
  <c r="F15" i="2"/>
  <c r="P15" i="2" s="1"/>
  <c r="X15" i="2" s="1"/>
  <c r="Y15" i="2" s="1"/>
  <c r="A16" i="2"/>
  <c r="S4" i="2"/>
  <c r="P13" i="2"/>
  <c r="O13" i="2" s="1"/>
  <c r="U13" i="2" s="1"/>
  <c r="F14" i="2"/>
  <c r="P14" i="2" s="1"/>
  <c r="O14" i="2" s="1"/>
  <c r="C5" i="2"/>
  <c r="C17" i="2"/>
  <c r="F21" i="2"/>
  <c r="P21" i="2" s="1"/>
  <c r="O21" i="2" s="1"/>
  <c r="R5" i="2"/>
  <c r="K16" i="2"/>
  <c r="N16" i="2" s="1"/>
  <c r="S16" i="2"/>
  <c r="C16" i="2"/>
  <c r="N13" i="2"/>
  <c r="F20" i="2"/>
  <c r="P20" i="2" s="1"/>
  <c r="O20" i="2" s="1"/>
  <c r="N4" i="2"/>
  <c r="M4" i="2" s="1"/>
  <c r="M5" i="2"/>
  <c r="C4" i="2"/>
  <c r="P25" i="2"/>
  <c r="O25" i="2" s="1"/>
  <c r="U25" i="2" s="1"/>
  <c r="F2" i="2"/>
  <c r="P2" i="2" s="1"/>
  <c r="O2" i="2" s="1"/>
  <c r="L7" i="2"/>
  <c r="P7" i="2" s="1"/>
  <c r="O7" i="2" s="1"/>
  <c r="U7" i="2" s="1"/>
  <c r="C7" i="2"/>
  <c r="K12" i="2"/>
  <c r="M12" i="2" s="1"/>
  <c r="C12" i="2"/>
  <c r="K24" i="2"/>
  <c r="M24" i="2" s="1"/>
  <c r="C24" i="2"/>
  <c r="Q5" i="2"/>
  <c r="T5" i="2" s="1"/>
  <c r="K5" i="2"/>
  <c r="S5" i="2"/>
  <c r="S10" i="2"/>
  <c r="K10" i="2"/>
  <c r="C10" i="2"/>
  <c r="A12" i="2"/>
  <c r="A11" i="2"/>
  <c r="A25" i="2"/>
  <c r="A17" i="2"/>
  <c r="A24" i="2"/>
  <c r="Q17" i="2"/>
  <c r="T17" i="2" s="1"/>
  <c r="K17" i="2"/>
  <c r="A23" i="2"/>
  <c r="A7" i="2"/>
  <c r="K6" i="2"/>
  <c r="M6" i="2" s="1"/>
  <c r="C6" i="2"/>
  <c r="F8" i="2"/>
  <c r="P8" i="2" s="1"/>
  <c r="O8" i="2" s="1"/>
  <c r="L18" i="2"/>
  <c r="N18" i="2" s="1"/>
  <c r="C18" i="2"/>
  <c r="C19" i="2"/>
  <c r="T19" i="2"/>
  <c r="S19" i="2"/>
  <c r="C22" i="2"/>
  <c r="K22" i="2"/>
  <c r="N22" i="2" s="1"/>
  <c r="S22" i="2"/>
  <c r="A21" i="2"/>
  <c r="A20" i="2"/>
  <c r="A2" i="2"/>
  <c r="A9" i="2"/>
  <c r="A10" i="2"/>
  <c r="A8" i="2"/>
  <c r="A19" i="2"/>
  <c r="A22" i="2"/>
  <c r="S25" i="2"/>
  <c r="K25" i="2"/>
  <c r="N25" i="2" s="1"/>
  <c r="C25" i="2"/>
  <c r="F11" i="2"/>
  <c r="P11" i="2" s="1"/>
  <c r="O11" i="2" s="1"/>
  <c r="M11" i="2"/>
  <c r="X11" i="2"/>
  <c r="U11" i="2"/>
  <c r="T25" i="2"/>
  <c r="A3" i="2"/>
  <c r="A13" i="2"/>
  <c r="Y11" i="2"/>
  <c r="P4" i="2"/>
  <c r="O4" i="2" s="1"/>
  <c r="U4" i="2" s="1"/>
  <c r="F3" i="2"/>
  <c r="S13" i="2"/>
  <c r="T13" i="2"/>
  <c r="A18" i="2"/>
  <c r="Q11" i="2"/>
  <c r="T11" i="2" s="1"/>
  <c r="K23" i="2"/>
  <c r="Q23" i="2"/>
  <c r="T23" i="2" s="1"/>
  <c r="C23" i="2"/>
  <c r="R23" i="2"/>
  <c r="T7" i="2"/>
  <c r="A6" i="2"/>
  <c r="A4" i="2"/>
  <c r="C13" i="2"/>
  <c r="A14" i="2"/>
  <c r="A15" i="2"/>
  <c r="P16" i="2" l="1"/>
  <c r="O16" i="2" s="1"/>
  <c r="T16" i="2" s="1"/>
  <c r="A60" i="1"/>
  <c r="R17" i="2"/>
  <c r="O6" i="2"/>
  <c r="Q6" i="2" s="1"/>
  <c r="P17" i="2"/>
  <c r="O17" i="2" s="1"/>
  <c r="N21" i="2"/>
  <c r="M21" i="2" s="1"/>
  <c r="C21" i="2" s="1"/>
  <c r="X9" i="2"/>
  <c r="Y9" i="2" s="1"/>
  <c r="X21" i="2"/>
  <c r="Y21" i="2" s="1"/>
  <c r="N14" i="2"/>
  <c r="S11" i="2"/>
  <c r="O15" i="2"/>
  <c r="Q19" i="2"/>
  <c r="O12" i="2"/>
  <c r="Z12" i="2" s="1"/>
  <c r="N9" i="2"/>
  <c r="M9" i="2" s="1"/>
  <c r="C9" i="2" s="1"/>
  <c r="N15" i="2"/>
  <c r="Z15" i="2" s="1"/>
  <c r="AA15" i="2" s="1"/>
  <c r="AB15" i="2" s="1"/>
  <c r="AD15" i="2" s="1"/>
  <c r="M16" i="2"/>
  <c r="R11" i="2"/>
  <c r="M13" i="2"/>
  <c r="Q13" i="2"/>
  <c r="C11" i="2"/>
  <c r="N20" i="2"/>
  <c r="X20" i="2" s="1"/>
  <c r="Y20" i="2" s="1"/>
  <c r="S12" i="2"/>
  <c r="U23" i="2"/>
  <c r="Y23" i="2"/>
  <c r="X23" i="2"/>
  <c r="Z11" i="2"/>
  <c r="AA11" i="2"/>
  <c r="X5" i="2"/>
  <c r="U5" i="2"/>
  <c r="Y5" i="2"/>
  <c r="T4" i="2"/>
  <c r="AB11" i="2"/>
  <c r="AC11" i="2"/>
  <c r="X17" i="2"/>
  <c r="Y17" i="2"/>
  <c r="U17" i="2"/>
  <c r="N7" i="2"/>
  <c r="N2" i="2"/>
  <c r="P3" i="2"/>
  <c r="N3" i="2"/>
  <c r="M25" i="2"/>
  <c r="Q25" i="2"/>
  <c r="M22" i="2"/>
  <c r="P23" i="2"/>
  <c r="O23" i="2" s="1"/>
  <c r="O24" i="2"/>
  <c r="S24" i="2"/>
  <c r="P22" i="2"/>
  <c r="O22" i="2" s="1"/>
  <c r="T22" i="2" s="1"/>
  <c r="N8" i="2"/>
  <c r="P5" i="2"/>
  <c r="O5" i="2" s="1"/>
  <c r="S18" i="2"/>
  <c r="O18" i="2"/>
  <c r="N10" i="2"/>
  <c r="P10" i="2"/>
  <c r="O10" i="2" s="1"/>
  <c r="T10" i="2" s="1"/>
  <c r="S6" i="2"/>
  <c r="U16" i="2" l="1"/>
  <c r="AA6" i="2"/>
  <c r="X6" i="2"/>
  <c r="Z6" i="2"/>
  <c r="R9" i="2"/>
  <c r="P6" i="2"/>
  <c r="U6" i="2" s="1"/>
  <c r="X12" i="2"/>
  <c r="AA12" i="2"/>
  <c r="Z21" i="2"/>
  <c r="AA21" i="2" s="1"/>
  <c r="AB21" i="2" s="1"/>
  <c r="AD21" i="2" s="1"/>
  <c r="Z9" i="2"/>
  <c r="AA9" i="2" s="1"/>
  <c r="AC9" i="2" s="1"/>
  <c r="Q12" i="2"/>
  <c r="M20" i="2"/>
  <c r="M15" i="2"/>
  <c r="C15" i="2" s="1"/>
  <c r="X14" i="2"/>
  <c r="Y14" i="2" s="1"/>
  <c r="M14" i="2"/>
  <c r="C14" i="2" s="1"/>
  <c r="D37" i="1" s="1"/>
  <c r="P12" i="2"/>
  <c r="U22" i="2"/>
  <c r="P18" i="2"/>
  <c r="AA18" i="2"/>
  <c r="Z18" i="2"/>
  <c r="X18" i="2"/>
  <c r="U18" i="2"/>
  <c r="Q18" i="2"/>
  <c r="X3" i="2"/>
  <c r="Y3" i="2" s="1"/>
  <c r="O3" i="2"/>
  <c r="AB17" i="2"/>
  <c r="AC17" i="2"/>
  <c r="Z5" i="2"/>
  <c r="AA5" i="2"/>
  <c r="AB23" i="2"/>
  <c r="AC23" i="2"/>
  <c r="R21" i="2"/>
  <c r="X24" i="2"/>
  <c r="Q24" i="2"/>
  <c r="AA24" i="2"/>
  <c r="P24" i="2"/>
  <c r="Z24" i="2"/>
  <c r="Z17" i="2"/>
  <c r="AA17" i="2"/>
  <c r="S15" i="2"/>
  <c r="AC15" i="2"/>
  <c r="AE15" i="2" s="1"/>
  <c r="U15" i="2" s="1"/>
  <c r="X8" i="2"/>
  <c r="Y8" i="2" s="1"/>
  <c r="M8" i="2"/>
  <c r="C8" i="2" s="1"/>
  <c r="M7" i="2"/>
  <c r="Q7" i="2"/>
  <c r="AB5" i="2"/>
  <c r="AC5" i="2"/>
  <c r="V11" i="2"/>
  <c r="M10" i="2"/>
  <c r="U10" i="2" s="1"/>
  <c r="M3" i="2"/>
  <c r="X2" i="2"/>
  <c r="Y2" i="2" s="1"/>
  <c r="M2" i="2"/>
  <c r="C2" i="2" s="1"/>
  <c r="AA23" i="2"/>
  <c r="Z23" i="2"/>
  <c r="D9" i="1" l="1"/>
  <c r="D21" i="1"/>
  <c r="D35" i="1"/>
  <c r="D13" i="1"/>
  <c r="C3" i="2"/>
  <c r="D39" i="1" s="1"/>
  <c r="U20" i="2"/>
  <c r="C20" i="2"/>
  <c r="D31" i="1" s="1"/>
  <c r="S21" i="2"/>
  <c r="AC21" i="2"/>
  <c r="AE21" i="2" s="1"/>
  <c r="U21" i="2" s="1"/>
  <c r="AB9" i="2"/>
  <c r="S9" i="2" s="1"/>
  <c r="Y6" i="2"/>
  <c r="AB6" i="2" s="1"/>
  <c r="V6" i="2" s="1"/>
  <c r="R15" i="2"/>
  <c r="V17" i="2"/>
  <c r="U12" i="2"/>
  <c r="U14" i="2"/>
  <c r="T14" i="2"/>
  <c r="S14" i="2"/>
  <c r="T20" i="2"/>
  <c r="Y12" i="2"/>
  <c r="AB12" i="2" s="1"/>
  <c r="V12" i="2" s="1"/>
  <c r="Z3" i="2"/>
  <c r="AA3" i="2" s="1"/>
  <c r="Y24" i="2"/>
  <c r="AB24" i="2" s="1"/>
  <c r="V24" i="2" s="1"/>
  <c r="Y18" i="2"/>
  <c r="AB18" i="2" s="1"/>
  <c r="V18" i="2" s="1"/>
  <c r="V23" i="2"/>
  <c r="AE9" i="2"/>
  <c r="T9" i="2"/>
  <c r="T2" i="2"/>
  <c r="U2" i="2"/>
  <c r="R3" i="2"/>
  <c r="M92" i="1" s="1"/>
  <c r="U24" i="2"/>
  <c r="U8" i="2"/>
  <c r="T8" i="2"/>
  <c r="V5" i="2"/>
  <c r="T15" i="2"/>
  <c r="M86" i="1" l="1"/>
  <c r="M62" i="1"/>
  <c r="D29" i="1"/>
  <c r="D23" i="1"/>
  <c r="M74" i="1"/>
  <c r="D33" i="1"/>
  <c r="D41" i="1"/>
  <c r="D25" i="1"/>
  <c r="D19" i="1"/>
  <c r="D27" i="1"/>
  <c r="D17" i="1"/>
  <c r="M84" i="1"/>
  <c r="D11" i="1"/>
  <c r="D15" i="1"/>
  <c r="C108" i="1"/>
  <c r="M98" i="1"/>
  <c r="M108" i="1"/>
  <c r="C102" i="1"/>
  <c r="M68" i="1"/>
  <c r="C84" i="1"/>
  <c r="C98" i="1"/>
  <c r="C95" i="1"/>
  <c r="C86" i="1"/>
  <c r="C68" i="1"/>
  <c r="C92" i="1"/>
  <c r="M104" i="1"/>
  <c r="M102" i="1"/>
  <c r="M96" i="1"/>
  <c r="C80" i="1"/>
  <c r="C104" i="1"/>
  <c r="C62" i="1"/>
  <c r="C74" i="1"/>
  <c r="M80" i="1"/>
  <c r="C66" i="1"/>
  <c r="C96" i="1"/>
  <c r="M78" i="1"/>
  <c r="C90" i="1"/>
  <c r="M72" i="1"/>
  <c r="M90" i="1"/>
  <c r="C72" i="1"/>
  <c r="C78" i="1"/>
  <c r="M66" i="1"/>
  <c r="M60" i="1"/>
  <c r="C56" i="1"/>
  <c r="M56" i="1"/>
  <c r="S20" i="2"/>
  <c r="D7" i="1"/>
  <c r="AD9" i="2"/>
  <c r="U9" i="2" s="1"/>
  <c r="M65" i="1" s="1"/>
  <c r="T21" i="2"/>
  <c r="M100" i="1" s="1"/>
  <c r="C60" i="1"/>
  <c r="AC3" i="2"/>
  <c r="AE3" i="2" s="1"/>
  <c r="AB3" i="2"/>
  <c r="AD3" i="2" s="1"/>
  <c r="S2" i="2"/>
  <c r="S8" i="2"/>
  <c r="C93" i="1" l="1"/>
  <c r="C75" i="1"/>
  <c r="M76" i="1"/>
  <c r="M63" i="1"/>
  <c r="M101" i="1"/>
  <c r="M99" i="1"/>
  <c r="C94" i="1"/>
  <c r="M75" i="1"/>
  <c r="M77" i="1"/>
  <c r="M64" i="1"/>
  <c r="T3" i="2"/>
  <c r="U3" i="2"/>
  <c r="M107" i="1" s="1"/>
  <c r="S3" i="2"/>
  <c r="M87" i="1" l="1"/>
  <c r="M89" i="1"/>
  <c r="C76" i="1"/>
  <c r="M88" i="1"/>
  <c r="C77" i="1"/>
  <c r="M106" i="1"/>
  <c r="C64" i="1"/>
  <c r="C63" i="1"/>
  <c r="C65" i="1"/>
  <c r="M105" i="1"/>
  <c r="M71" i="1"/>
  <c r="M95" i="1"/>
  <c r="C100" i="1"/>
  <c r="M94" i="1"/>
  <c r="M93" i="1"/>
  <c r="M69" i="1"/>
  <c r="M70" i="1"/>
  <c r="C101" i="1"/>
  <c r="C99" i="1"/>
  <c r="C71" i="1"/>
  <c r="C88" i="1"/>
  <c r="C87" i="1"/>
  <c r="C69" i="1"/>
  <c r="C70" i="1"/>
  <c r="C107" i="1"/>
  <c r="C89" i="1"/>
  <c r="C81" i="1"/>
  <c r="C105" i="1"/>
  <c r="C82" i="1"/>
  <c r="C106" i="1"/>
  <c r="M81" i="1"/>
  <c r="M59" i="1"/>
  <c r="M83" i="1"/>
  <c r="M82" i="1"/>
  <c r="M58" i="1"/>
  <c r="M57" i="1"/>
  <c r="C59" i="1"/>
  <c r="C83" i="1"/>
  <c r="C57" i="1"/>
  <c r="C58" i="1"/>
</calcChain>
</file>

<file path=xl/sharedStrings.xml><?xml version="1.0" encoding="utf-8"?>
<sst xmlns="http://schemas.openxmlformats.org/spreadsheetml/2006/main" count="69" uniqueCount="22">
  <si>
    <t>Lösung:</t>
  </si>
  <si>
    <t>Für neue Zufallswerte</t>
  </si>
  <si>
    <t>F9 drücken</t>
  </si>
  <si>
    <t>Lsg 1</t>
  </si>
  <si>
    <t>Lsg 2</t>
  </si>
  <si>
    <t>Lsg 3</t>
  </si>
  <si>
    <t>Lsg 4</t>
  </si>
  <si>
    <t>Lsg 5</t>
  </si>
  <si>
    <t>x</t>
  </si>
  <si>
    <t>Ausmultiplizieren</t>
  </si>
  <si>
    <t>In faktorisierte Form:</t>
  </si>
  <si>
    <t>In Scheitelpunktform:</t>
  </si>
  <si>
    <t>In Normalform:</t>
  </si>
  <si>
    <t>y-Koordinate des SP als Funktionswert f(xS)</t>
  </si>
  <si>
    <t>Scheitelpunkt (SP) in der Mitte der Nullstellen</t>
  </si>
  <si>
    <t>-</t>
  </si>
  <si>
    <t>Quadratische Ergänzung</t>
  </si>
  <si>
    <t>www.schlauistwow.de</t>
  </si>
  <si>
    <t>Quadratische Funktionen</t>
  </si>
  <si>
    <t>Aufgabe:</t>
  </si>
  <si>
    <t xml:space="preserve">Gegeben ist eine quadratische Funktion. Forme sie in die angegebene Form um. </t>
  </si>
  <si>
    <t xml:space="preserve">Ein Erklärvideo zum Thema findest du unter dem folgenden Link.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</si>
</sst>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0" fillId="0" borderId="0" xfId="0" applyBorder="1"/>
    <xf numFmtId="0" fontId="3" fillId="0" borderId="0" xfId="0" applyFont="1"/>
    <xf numFmtId="0" fontId="0" fillId="3" borderId="0" xfId="0" applyFill="1"/>
    <xf numFmtId="0" fontId="3" fillId="3" borderId="0" xfId="0" applyFont="1" applyFill="1"/>
    <xf numFmtId="0" fontId="3" fillId="4" borderId="0" xfId="0" applyFont="1" applyFill="1"/>
    <xf numFmtId="0" fontId="4" fillId="0" borderId="0" xfId="0" applyFont="1"/>
    <xf numFmtId="0" fontId="6" fillId="0" borderId="0" xfId="0" applyFont="1"/>
    <xf numFmtId="0" fontId="1" fillId="0" borderId="0" xfId="0" applyFont="1" applyBorder="1"/>
    <xf numFmtId="0" fontId="6" fillId="2" borderId="1" xfId="0" applyFont="1" applyFill="1" applyBorder="1" applyAlignment="1">
      <alignment horizontal="center"/>
    </xf>
    <xf numFmtId="0" fontId="7" fillId="0" borderId="0" xfId="0" applyFont="1"/>
    <xf numFmtId="0" fontId="5" fillId="5" borderId="1" xfId="0" applyFont="1" applyFill="1" applyBorder="1" applyAlignment="1">
      <alignment horizontal="center" vertical="center"/>
    </xf>
    <xf numFmtId="0" fontId="0" fillId="0" borderId="2" xfId="0" applyBorder="1"/>
    <xf numFmtId="0" fontId="8" fillId="0" borderId="2" xfId="0" applyFont="1" applyBorder="1"/>
    <xf numFmtId="0" fontId="0" fillId="0" borderId="2" xfId="0" applyBorder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3" fillId="0" borderId="0" xfId="0" applyFont="1" applyBorder="1"/>
    <xf numFmtId="0" fontId="9" fillId="0" borderId="0" xfId="0" applyFont="1"/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0" borderId="0" xfId="0" applyFont="1" applyBorder="1"/>
    <xf numFmtId="0" fontId="1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175260</xdr:colOff>
      <xdr:row>46</xdr:row>
      <xdr:rowOff>38100</xdr:rowOff>
    </xdr:from>
    <xdr:to>
      <xdr:col>20</xdr:col>
      <xdr:colOff>457200</xdr:colOff>
      <xdr:row>52</xdr:row>
      <xdr:rowOff>121920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60" y="8923020"/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"/>
  <sheetViews>
    <sheetView tabSelected="1" view="pageLayout" topLeftCell="A88" zoomScaleNormal="100" workbookViewId="0">
      <selection activeCell="P114" sqref="A110:P114"/>
    </sheetView>
  </sheetViews>
  <sheetFormatPr baseColWidth="10" defaultRowHeight="13.2" x14ac:dyDescent="0.25"/>
  <cols>
    <col min="1" max="1" width="2.44140625" customWidth="1"/>
    <col min="2" max="2" width="3.88671875" customWidth="1"/>
    <col min="3" max="3" width="6" customWidth="1"/>
    <col min="4" max="4" width="2.109375" bestFit="1" customWidth="1"/>
    <col min="5" max="5" width="8.109375" customWidth="1"/>
    <col min="6" max="6" width="2.109375" bestFit="1" customWidth="1"/>
    <col min="7" max="7" width="8.109375" customWidth="1"/>
    <col min="8" max="8" width="2.109375" bestFit="1" customWidth="1"/>
    <col min="9" max="9" width="7.33203125" customWidth="1"/>
    <col min="10" max="10" width="6.109375" customWidth="1"/>
    <col min="11" max="11" width="1.44140625" customWidth="1"/>
    <col min="12" max="12" width="3" customWidth="1"/>
    <col min="13" max="13" width="4.6640625" customWidth="1"/>
    <col min="14" max="14" width="2.109375" bestFit="1" customWidth="1"/>
    <col min="15" max="15" width="6" customWidth="1"/>
    <col min="16" max="16" width="2.109375" bestFit="1" customWidth="1"/>
    <col min="17" max="17" width="5" customWidth="1"/>
    <col min="18" max="18" width="2.109375" bestFit="1" customWidth="1"/>
    <col min="19" max="19" width="7.109375" customWidth="1"/>
    <col min="20" max="20" width="7.44140625" customWidth="1"/>
    <col min="21" max="21" width="7" customWidth="1"/>
  </cols>
  <sheetData>
    <row r="1" spans="1:24" s="1" customFormat="1" ht="21.6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4" s="1" customFormat="1" ht="15" x14ac:dyDescent="0.25"/>
    <row r="3" spans="1:24" s="1" customFormat="1" ht="15.6" x14ac:dyDescent="0.3">
      <c r="A3" s="10" t="s">
        <v>19</v>
      </c>
      <c r="J3" s="11"/>
      <c r="K3" s="11"/>
      <c r="L3" s="10"/>
    </row>
    <row r="4" spans="1:24" s="1" customFormat="1" ht="15.6" x14ac:dyDescent="0.3">
      <c r="B4"/>
      <c r="J4" s="11"/>
      <c r="K4" s="11"/>
      <c r="L4" s="10"/>
    </row>
    <row r="5" spans="1:24" s="1" customFormat="1" ht="15.6" x14ac:dyDescent="0.3">
      <c r="B5" s="1" t="s">
        <v>20</v>
      </c>
      <c r="J5" s="11"/>
      <c r="K5" s="11"/>
      <c r="W5" s="12" t="s">
        <v>1</v>
      </c>
      <c r="X5" s="12"/>
    </row>
    <row r="6" spans="1:24" s="1" customFormat="1" ht="15.6" x14ac:dyDescent="0.3">
      <c r="A6" s="13"/>
      <c r="J6" s="11"/>
      <c r="K6" s="11"/>
      <c r="W6" s="12" t="s">
        <v>2</v>
      </c>
      <c r="X6" s="12"/>
    </row>
    <row r="7" spans="1:24" s="1" customFormat="1" ht="15" x14ac:dyDescent="0.25">
      <c r="A7" s="13">
        <f>A6</f>
        <v>0</v>
      </c>
      <c r="B7" s="25">
        <v>1</v>
      </c>
      <c r="C7" s="1" t="str">
        <f>CHAR(B7+96)&amp;")"</f>
        <v>a)</v>
      </c>
      <c r="D7" s="1" t="str">
        <f ca="1">VLOOKUP(B7,Daten1!$A$2:$V$25,4,FALSE)&amp;" "&amp;VLOOKUP(B7,Daten1!$A$2:$V$25,3,FALSE)</f>
        <v>In Scheitelpunktform: f(x) = (x+5) · (x-5)</v>
      </c>
      <c r="J7" s="11"/>
      <c r="K7" s="11"/>
    </row>
    <row r="8" spans="1:24" s="1" customFormat="1" ht="15" x14ac:dyDescent="0.25">
      <c r="A8" s="13">
        <v>1</v>
      </c>
      <c r="B8" s="25"/>
      <c r="J8" s="11"/>
      <c r="K8" s="11"/>
    </row>
    <row r="9" spans="1:24" s="1" customFormat="1" ht="15" x14ac:dyDescent="0.25">
      <c r="A9" s="13">
        <f>A8</f>
        <v>1</v>
      </c>
      <c r="B9" s="25">
        <f>B7+1</f>
        <v>2</v>
      </c>
      <c r="C9" s="1" t="str">
        <f>CHAR(B9+96)&amp;")"</f>
        <v>b)</v>
      </c>
      <c r="D9" s="1" t="str">
        <f ca="1">VLOOKUP(B9,Daten1!$A$2:$V$25,4,FALSE)&amp;" "&amp;VLOOKUP(B9,Daten1!$A$2:$V$25,3,FALSE)</f>
        <v>In Normalform: f(x) = (x+3) · (x+3)</v>
      </c>
      <c r="J9" s="11"/>
      <c r="K9" s="11"/>
    </row>
    <row r="10" spans="1:24" s="1" customFormat="1" ht="15" x14ac:dyDescent="0.25">
      <c r="A10" s="13">
        <f>A9</f>
        <v>1</v>
      </c>
      <c r="B10" s="25"/>
      <c r="J10" s="11"/>
      <c r="K10" s="11"/>
    </row>
    <row r="11" spans="1:24" s="1" customFormat="1" ht="15" x14ac:dyDescent="0.25">
      <c r="A11" s="13">
        <f>A10</f>
        <v>1</v>
      </c>
      <c r="B11" s="25">
        <f>B9+1</f>
        <v>3</v>
      </c>
      <c r="C11" s="1" t="str">
        <f>CHAR(B11+96)&amp;")"</f>
        <v>c)</v>
      </c>
      <c r="D11" s="1" t="str">
        <f ca="1">VLOOKUP(B11,Daten1!$A$2:$V$25,4,FALSE)&amp;" "&amp;VLOOKUP(B11,Daten1!$A$2:$V$25,3,FALSE)</f>
        <v>In Normalform: f(x) = (x - 3)² + 2</v>
      </c>
      <c r="J11" s="11"/>
      <c r="K11" s="11"/>
    </row>
    <row r="12" spans="1:24" s="1" customFormat="1" ht="15" x14ac:dyDescent="0.25">
      <c r="A12" s="13">
        <v>2</v>
      </c>
      <c r="B12" s="25"/>
      <c r="J12" s="11"/>
      <c r="K12" s="11"/>
    </row>
    <row r="13" spans="1:24" s="1" customFormat="1" ht="15" x14ac:dyDescent="0.25">
      <c r="A13" s="13">
        <f>A12</f>
        <v>2</v>
      </c>
      <c r="B13" s="25">
        <f>B11+1</f>
        <v>4</v>
      </c>
      <c r="C13" s="1" t="str">
        <f>CHAR(B13+96)&amp;")"</f>
        <v>d)</v>
      </c>
      <c r="D13" s="1" t="str">
        <f ca="1">VLOOKUP(B13,Daten1!$A$2:$V$25,4,FALSE)&amp;" "&amp;VLOOKUP(B13,Daten1!$A$2:$V$25,3,FALSE)</f>
        <v>In faktorisierte Form: f(x) = x² + 1x - 20</v>
      </c>
      <c r="J13" s="11"/>
      <c r="K13" s="11"/>
    </row>
    <row r="14" spans="1:24" s="1" customFormat="1" ht="15" x14ac:dyDescent="0.25">
      <c r="A14" s="13">
        <f>A13</f>
        <v>2</v>
      </c>
      <c r="J14" s="11"/>
      <c r="K14" s="11"/>
    </row>
    <row r="15" spans="1:24" s="1" customFormat="1" ht="15" x14ac:dyDescent="0.25">
      <c r="A15" s="13">
        <f>A14</f>
        <v>2</v>
      </c>
      <c r="B15" s="25">
        <f>B13+1</f>
        <v>5</v>
      </c>
      <c r="C15" s="1" t="str">
        <f>CHAR(B15+96)&amp;")"</f>
        <v>e)</v>
      </c>
      <c r="D15" s="1" t="str">
        <f ca="1">VLOOKUP(B15,Daten1!$A$2:$V$25,4,FALSE)&amp;" "&amp;VLOOKUP(B15,Daten1!$A$2:$V$25,3,FALSE)</f>
        <v>In Normalform: f(x) = (x-3) · (x-4)</v>
      </c>
      <c r="J15" s="11"/>
      <c r="K15" s="11"/>
    </row>
    <row r="16" spans="1:24" s="1" customFormat="1" ht="15" x14ac:dyDescent="0.25">
      <c r="A16" s="13">
        <f>A15</f>
        <v>2</v>
      </c>
      <c r="J16" s="11"/>
      <c r="K16" s="11"/>
    </row>
    <row r="17" spans="1:11" s="1" customFormat="1" ht="15" x14ac:dyDescent="0.25">
      <c r="A17" s="13">
        <f>A16</f>
        <v>2</v>
      </c>
      <c r="B17" s="25">
        <f>B15+1</f>
        <v>6</v>
      </c>
      <c r="C17" s="1" t="str">
        <f>CHAR(B17+96)&amp;")"</f>
        <v>f)</v>
      </c>
      <c r="D17" s="1" t="str">
        <f ca="1">VLOOKUP(B17,Daten1!$A$2:$V$25,4,FALSE)&amp;" "&amp;VLOOKUP(B17,Daten1!$A$2:$V$25,3,FALSE)</f>
        <v>In Scheitelpunktform: f(x) = (x-7) · (x-5)</v>
      </c>
      <c r="J17" s="11"/>
      <c r="K17" s="11"/>
    </row>
    <row r="18" spans="1:11" s="1" customFormat="1" ht="15" x14ac:dyDescent="0.25">
      <c r="A18" s="13">
        <v>3</v>
      </c>
      <c r="J18" s="11"/>
      <c r="K18" s="11"/>
    </row>
    <row r="19" spans="1:11" s="1" customFormat="1" ht="15" x14ac:dyDescent="0.25">
      <c r="A19" s="13">
        <f>A18</f>
        <v>3</v>
      </c>
      <c r="B19" s="25">
        <f>B17+1</f>
        <v>7</v>
      </c>
      <c r="C19" s="1" t="str">
        <f>CHAR(B19+96)&amp;")"</f>
        <v>g)</v>
      </c>
      <c r="D19" s="1" t="str">
        <f ca="1">VLOOKUP(B19,Daten1!$A$2:$V$25,4,FALSE)&amp;" "&amp;VLOOKUP(B19,Daten1!$A$2:$V$25,3,FALSE)</f>
        <v>In Scheitelpunktform: f(x) = x² + 1x - 6</v>
      </c>
      <c r="J19" s="11"/>
      <c r="K19" s="11"/>
    </row>
    <row r="20" spans="1:11" s="1" customFormat="1" ht="15" x14ac:dyDescent="0.25">
      <c r="A20" s="13">
        <f>A19</f>
        <v>3</v>
      </c>
      <c r="J20" s="11"/>
      <c r="K20" s="11"/>
    </row>
    <row r="21" spans="1:11" s="1" customFormat="1" ht="15" x14ac:dyDescent="0.25">
      <c r="A21" s="13">
        <f>A20</f>
        <v>3</v>
      </c>
      <c r="B21" s="25">
        <f>B19+1</f>
        <v>8</v>
      </c>
      <c r="C21" s="1" t="str">
        <f>CHAR(B21+96)&amp;")"</f>
        <v>h)</v>
      </c>
      <c r="D21" s="1" t="str">
        <f ca="1">VLOOKUP(B21,Daten1!$A$2:$V$25,4,FALSE)&amp;" "&amp;VLOOKUP(B21,Daten1!$A$2:$V$25,3,FALSE)</f>
        <v>In Normalform: f(x) = (x - 3)² - 3</v>
      </c>
      <c r="J21" s="11"/>
      <c r="K21" s="11"/>
    </row>
    <row r="22" spans="1:11" s="1" customFormat="1" ht="15" x14ac:dyDescent="0.25">
      <c r="A22" s="13">
        <f>A21</f>
        <v>3</v>
      </c>
      <c r="J22" s="11"/>
      <c r="K22" s="11"/>
    </row>
    <row r="23" spans="1:11" s="1" customFormat="1" ht="15" x14ac:dyDescent="0.25">
      <c r="A23" s="13"/>
      <c r="B23" s="25">
        <f>B21+1</f>
        <v>9</v>
      </c>
      <c r="C23" s="1" t="str">
        <f>CHAR(B23+96)&amp;")"</f>
        <v>i)</v>
      </c>
      <c r="D23" s="1" t="str">
        <f ca="1">VLOOKUP(B23,Daten1!$A$2:$V$25,4,FALSE)&amp;" "&amp;VLOOKUP(B23,Daten1!$A$2:$V$25,3,FALSE)</f>
        <v>In Scheitelpunktform: f(x) = x² + 2x - 15</v>
      </c>
      <c r="J23" s="11"/>
      <c r="K23" s="11"/>
    </row>
    <row r="24" spans="1:11" s="1" customFormat="1" ht="15" x14ac:dyDescent="0.25">
      <c r="A24" s="13">
        <v>4</v>
      </c>
      <c r="J24" s="11"/>
      <c r="K24" s="11"/>
    </row>
    <row r="25" spans="1:11" s="1" customFormat="1" ht="15" x14ac:dyDescent="0.25">
      <c r="A25" s="13">
        <f>A24</f>
        <v>4</v>
      </c>
      <c r="B25" s="25">
        <f>B23+1</f>
        <v>10</v>
      </c>
      <c r="C25" s="1" t="str">
        <f>CHAR(B25+96)&amp;")"</f>
        <v>j)</v>
      </c>
      <c r="D25" s="1" t="str">
        <f ca="1">VLOOKUP(B25,Daten1!$A$2:$V$25,4,FALSE)&amp;" "&amp;VLOOKUP(B25,Daten1!$A$2:$V$25,3,FALSE)</f>
        <v>In Scheitelpunktform: f(x) = x² - 1x - 12</v>
      </c>
      <c r="J25" s="11"/>
      <c r="K25" s="11"/>
    </row>
    <row r="26" spans="1:11" s="1" customFormat="1" ht="15" x14ac:dyDescent="0.25">
      <c r="A26" s="13">
        <f>A25</f>
        <v>4</v>
      </c>
      <c r="J26" s="11"/>
      <c r="K26" s="11"/>
    </row>
    <row r="27" spans="1:11" s="1" customFormat="1" ht="15" x14ac:dyDescent="0.25">
      <c r="A27" s="13">
        <f>A26</f>
        <v>4</v>
      </c>
      <c r="B27" s="25">
        <f>B25+1</f>
        <v>11</v>
      </c>
      <c r="C27" s="1" t="str">
        <f>CHAR(B27+96)&amp;")"</f>
        <v>k)</v>
      </c>
      <c r="D27" s="1" t="str">
        <f ca="1">VLOOKUP(B27,Daten1!$A$2:$V$25,4,FALSE)&amp;" "&amp;VLOOKUP(B27,Daten1!$A$2:$V$25,3,FALSE)</f>
        <v>In Normalform: f(x) = (x-4) · (x-4)</v>
      </c>
      <c r="J27" s="11"/>
      <c r="K27" s="11"/>
    </row>
    <row r="28" spans="1:11" s="1" customFormat="1" ht="15" x14ac:dyDescent="0.25">
      <c r="A28" s="13">
        <f>A27</f>
        <v>4</v>
      </c>
      <c r="J28" s="11"/>
      <c r="K28" s="11"/>
    </row>
    <row r="29" spans="1:11" s="1" customFormat="1" ht="15" x14ac:dyDescent="0.25">
      <c r="B29" s="25">
        <f>B27+1</f>
        <v>12</v>
      </c>
      <c r="C29" s="1" t="str">
        <f>CHAR(B29+96)&amp;")"</f>
        <v>l)</v>
      </c>
      <c r="D29" s="1" t="str">
        <f ca="1">VLOOKUP(B29,Daten1!$A$2:$V$25,4,FALSE)&amp;" "&amp;VLOOKUP(B29,Daten1!$A$2:$V$25,3,FALSE)</f>
        <v>In faktorisierte Form: f(x) = (x + 3)² - 9</v>
      </c>
      <c r="J29" s="11"/>
      <c r="K29" s="11"/>
    </row>
    <row r="30" spans="1:11" s="1" customFormat="1" ht="15" x14ac:dyDescent="0.25">
      <c r="A30" s="13">
        <v>5</v>
      </c>
      <c r="J30" s="11"/>
      <c r="K30" s="11"/>
    </row>
    <row r="31" spans="1:11" s="1" customFormat="1" ht="15" x14ac:dyDescent="0.25">
      <c r="A31" s="13">
        <f>A30</f>
        <v>5</v>
      </c>
      <c r="B31" s="25">
        <f>B29+1</f>
        <v>13</v>
      </c>
      <c r="C31" s="1" t="str">
        <f>CHAR(B31+96)&amp;")"</f>
        <v>m)</v>
      </c>
      <c r="D31" s="1" t="str">
        <f ca="1">VLOOKUP(B31,Daten1!$A$2:$V$25,4,FALSE)&amp;" "&amp;VLOOKUP(B31,Daten1!$A$2:$V$25,3,FALSE)</f>
        <v>In faktorisierte Form: f(x) = (x - 3)² - 25</v>
      </c>
      <c r="J31" s="11"/>
      <c r="K31" s="11"/>
    </row>
    <row r="32" spans="1:11" s="1" customFormat="1" ht="15" x14ac:dyDescent="0.25">
      <c r="A32" s="13">
        <f>A31</f>
        <v>5</v>
      </c>
      <c r="J32" s="11"/>
      <c r="K32" s="11"/>
    </row>
    <row r="33" spans="1:21" s="1" customFormat="1" ht="15" x14ac:dyDescent="0.25">
      <c r="A33" s="13">
        <f>A32</f>
        <v>5</v>
      </c>
      <c r="B33" s="25">
        <f>B31+1</f>
        <v>14</v>
      </c>
      <c r="C33" s="1" t="str">
        <f>CHAR(B33+96)&amp;")"</f>
        <v>n)</v>
      </c>
      <c r="D33" s="1" t="str">
        <f ca="1">VLOOKUP(B33,Daten1!$A$2:$V$25,4,FALSE)&amp;" "&amp;VLOOKUP(B33,Daten1!$A$2:$V$25,3,FALSE)</f>
        <v>In Normalform: f(x) = (x + 4)² - 4</v>
      </c>
      <c r="J33" s="11"/>
      <c r="K33" s="11"/>
    </row>
    <row r="34" spans="1:21" s="1" customFormat="1" ht="15" x14ac:dyDescent="0.25">
      <c r="A34" s="13">
        <f>A33</f>
        <v>5</v>
      </c>
      <c r="J34" s="11"/>
      <c r="K34" s="11"/>
    </row>
    <row r="35" spans="1:21" s="1" customFormat="1" ht="15" x14ac:dyDescent="0.25">
      <c r="B35" s="25">
        <f>B33+1</f>
        <v>15</v>
      </c>
      <c r="C35" s="1" t="str">
        <f>CHAR(B35+96)&amp;")"</f>
        <v>o)</v>
      </c>
      <c r="D35" s="1" t="str">
        <f ca="1">VLOOKUP(B35,Daten1!$A$2:$V$25,4,FALSE)&amp;" "&amp;VLOOKUP(B35,Daten1!$A$2:$V$25,3,FALSE)</f>
        <v>In Scheitelpunktform: f(x) = (x-4) · (x+3)</v>
      </c>
      <c r="J35" s="11"/>
      <c r="K35" s="11"/>
    </row>
    <row r="36" spans="1:21" s="1" customFormat="1" ht="15" x14ac:dyDescent="0.25">
      <c r="A36" s="13">
        <v>6</v>
      </c>
      <c r="J36" s="11"/>
      <c r="K36" s="11"/>
    </row>
    <row r="37" spans="1:21" s="1" customFormat="1" ht="15" x14ac:dyDescent="0.25">
      <c r="A37" s="13">
        <f>A36</f>
        <v>6</v>
      </c>
      <c r="B37" s="25">
        <f>B35+1</f>
        <v>16</v>
      </c>
      <c r="C37" s="1" t="str">
        <f>CHAR(B37+96)&amp;")"</f>
        <v>p)</v>
      </c>
      <c r="D37" s="1" t="str">
        <f ca="1">VLOOKUP(B37,Daten1!$A$2:$V$25,4,FALSE)&amp;" "&amp;VLOOKUP(B37,Daten1!$A$2:$V$25,3,FALSE)</f>
        <v>In faktorisierte Form: f(x) = x² + 7x + 12</v>
      </c>
      <c r="J37" s="11"/>
      <c r="K37" s="11"/>
    </row>
    <row r="38" spans="1:21" s="1" customFormat="1" ht="15" x14ac:dyDescent="0.25">
      <c r="A38" s="13">
        <f>A37</f>
        <v>6</v>
      </c>
      <c r="J38" s="11"/>
      <c r="K38" s="11"/>
    </row>
    <row r="39" spans="1:21" s="1" customFormat="1" ht="15" x14ac:dyDescent="0.25">
      <c r="A39" s="13">
        <f>A38</f>
        <v>6</v>
      </c>
      <c r="B39" s="25">
        <f>B37+1</f>
        <v>17</v>
      </c>
      <c r="C39" s="1" t="str">
        <f>CHAR(B39+96)&amp;")"</f>
        <v>q)</v>
      </c>
      <c r="D39" s="1" t="str">
        <f ca="1">VLOOKUP(B39,Daten1!$A$2:$V$25,4,FALSE)&amp;" "&amp;VLOOKUP(B39,Daten1!$A$2:$V$25,3,FALSE)</f>
        <v>In faktorisierte Form: f(x) = x² + 7x + 12</v>
      </c>
      <c r="J39" s="11"/>
      <c r="K39" s="11"/>
    </row>
    <row r="40" spans="1:21" s="1" customFormat="1" ht="15" x14ac:dyDescent="0.25">
      <c r="A40" s="13">
        <f>A39</f>
        <v>6</v>
      </c>
      <c r="J40" s="11"/>
      <c r="K40" s="11"/>
    </row>
    <row r="41" spans="1:21" s="1" customFormat="1" ht="15" x14ac:dyDescent="0.25">
      <c r="A41" s="13">
        <f>A40</f>
        <v>6</v>
      </c>
      <c r="B41" s="25">
        <f>B39+1</f>
        <v>18</v>
      </c>
      <c r="C41" s="1" t="str">
        <f>CHAR(B41+96)&amp;")"</f>
        <v>r)</v>
      </c>
      <c r="D41" s="1" t="str">
        <f ca="1">VLOOKUP(B41,Daten1!$A$2:$V$25,4,FALSE)&amp;" "&amp;VLOOKUP(B41,Daten1!$A$2:$V$25,3,FALSE)</f>
        <v>In faktorisierte Form: f(x) = (x + 4)² - 16</v>
      </c>
      <c r="J41" s="11"/>
      <c r="K41" s="11"/>
    </row>
    <row r="42" spans="1:21" s="1" customFormat="1" ht="15" x14ac:dyDescent="0.25">
      <c r="A42" s="13">
        <v>7</v>
      </c>
      <c r="J42" s="11"/>
      <c r="K42" s="11"/>
    </row>
    <row r="43" spans="1:21" s="1" customFormat="1" ht="15" x14ac:dyDescent="0.25">
      <c r="A43" s="13"/>
      <c r="B43" s="25"/>
      <c r="J43" s="11"/>
      <c r="K43" s="11"/>
    </row>
    <row r="44" spans="1:21" s="1" customFormat="1" ht="15" x14ac:dyDescent="0.25">
      <c r="A44" s="13"/>
      <c r="J44" s="11"/>
      <c r="K44" s="11"/>
    </row>
    <row r="45" spans="1:21" s="1" customFormat="1" ht="15" x14ac:dyDescent="0.25">
      <c r="A45" s="13"/>
      <c r="B45" s="25"/>
      <c r="J45" s="11"/>
      <c r="K45" s="11"/>
    </row>
    <row r="46" spans="1:21" s="1" customFormat="1" ht="15.6" thickBot="1" x14ac:dyDescent="0.3">
      <c r="A46" s="15"/>
      <c r="B46" s="15"/>
      <c r="C46" s="15"/>
      <c r="D46" s="15"/>
      <c r="E46" s="16"/>
      <c r="F46" s="16"/>
      <c r="G46" s="15"/>
      <c r="H46" s="15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1" customFormat="1" ht="15" x14ac:dyDescent="0.25">
      <c r="A47"/>
      <c r="C47"/>
      <c r="D47"/>
      <c r="E47" s="18"/>
      <c r="F47" s="18"/>
      <c r="G47"/>
      <c r="H47"/>
      <c r="I47" s="19"/>
      <c r="J47"/>
      <c r="K47" s="4"/>
      <c r="L47" s="4"/>
      <c r="M47"/>
      <c r="N47"/>
      <c r="O47"/>
      <c r="P47"/>
      <c r="Q47"/>
      <c r="R47"/>
      <c r="S47"/>
      <c r="T47"/>
      <c r="U47"/>
    </row>
    <row r="48" spans="1:21" s="1" customFormat="1" ht="15" x14ac:dyDescent="0.25">
      <c r="A48"/>
      <c r="B48" s="1" t="s">
        <v>21</v>
      </c>
      <c r="C48"/>
      <c r="D48"/>
      <c r="E48" s="18"/>
      <c r="F48" s="18"/>
      <c r="G48"/>
      <c r="H48"/>
      <c r="I48" s="19"/>
      <c r="J48"/>
      <c r="K48" s="4"/>
      <c r="L48" s="4"/>
      <c r="M48" s="20"/>
      <c r="N48"/>
      <c r="O48" s="21"/>
      <c r="P48" s="21"/>
      <c r="Q48" s="21"/>
      <c r="R48" s="21"/>
      <c r="S48" s="21"/>
      <c r="T48" s="21"/>
      <c r="U48" s="21"/>
    </row>
    <row r="49" spans="1:21" s="1" customFormat="1" ht="20.399999999999999" customHeight="1" x14ac:dyDescent="0.25">
      <c r="A49"/>
      <c r="B49"/>
      <c r="C49"/>
      <c r="D49"/>
      <c r="E49" s="18"/>
      <c r="F49" s="18"/>
      <c r="G49"/>
      <c r="H49"/>
      <c r="I49" s="19"/>
      <c r="J49"/>
      <c r="K49" s="4"/>
      <c r="L49" s="4"/>
      <c r="M49"/>
      <c r="N49"/>
      <c r="O49" s="21"/>
      <c r="P49" s="21"/>
      <c r="Q49" s="21"/>
      <c r="R49" s="21"/>
      <c r="S49" s="21"/>
      <c r="T49" s="21"/>
      <c r="U49" s="21"/>
    </row>
    <row r="50" spans="1:21" s="1" customFormat="1" ht="15" x14ac:dyDescent="0.25">
      <c r="A50"/>
      <c r="B50"/>
      <c r="C50"/>
      <c r="D50"/>
      <c r="E50" s="18"/>
      <c r="F50" s="18"/>
      <c r="G50"/>
      <c r="H50"/>
      <c r="I50" s="19"/>
      <c r="J50"/>
      <c r="K50" s="4"/>
      <c r="L50" s="4"/>
      <c r="M50" s="4"/>
      <c r="N50"/>
      <c r="O50" s="21"/>
      <c r="P50" s="21"/>
      <c r="Q50" s="21"/>
      <c r="R50" s="21"/>
      <c r="S50" s="21"/>
      <c r="T50" s="21"/>
      <c r="U50" s="21"/>
    </row>
    <row r="51" spans="1:21" s="1" customFormat="1" ht="15" x14ac:dyDescent="0.25">
      <c r="A51"/>
      <c r="B51"/>
      <c r="C51"/>
      <c r="D51"/>
      <c r="E51" s="18"/>
      <c r="F51" s="18"/>
      <c r="G51"/>
      <c r="H51"/>
      <c r="I51" s="19"/>
      <c r="J51"/>
      <c r="K51" s="4"/>
      <c r="L51" s="4"/>
      <c r="M51" s="4"/>
      <c r="N51"/>
      <c r="O51" s="21"/>
      <c r="P51" s="21"/>
      <c r="Q51" s="21"/>
      <c r="R51" s="21"/>
      <c r="S51" s="21"/>
      <c r="T51" s="21"/>
      <c r="U51" s="21"/>
    </row>
    <row r="52" spans="1:21" s="1" customFormat="1" ht="15" x14ac:dyDescent="0.25">
      <c r="A52"/>
      <c r="B52"/>
      <c r="C52"/>
      <c r="D52"/>
      <c r="E52" s="18"/>
      <c r="F52" s="18"/>
      <c r="G52"/>
      <c r="H52" s="3"/>
      <c r="I52"/>
      <c r="J52"/>
      <c r="K52" s="4"/>
      <c r="L52" s="4"/>
      <c r="M52" s="4"/>
      <c r="N52"/>
      <c r="O52" s="21"/>
      <c r="P52" s="21"/>
      <c r="Q52" s="21"/>
      <c r="R52" s="21"/>
      <c r="S52" s="21"/>
      <c r="T52" s="21"/>
      <c r="U52" s="21"/>
    </row>
    <row r="53" spans="1:21" s="1" customFormat="1" ht="10.8" customHeight="1" x14ac:dyDescent="0.25">
      <c r="A53"/>
      <c r="B53"/>
      <c r="C53"/>
      <c r="D53"/>
      <c r="E53" s="18"/>
      <c r="F53" s="18"/>
      <c r="G53"/>
      <c r="H53" s="3"/>
      <c r="I53"/>
      <c r="J53"/>
      <c r="K53" s="4"/>
      <c r="L53" s="4"/>
      <c r="M53" s="4"/>
      <c r="N53"/>
      <c r="O53" s="21"/>
      <c r="P53" s="21"/>
      <c r="Q53" s="21"/>
      <c r="R53" s="21"/>
      <c r="S53" s="21"/>
      <c r="T53" s="21"/>
      <c r="U53" s="21"/>
    </row>
    <row r="54" spans="1:21" s="1" customFormat="1" ht="21" customHeight="1" x14ac:dyDescent="0.25">
      <c r="A54" s="22" t="s">
        <v>17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</row>
    <row r="56" spans="1:21" ht="13.8" x14ac:dyDescent="0.25">
      <c r="A56" s="24">
        <v>1</v>
      </c>
      <c r="B56" s="9" t="str">
        <f>CHAR(A56+96)&amp;")"</f>
        <v>a)</v>
      </c>
      <c r="C56" t="str">
        <f ca="1">IF(VLOOKUP(A56,Daten1!$A$2:$X$25,18,FALSE)&lt;&gt;0,VLOOKUP(A56,Daten1!$A$2:$X$25,18,FALSE),"")</f>
        <v>Scheitelpunkt (SP) in der Mitte der Nullstellen</v>
      </c>
      <c r="K56" s="24">
        <v>2</v>
      </c>
      <c r="L56" s="9" t="str">
        <f>CHAR(K56+96)&amp;")"</f>
        <v>b)</v>
      </c>
      <c r="M56" t="str">
        <f ca="1">IF(VLOOKUP(K56,Daten1!$A$2:$X$25,18,FALSE)&lt;&gt;0,VLOOKUP(K56,Daten1!$A$2:$X$25,18,FALSE),"")</f>
        <v>Ausmultiplizieren</v>
      </c>
    </row>
    <row r="57" spans="1:21" x14ac:dyDescent="0.25">
      <c r="A57" s="24">
        <f>A56</f>
        <v>1</v>
      </c>
      <c r="C57" t="str">
        <f ca="1">IF(VLOOKUP(A57,Daten1!$A$2:$X$25,19,FALSE)&lt;&gt;0,VLOOKUP(A57,Daten1!$A$2:$X$25,19,FALSE),"")</f>
        <v>xS = [-5 + 5] : 2 = 0 : 2 = 0</v>
      </c>
      <c r="K57" s="24">
        <f>K56</f>
        <v>2</v>
      </c>
      <c r="M57" t="str">
        <f ca="1">IF(VLOOKUP(K57,Daten1!$A$2:$X$25,19,FALSE)&lt;&gt;0,VLOOKUP(K57,Daten1!$A$2:$X$25,19,FALSE),"")</f>
        <v>(x+3)·(x+3)</v>
      </c>
    </row>
    <row r="58" spans="1:21" x14ac:dyDescent="0.25">
      <c r="A58" s="24">
        <f t="shared" ref="A58:A60" si="0">A57</f>
        <v>1</v>
      </c>
      <c r="C58" t="str">
        <f ca="1">IF(VLOOKUP(A58,Daten1!$A$2:$X$25,20,FALSE)&lt;&gt;0,VLOOKUP(A58,Daten1!$A$2:$X$25,20,FALSE),"")</f>
        <v>y-Koordinate des SP als Funktionswert f(xS)</v>
      </c>
      <c r="K58" s="24">
        <f t="shared" ref="K58:K60" si="1">K57</f>
        <v>2</v>
      </c>
      <c r="M58" t="str">
        <f ca="1">IF(VLOOKUP(K58,Daten1!$A$2:$X$25,20,FALSE)&lt;&gt;0,VLOOKUP(K58,Daten1!$A$2:$X$25,20,FALSE),"")</f>
        <v>= x² +3x +3x +9</v>
      </c>
    </row>
    <row r="59" spans="1:21" x14ac:dyDescent="0.25">
      <c r="A59" s="24">
        <f t="shared" si="0"/>
        <v>1</v>
      </c>
      <c r="C59" t="str">
        <f ca="1">IF(VLOOKUP(A59,Daten1!$A$2:$X$25,21,FALSE)&lt;&gt;0,VLOOKUP(A59,Daten1!$A$2:$X$25,21,FALSE),"")</f>
        <v>f(0) = (0+5) · (0-5) = (5) · (-5) = -25</v>
      </c>
      <c r="K59" s="24">
        <f t="shared" si="1"/>
        <v>2</v>
      </c>
      <c r="M59" t="str">
        <f ca="1">IF(VLOOKUP(K59,Daten1!$A$2:$X$25,21,FALSE)&lt;&gt;0,VLOOKUP(K59,Daten1!$A$2:$X$25,21,FALSE),"")</f>
        <v>= x² +6x +9</v>
      </c>
    </row>
    <row r="60" spans="1:21" x14ac:dyDescent="0.25">
      <c r="A60" s="24">
        <f t="shared" si="0"/>
        <v>1</v>
      </c>
      <c r="C60" t="str">
        <f ca="1">IF(VLOOKUP(A60,Daten1!$A$2:$X$25,22,FALSE)&lt;&gt;0,VLOOKUP(A60,Daten1!$A$2:$X$25,22,FALSE),"")</f>
        <v>f(x) = x² -25</v>
      </c>
      <c r="K60" s="24">
        <f t="shared" si="1"/>
        <v>2</v>
      </c>
      <c r="M60" t="str">
        <f ca="1">IF(VLOOKUP(K60,Daten1!$A$2:$X$25,22,FALSE)&lt;&gt;0,VLOOKUP(K60,Daten1!$A$2:$X$25,22,FALSE),"")</f>
        <v/>
      </c>
    </row>
    <row r="61" spans="1:21" x14ac:dyDescent="0.25">
      <c r="A61" s="18"/>
      <c r="K61" s="18"/>
    </row>
    <row r="62" spans="1:21" ht="13.8" x14ac:dyDescent="0.25">
      <c r="A62" s="24">
        <f>A56+2</f>
        <v>3</v>
      </c>
      <c r="B62" s="9" t="str">
        <f>CHAR(A62+96)&amp;")"</f>
        <v>c)</v>
      </c>
      <c r="C62" t="str">
        <f ca="1">IF(VLOOKUP(A62,Daten1!$A$2:$X$25,18,FALSE)&lt;&gt;0,VLOOKUP(A62,Daten1!$A$2:$X$25,18,FALSE),"")</f>
        <v>Ausmultiplizieren</v>
      </c>
      <c r="K62" s="24">
        <f>K56+2</f>
        <v>4</v>
      </c>
      <c r="L62" s="9" t="str">
        <f>CHAR(K62+96)&amp;")"</f>
        <v>d)</v>
      </c>
      <c r="M62" t="str">
        <f ca="1">IF(VLOOKUP(K62,Daten1!$A$2:$X$25,18,FALSE)&lt;&gt;0,VLOOKUP(K62,Daten1!$A$2:$X$25,18,FALSE),"")</f>
        <v>PQ-Formel: p = +1, q = -20</v>
      </c>
    </row>
    <row r="63" spans="1:21" x14ac:dyDescent="0.25">
      <c r="A63" s="24">
        <f>A62</f>
        <v>3</v>
      </c>
      <c r="C63" t="str">
        <f ca="1">IF(VLOOKUP(A63,Daten1!$A$2:$X$25,19,FALSE)&lt;&gt;0,VLOOKUP(A63,Daten1!$A$2:$X$25,19,FALSE),"")</f>
        <v>(x - 3)² + 2</v>
      </c>
      <c r="K63" s="24">
        <f>K62</f>
        <v>4</v>
      </c>
      <c r="M63" t="str">
        <f ca="1">IF(VLOOKUP(K63,Daten1!$A$2:$X$25,19,FALSE)&lt;&gt;0,VLOOKUP(K63,Daten1!$A$2:$X$25,19,FALSE),"")</f>
        <v>x1 = -0,5 + √(0,25+ 20) = -0,5 + 4,5 = 4</v>
      </c>
    </row>
    <row r="64" spans="1:21" x14ac:dyDescent="0.25">
      <c r="A64" s="24">
        <f t="shared" ref="A64:A66" si="2">A63</f>
        <v>3</v>
      </c>
      <c r="C64" t="str">
        <f ca="1">IF(VLOOKUP(A64,Daten1!$A$2:$X$25,20,FALSE)&lt;&gt;0,VLOOKUP(A64,Daten1!$A$2:$X$25,20,FALSE),"")</f>
        <v>= x² - 6x + 9 + 2</v>
      </c>
      <c r="K64" s="24">
        <f t="shared" ref="K64:K66" si="3">K63</f>
        <v>4</v>
      </c>
      <c r="M64" t="str">
        <f ca="1">IF(VLOOKUP(K64,Daten1!$A$2:$X$25,20,FALSE)&lt;&gt;0,VLOOKUP(K64,Daten1!$A$2:$X$25,20,FALSE),"")</f>
        <v>x2 = -0,5 - √(0,25+ 20) = -0,5 - 4,5 = -5</v>
      </c>
    </row>
    <row r="65" spans="1:13" x14ac:dyDescent="0.25">
      <c r="A65" s="24">
        <f t="shared" si="2"/>
        <v>3</v>
      </c>
      <c r="C65" t="str">
        <f ca="1">IF(VLOOKUP(A65,Daten1!$A$2:$X$25,21,FALSE)&lt;&gt;0,VLOOKUP(A65,Daten1!$A$2:$X$25,21,FALSE),"")</f>
        <v>= x² - 6x + 11</v>
      </c>
      <c r="K65" s="24">
        <f t="shared" si="3"/>
        <v>4</v>
      </c>
      <c r="M65" t="str">
        <f ca="1">IF(VLOOKUP(K65,Daten1!$A$2:$X$25,21,FALSE)&lt;&gt;0,VLOOKUP(K65,Daten1!$A$2:$X$25,21,FALSE),"")</f>
        <v>f(x) = (x - 4) · (x + 5)</v>
      </c>
    </row>
    <row r="66" spans="1:13" x14ac:dyDescent="0.25">
      <c r="A66" s="24">
        <f t="shared" si="2"/>
        <v>3</v>
      </c>
      <c r="C66" t="str">
        <f ca="1">IF(VLOOKUP(A66,Daten1!$A$2:$X$25,22,FALSE)&lt;&gt;0,VLOOKUP(A66,Daten1!$A$2:$X$25,22,FALSE),"")</f>
        <v/>
      </c>
      <c r="K66" s="24">
        <f t="shared" si="3"/>
        <v>4</v>
      </c>
      <c r="M66" t="str">
        <f ca="1">IF(VLOOKUP(K66,Daten1!$A$2:$X$25,22,FALSE)&lt;&gt;0,VLOOKUP(K66,Daten1!$A$2:$X$25,22,FALSE),"")</f>
        <v/>
      </c>
    </row>
    <row r="67" spans="1:13" x14ac:dyDescent="0.25">
      <c r="A67" s="18"/>
      <c r="K67" s="18"/>
    </row>
    <row r="68" spans="1:13" ht="13.8" x14ac:dyDescent="0.25">
      <c r="A68" s="24">
        <f>A62+2</f>
        <v>5</v>
      </c>
      <c r="B68" s="9" t="str">
        <f>CHAR(A68+96)&amp;")"</f>
        <v>e)</v>
      </c>
      <c r="C68" t="str">
        <f ca="1">IF(VLOOKUP(A68,Daten1!$A$2:$X$25,18,FALSE)&lt;&gt;0,VLOOKUP(A68,Daten1!$A$2:$X$25,18,FALSE),"")</f>
        <v>Ausmultiplizieren</v>
      </c>
      <c r="K68" s="24">
        <f>K62+2</f>
        <v>6</v>
      </c>
      <c r="L68" s="9" t="str">
        <f>CHAR(K68+96)&amp;")"</f>
        <v>f)</v>
      </c>
      <c r="M68" t="str">
        <f ca="1">IF(VLOOKUP(K68,Daten1!$A$2:$X$25,18,FALSE)&lt;&gt;0,VLOOKUP(K68,Daten1!$A$2:$X$25,18,FALSE),"")</f>
        <v>Scheitelpunkt (SP) in der Mitte der Nullstellen</v>
      </c>
    </row>
    <row r="69" spans="1:13" x14ac:dyDescent="0.25">
      <c r="A69" s="24">
        <f>A68</f>
        <v>5</v>
      </c>
      <c r="C69" t="str">
        <f ca="1">IF(VLOOKUP(A69,Daten1!$A$2:$X$25,19,FALSE)&lt;&gt;0,VLOOKUP(A69,Daten1!$A$2:$X$25,19,FALSE),"")</f>
        <v>(x-3)·(x-4)</v>
      </c>
      <c r="K69" s="24">
        <f>K68</f>
        <v>6</v>
      </c>
      <c r="M69" t="str">
        <f ca="1">IF(VLOOKUP(K69,Daten1!$A$2:$X$25,19,FALSE)&lt;&gt;0,VLOOKUP(K69,Daten1!$A$2:$X$25,19,FALSE),"")</f>
        <v>xS = [7 + 5] : 2 = 12 : 2 = 6</v>
      </c>
    </row>
    <row r="70" spans="1:13" x14ac:dyDescent="0.25">
      <c r="A70" s="24">
        <f t="shared" ref="A70:A72" si="4">A69</f>
        <v>5</v>
      </c>
      <c r="C70" t="str">
        <f ca="1">IF(VLOOKUP(A70,Daten1!$A$2:$X$25,20,FALSE)&lt;&gt;0,VLOOKUP(A70,Daten1!$A$2:$X$25,20,FALSE),"")</f>
        <v>= x² -4x -3x +12</v>
      </c>
      <c r="K70" s="24">
        <f t="shared" ref="K70:K72" si="5">K69</f>
        <v>6</v>
      </c>
      <c r="M70" t="str">
        <f ca="1">IF(VLOOKUP(K70,Daten1!$A$2:$X$25,20,FALSE)&lt;&gt;0,VLOOKUP(K70,Daten1!$A$2:$X$25,20,FALSE),"")</f>
        <v>y-Koordinate des SP als Funktionswert f(xS)</v>
      </c>
    </row>
    <row r="71" spans="1:13" x14ac:dyDescent="0.25">
      <c r="A71" s="24">
        <f t="shared" si="4"/>
        <v>5</v>
      </c>
      <c r="C71" t="str">
        <f ca="1">IF(VLOOKUP(A71,Daten1!$A$2:$X$25,21,FALSE)&lt;&gt;0,VLOOKUP(A71,Daten1!$A$2:$X$25,21,FALSE),"")</f>
        <v>= x² -7x +12</v>
      </c>
      <c r="K71" s="24">
        <f t="shared" si="5"/>
        <v>6</v>
      </c>
      <c r="M71" t="str">
        <f ca="1">IF(VLOOKUP(K71,Daten1!$A$2:$X$25,21,FALSE)&lt;&gt;0,VLOOKUP(K71,Daten1!$A$2:$X$25,21,FALSE),"")</f>
        <v>f(6) = (6-7) · (6-5) = (-1) · (1) = -1</v>
      </c>
    </row>
    <row r="72" spans="1:13" x14ac:dyDescent="0.25">
      <c r="A72" s="24">
        <f t="shared" si="4"/>
        <v>5</v>
      </c>
      <c r="C72" t="str">
        <f ca="1">IF(VLOOKUP(A72,Daten1!$A$2:$X$25,22,FALSE)&lt;&gt;0,VLOOKUP(A72,Daten1!$A$2:$X$25,22,FALSE),"")</f>
        <v/>
      </c>
      <c r="K72" s="24">
        <f t="shared" si="5"/>
        <v>6</v>
      </c>
      <c r="M72" t="str">
        <f ca="1">IF(VLOOKUP(K72,Daten1!$A$2:$X$25,22,FALSE)&lt;&gt;0,VLOOKUP(K72,Daten1!$A$2:$X$25,22,FALSE),"")</f>
        <v>f(x) = (x -6)² -1</v>
      </c>
    </row>
    <row r="73" spans="1:13" x14ac:dyDescent="0.25">
      <c r="A73" s="18"/>
      <c r="K73" s="18"/>
    </row>
    <row r="74" spans="1:13" ht="13.8" x14ac:dyDescent="0.25">
      <c r="A74" s="24">
        <f>A68+2</f>
        <v>7</v>
      </c>
      <c r="B74" s="9" t="str">
        <f>CHAR(A74+96)&amp;")"</f>
        <v>g)</v>
      </c>
      <c r="C74" t="str">
        <f ca="1">IF(VLOOKUP(A74,Daten1!$A$2:$X$25,18,FALSE)&lt;&gt;0,VLOOKUP(A74,Daten1!$A$2:$X$25,18,FALSE),"")</f>
        <v>Quadratische Ergänzung</v>
      </c>
      <c r="K74" s="24">
        <f>K68+2</f>
        <v>8</v>
      </c>
      <c r="L74" s="9" t="str">
        <f>CHAR(K74+96)&amp;")"</f>
        <v>h)</v>
      </c>
      <c r="M74" t="str">
        <f ca="1">IF(VLOOKUP(K74,Daten1!$A$2:$X$25,18,FALSE)&lt;&gt;0,VLOOKUP(K74,Daten1!$A$2:$X$25,18,FALSE),"")</f>
        <v>Ausmultiplizieren</v>
      </c>
    </row>
    <row r="75" spans="1:13" x14ac:dyDescent="0.25">
      <c r="A75" s="24">
        <f>A74</f>
        <v>7</v>
      </c>
      <c r="C75" t="str">
        <f ca="1">IF(VLOOKUP(A75,Daten1!$A$2:$X$25,19,FALSE)&lt;&gt;0,VLOOKUP(A75,Daten1!$A$2:$X$25,19,FALSE),"")</f>
        <v>f(x) = x² + 1x - 6</v>
      </c>
      <c r="K75" s="24">
        <f>K74</f>
        <v>8</v>
      </c>
      <c r="M75" t="str">
        <f ca="1">IF(VLOOKUP(K75,Daten1!$A$2:$X$25,19,FALSE)&lt;&gt;0,VLOOKUP(K75,Daten1!$A$2:$X$25,19,FALSE),"")</f>
        <v>(x - 3)² - 3</v>
      </c>
    </row>
    <row r="76" spans="1:13" x14ac:dyDescent="0.25">
      <c r="A76" s="24">
        <f t="shared" ref="A76:A78" si="6">A75</f>
        <v>7</v>
      </c>
      <c r="C76" t="str">
        <f ca="1">IF(VLOOKUP(A76,Daten1!$A$2:$X$25,20,FALSE)&lt;&gt;0,VLOOKUP(A76,Daten1!$A$2:$X$25,20,FALSE),"")</f>
        <v>= x² + 1x + 0,25 - 0,25 - 6</v>
      </c>
      <c r="K76" s="24">
        <f t="shared" ref="K76:K78" si="7">K75</f>
        <v>8</v>
      </c>
      <c r="M76" t="str">
        <f ca="1">IF(VLOOKUP(K76,Daten1!$A$2:$X$25,20,FALSE)&lt;&gt;0,VLOOKUP(K76,Daten1!$A$2:$X$25,20,FALSE),"")</f>
        <v>= x² - 6x + 9 - 3</v>
      </c>
    </row>
    <row r="77" spans="1:13" x14ac:dyDescent="0.25">
      <c r="A77" s="24">
        <f t="shared" si="6"/>
        <v>7</v>
      </c>
      <c r="C77" t="str">
        <f ca="1">IF(VLOOKUP(A77,Daten1!$A$2:$X$25,21,FALSE)&lt;&gt;0,VLOOKUP(A77,Daten1!$A$2:$X$25,21,FALSE),"")</f>
        <v>= (x + 0,5)² - 6,25</v>
      </c>
      <c r="K77" s="24">
        <f t="shared" si="7"/>
        <v>8</v>
      </c>
      <c r="M77" t="str">
        <f ca="1">IF(VLOOKUP(K77,Daten1!$A$2:$X$25,21,FALSE)&lt;&gt;0,VLOOKUP(K77,Daten1!$A$2:$X$25,21,FALSE),"")</f>
        <v>= x² - 6x + 6</v>
      </c>
    </row>
    <row r="78" spans="1:13" x14ac:dyDescent="0.25">
      <c r="A78" s="24">
        <f t="shared" si="6"/>
        <v>7</v>
      </c>
      <c r="C78" t="str">
        <f ca="1">IF(VLOOKUP(A78,Daten1!$A$2:$X$25,22,FALSE)&lt;&gt;0,VLOOKUP(A78,Daten1!$A$2:$X$25,22,FALSE),"")</f>
        <v/>
      </c>
      <c r="K78" s="24">
        <f t="shared" si="7"/>
        <v>8</v>
      </c>
      <c r="M78" t="str">
        <f ca="1">IF(VLOOKUP(K78,Daten1!$A$2:$X$25,22,FALSE)&lt;&gt;0,VLOOKUP(K78,Daten1!$A$2:$X$25,22,FALSE),"")</f>
        <v/>
      </c>
    </row>
    <row r="79" spans="1:13" x14ac:dyDescent="0.25">
      <c r="A79" s="18"/>
      <c r="K79" s="18"/>
    </row>
    <row r="80" spans="1:13" ht="13.8" x14ac:dyDescent="0.25">
      <c r="A80" s="24">
        <f>A74+2</f>
        <v>9</v>
      </c>
      <c r="B80" s="9" t="str">
        <f>CHAR(A80+96)&amp;")"</f>
        <v>i)</v>
      </c>
      <c r="C80" t="str">
        <f ca="1">IF(VLOOKUP(A80,Daten1!$A$2:$X$25,18,FALSE)&lt;&gt;0,VLOOKUP(A80,Daten1!$A$2:$X$25,18,FALSE),"")</f>
        <v>Quadratische Ergänzung</v>
      </c>
      <c r="K80" s="24">
        <f>K74+2</f>
        <v>10</v>
      </c>
      <c r="L80" s="9" t="str">
        <f>CHAR(K80+96)&amp;")"</f>
        <v>j)</v>
      </c>
      <c r="M80" t="str">
        <f ca="1">IF(VLOOKUP(K80,Daten1!$A$2:$X$25,18,FALSE)&lt;&gt;0,VLOOKUP(K80,Daten1!$A$2:$X$25,18,FALSE),"")</f>
        <v>Quadratische Ergänzung</v>
      </c>
    </row>
    <row r="81" spans="1:13" x14ac:dyDescent="0.25">
      <c r="A81" s="24">
        <f>A80</f>
        <v>9</v>
      </c>
      <c r="C81" t="str">
        <f ca="1">IF(VLOOKUP(A81,Daten1!$A$2:$X$25,19,FALSE)&lt;&gt;0,VLOOKUP(A81,Daten1!$A$2:$X$25,19,FALSE),"")</f>
        <v>f(x) = x² + 2x - 15</v>
      </c>
      <c r="K81" s="24">
        <f>K80</f>
        <v>10</v>
      </c>
      <c r="M81" t="str">
        <f ca="1">IF(VLOOKUP(K81,Daten1!$A$2:$X$25,19,FALSE)&lt;&gt;0,VLOOKUP(K81,Daten1!$A$2:$X$25,19,FALSE),"")</f>
        <v>f(x) = x² - 1x - 12</v>
      </c>
    </row>
    <row r="82" spans="1:13" x14ac:dyDescent="0.25">
      <c r="A82" s="24">
        <f t="shared" ref="A82:A84" si="8">A81</f>
        <v>9</v>
      </c>
      <c r="C82" t="str">
        <f ca="1">IF(VLOOKUP(A82,Daten1!$A$2:$X$25,20,FALSE)&lt;&gt;0,VLOOKUP(A82,Daten1!$A$2:$X$25,20,FALSE),"")</f>
        <v>= x² + 2x + 1 - 1 - 15</v>
      </c>
      <c r="K82" s="24">
        <f t="shared" ref="K82:K84" si="9">K81</f>
        <v>10</v>
      </c>
      <c r="M82" t="str">
        <f ca="1">IF(VLOOKUP(K82,Daten1!$A$2:$X$25,20,FALSE)&lt;&gt;0,VLOOKUP(K82,Daten1!$A$2:$X$25,20,FALSE),"")</f>
        <v>= x² - 1x + 0,25 - 0,25 - 12</v>
      </c>
    </row>
    <row r="83" spans="1:13" x14ac:dyDescent="0.25">
      <c r="A83" s="24">
        <f t="shared" si="8"/>
        <v>9</v>
      </c>
      <c r="C83" t="str">
        <f ca="1">IF(VLOOKUP(A83,Daten1!$A$2:$X$25,21,FALSE)&lt;&gt;0,VLOOKUP(A83,Daten1!$A$2:$X$25,21,FALSE),"")</f>
        <v>= (x + 1)² - 16</v>
      </c>
      <c r="K83" s="24">
        <f t="shared" si="9"/>
        <v>10</v>
      </c>
      <c r="M83" t="str">
        <f ca="1">IF(VLOOKUP(K83,Daten1!$A$2:$X$25,21,FALSE)&lt;&gt;0,VLOOKUP(K83,Daten1!$A$2:$X$25,21,FALSE),"")</f>
        <v>= (x - 0,5)² - 12,25</v>
      </c>
    </row>
    <row r="84" spans="1:13" x14ac:dyDescent="0.25">
      <c r="A84" s="24">
        <f t="shared" si="8"/>
        <v>9</v>
      </c>
      <c r="C84" t="str">
        <f ca="1">IF(VLOOKUP(A84,Daten1!$A$2:$X$25,22,FALSE)&lt;&gt;0,VLOOKUP(A84,Daten1!$A$2:$X$25,22,FALSE),"")</f>
        <v/>
      </c>
      <c r="K84" s="24">
        <f t="shared" si="9"/>
        <v>10</v>
      </c>
      <c r="M84" t="str">
        <f ca="1">IF(VLOOKUP(K84,Daten1!$A$2:$X$25,22,FALSE)&lt;&gt;0,VLOOKUP(K84,Daten1!$A$2:$X$25,22,FALSE),"")</f>
        <v/>
      </c>
    </row>
    <row r="85" spans="1:13" x14ac:dyDescent="0.25">
      <c r="A85" s="18"/>
      <c r="K85" s="18"/>
    </row>
    <row r="86" spans="1:13" ht="13.8" x14ac:dyDescent="0.25">
      <c r="A86" s="24">
        <f>A80+2</f>
        <v>11</v>
      </c>
      <c r="B86" s="9" t="str">
        <f>CHAR(A86+96)&amp;")"</f>
        <v>k)</v>
      </c>
      <c r="C86" t="str">
        <f ca="1">IF(VLOOKUP(A86,Daten1!$A$2:$X$25,18,FALSE)&lt;&gt;0,VLOOKUP(A86,Daten1!$A$2:$X$25,18,FALSE),"")</f>
        <v>Ausmultiplizieren</v>
      </c>
      <c r="K86" s="24">
        <f>K80+2</f>
        <v>12</v>
      </c>
      <c r="L86" s="9" t="str">
        <f>CHAR(K86+96)&amp;")"</f>
        <v>l)</v>
      </c>
      <c r="M86" t="str">
        <f ca="1">IF(VLOOKUP(K86,Daten1!$A$2:$X$25,18,FALSE)&lt;&gt;0,VLOOKUP(K86,Daten1!$A$2:$X$25,18,FALSE),"")</f>
        <v>(x + 3)² - 9 = 0 | + 9</v>
      </c>
    </row>
    <row r="87" spans="1:13" x14ac:dyDescent="0.25">
      <c r="A87" s="24">
        <f>A86</f>
        <v>11</v>
      </c>
      <c r="C87" t="str">
        <f ca="1">IF(VLOOKUP(A87,Daten1!$A$2:$X$25,19,FALSE)&lt;&gt;0,VLOOKUP(A87,Daten1!$A$2:$X$25,19,FALSE),"")</f>
        <v>(x-4)·(x-4)</v>
      </c>
      <c r="K87" s="24">
        <f>K86</f>
        <v>12</v>
      </c>
      <c r="M87" t="str">
        <f ca="1">IF(VLOOKUP(K87,Daten1!$A$2:$X$25,19,FALSE)&lt;&gt;0,VLOOKUP(K87,Daten1!$A$2:$X$25,19,FALSE),"")</f>
        <v>(x + 3)² = 9 | √</v>
      </c>
    </row>
    <row r="88" spans="1:13" x14ac:dyDescent="0.25">
      <c r="A88" s="24">
        <f t="shared" ref="A88:A90" si="10">A87</f>
        <v>11</v>
      </c>
      <c r="C88" t="str">
        <f ca="1">IF(VLOOKUP(A88,Daten1!$A$2:$X$25,20,FALSE)&lt;&gt;0,VLOOKUP(A88,Daten1!$A$2:$X$25,20,FALSE),"")</f>
        <v>= x² -4x -4x +16</v>
      </c>
      <c r="K88" s="24">
        <f t="shared" ref="K88:K90" si="11">K87</f>
        <v>12</v>
      </c>
      <c r="M88" t="str">
        <f ca="1">IF(VLOOKUP(K88,Daten1!$A$2:$X$25,20,FALSE)&lt;&gt;0,VLOOKUP(K88,Daten1!$A$2:$X$25,20,FALSE),"")</f>
        <v>x + 3 = 3 | -3   und   x + 3 = -3 | -3</v>
      </c>
    </row>
    <row r="89" spans="1:13" x14ac:dyDescent="0.25">
      <c r="A89" s="24">
        <f t="shared" si="10"/>
        <v>11</v>
      </c>
      <c r="C89" t="str">
        <f ca="1">IF(VLOOKUP(A89,Daten1!$A$2:$X$25,21,FALSE)&lt;&gt;0,VLOOKUP(A89,Daten1!$A$2:$X$25,21,FALSE),"")</f>
        <v>= x² -8x +16</v>
      </c>
      <c r="K89" s="24">
        <f t="shared" si="11"/>
        <v>12</v>
      </c>
      <c r="M89" t="str">
        <f ca="1">IF(VLOOKUP(K89,Daten1!$A$2:$X$25,21,FALSE)&lt;&gt;0,VLOOKUP(K89,Daten1!$A$2:$X$25,21,FALSE),"")</f>
        <v>x = 0    und    x = -6</v>
      </c>
    </row>
    <row r="90" spans="1:13" x14ac:dyDescent="0.25">
      <c r="A90" s="24">
        <f t="shared" si="10"/>
        <v>11</v>
      </c>
      <c r="C90" t="str">
        <f ca="1">IF(VLOOKUP(A90,Daten1!$A$2:$X$25,22,FALSE)&lt;&gt;0,VLOOKUP(A90,Daten1!$A$2:$X$25,22,FALSE),"")</f>
        <v/>
      </c>
      <c r="K90" s="24">
        <f t="shared" si="11"/>
        <v>12</v>
      </c>
      <c r="M90" t="str">
        <f ca="1">IF(VLOOKUP(K90,Daten1!$A$2:$X$25,22,FALSE)&lt;&gt;0,VLOOKUP(K90,Daten1!$A$2:$X$25,22,FALSE),"")</f>
        <v>f(x) = x · (x + 6)</v>
      </c>
    </row>
    <row r="91" spans="1:13" x14ac:dyDescent="0.25">
      <c r="A91" s="18"/>
      <c r="K91" s="18"/>
    </row>
    <row r="92" spans="1:13" ht="13.8" x14ac:dyDescent="0.25">
      <c r="A92" s="24">
        <f>A86+2</f>
        <v>13</v>
      </c>
      <c r="B92" s="9" t="str">
        <f>CHAR(A92+96)&amp;")"</f>
        <v>m)</v>
      </c>
      <c r="C92" t="str">
        <f ca="1">IF(VLOOKUP(A92,Daten1!$A$2:$X$25,18,FALSE)&lt;&gt;0,VLOOKUP(A92,Daten1!$A$2:$X$25,18,FALSE),"")</f>
        <v>(x - 3)² - 25 = 0 | + 25</v>
      </c>
      <c r="K92" s="24">
        <f>K86+2</f>
        <v>14</v>
      </c>
      <c r="L92" s="9" t="str">
        <f>CHAR(K92+96)&amp;")"</f>
        <v>n)</v>
      </c>
      <c r="M92" t="str">
        <f ca="1">IF(VLOOKUP(K92,Daten1!$A$2:$X$25,18,FALSE)&lt;&gt;0,VLOOKUP(K92,Daten1!$A$2:$X$25,18,FALSE),"")</f>
        <v>Ausmultiplizieren</v>
      </c>
    </row>
    <row r="93" spans="1:13" x14ac:dyDescent="0.25">
      <c r="A93" s="24">
        <f>A92</f>
        <v>13</v>
      </c>
      <c r="C93" t="str">
        <f ca="1">IF(VLOOKUP(A93,Daten1!$A$2:$X$25,19,FALSE)&lt;&gt;0,VLOOKUP(A93,Daten1!$A$2:$X$25,19,FALSE),"")</f>
        <v>(x - 3)² = 25 | √</v>
      </c>
      <c r="K93" s="24">
        <f>K92</f>
        <v>14</v>
      </c>
      <c r="M93" t="str">
        <f ca="1">IF(VLOOKUP(K93,Daten1!$A$2:$X$25,19,FALSE)&lt;&gt;0,VLOOKUP(K93,Daten1!$A$2:$X$25,19,FALSE),"")</f>
        <v>(x + 4)² - 4</v>
      </c>
    </row>
    <row r="94" spans="1:13" x14ac:dyDescent="0.25">
      <c r="A94" s="24">
        <f t="shared" ref="A94:A96" si="12">A93</f>
        <v>13</v>
      </c>
      <c r="C94" t="str">
        <f ca="1">IF(VLOOKUP(A94,Daten1!$A$2:$X$25,20,FALSE)&lt;&gt;0,VLOOKUP(A94,Daten1!$A$2:$X$25,20,FALSE),"")</f>
        <v>x - 3 = 5 | +3   und   x - 3 = -5 | +3</v>
      </c>
      <c r="K94" s="24">
        <f t="shared" ref="K94:K96" si="13">K93</f>
        <v>14</v>
      </c>
      <c r="M94" t="str">
        <f ca="1">IF(VLOOKUP(K94,Daten1!$A$2:$X$25,20,FALSE)&lt;&gt;0,VLOOKUP(K94,Daten1!$A$2:$X$25,20,FALSE),"")</f>
        <v>= x² + 8x + 16 - 4</v>
      </c>
    </row>
    <row r="95" spans="1:13" x14ac:dyDescent="0.25">
      <c r="A95" s="24">
        <f t="shared" si="12"/>
        <v>13</v>
      </c>
      <c r="C95" t="str">
        <f ca="1">IF(VLOOKUP(A95,Daten1!$A$2:$X$25,21,FALSE)&lt;&gt;0,VLOOKUP(A95,Daten1!$A$2:$X$25,21,FALSE),"")</f>
        <v>x = 8    und    x = -2</v>
      </c>
      <c r="K95" s="24">
        <f t="shared" si="13"/>
        <v>14</v>
      </c>
      <c r="M95" t="str">
        <f ca="1">IF(VLOOKUP(K95,Daten1!$A$2:$X$25,21,FALSE)&lt;&gt;0,VLOOKUP(K95,Daten1!$A$2:$X$25,21,FALSE),"")</f>
        <v>= x² + 8x + 12</v>
      </c>
    </row>
    <row r="96" spans="1:13" x14ac:dyDescent="0.25">
      <c r="A96" s="24">
        <f t="shared" si="12"/>
        <v>13</v>
      </c>
      <c r="C96" t="str">
        <f ca="1">IF(VLOOKUP(A96,Daten1!$A$2:$X$25,22,FALSE)&lt;&gt;0,VLOOKUP(A96,Daten1!$A$2:$X$25,22,FALSE),"")</f>
        <v>f(x) = (x - 8) · (x + 2)</v>
      </c>
      <c r="K96" s="24">
        <f t="shared" si="13"/>
        <v>14</v>
      </c>
      <c r="M96" t="str">
        <f ca="1">IF(VLOOKUP(K96,Daten1!$A$2:$X$25,22,FALSE)&lt;&gt;0,VLOOKUP(K96,Daten1!$A$2:$X$25,22,FALSE),"")</f>
        <v/>
      </c>
    </row>
    <row r="97" spans="1:13" x14ac:dyDescent="0.25">
      <c r="A97" s="18"/>
      <c r="K97" s="18"/>
    </row>
    <row r="98" spans="1:13" ht="13.8" x14ac:dyDescent="0.25">
      <c r="A98" s="24">
        <f>A92+2</f>
        <v>15</v>
      </c>
      <c r="B98" s="9" t="str">
        <f>CHAR(A98+96)&amp;")"</f>
        <v>o)</v>
      </c>
      <c r="C98" t="str">
        <f ca="1">IF(VLOOKUP(A98,Daten1!$A$2:$X$25,18,FALSE)&lt;&gt;0,VLOOKUP(A98,Daten1!$A$2:$X$25,18,FALSE),"")</f>
        <v>Scheitelpunkt (SP) in der Mitte der Nullstellen</v>
      </c>
      <c r="K98" s="24">
        <f>K92+2</f>
        <v>16</v>
      </c>
      <c r="L98" s="9" t="str">
        <f>CHAR(K98+96)&amp;")"</f>
        <v>p)</v>
      </c>
      <c r="M98" t="str">
        <f ca="1">IF(VLOOKUP(K98,Daten1!$A$2:$X$25,18,FALSE)&lt;&gt;0,VLOOKUP(K98,Daten1!$A$2:$X$25,18,FALSE),"")</f>
        <v>PQ-Formel: p = +7, q = +12</v>
      </c>
    </row>
    <row r="99" spans="1:13" x14ac:dyDescent="0.25">
      <c r="A99" s="24">
        <f>A98</f>
        <v>15</v>
      </c>
      <c r="C99" t="str">
        <f ca="1">IF(VLOOKUP(A99,Daten1!$A$2:$X$25,19,FALSE)&lt;&gt;0,VLOOKUP(A99,Daten1!$A$2:$X$25,19,FALSE),"")</f>
        <v>xS = [4 + (-3)] : 2 = 1 : 2 = 0,5</v>
      </c>
      <c r="K99" s="24">
        <f>K98</f>
        <v>16</v>
      </c>
      <c r="M99" t="str">
        <f ca="1">IF(VLOOKUP(K99,Daten1!$A$2:$X$25,19,FALSE)&lt;&gt;0,VLOOKUP(K99,Daten1!$A$2:$X$25,19,FALSE),"")</f>
        <v>x1 = -3,5 + √(12,25- 12) = -3,5 + 0,5 = -3</v>
      </c>
    </row>
    <row r="100" spans="1:13" x14ac:dyDescent="0.25">
      <c r="A100" s="24">
        <f t="shared" ref="A100:A102" si="14">A99</f>
        <v>15</v>
      </c>
      <c r="C100" t="str">
        <f ca="1">IF(VLOOKUP(A100,Daten1!$A$2:$X$25,20,FALSE)&lt;&gt;0,VLOOKUP(A100,Daten1!$A$2:$X$25,20,FALSE),"")</f>
        <v>y-Koordinate des SP als Funktionswert f(xS)</v>
      </c>
      <c r="K100" s="24">
        <f t="shared" ref="K100:K102" si="15">K99</f>
        <v>16</v>
      </c>
      <c r="M100" t="str">
        <f ca="1">IF(VLOOKUP(K100,Daten1!$A$2:$X$25,20,FALSE)&lt;&gt;0,VLOOKUP(K100,Daten1!$A$2:$X$25,20,FALSE),"")</f>
        <v>x2 = -3,5 - √(12,25- 12) = -3,5 - 0,5 = -4</v>
      </c>
    </row>
    <row r="101" spans="1:13" x14ac:dyDescent="0.25">
      <c r="A101" s="24">
        <f t="shared" si="14"/>
        <v>15</v>
      </c>
      <c r="C101" t="str">
        <f ca="1">IF(VLOOKUP(A101,Daten1!$A$2:$X$25,21,FALSE)&lt;&gt;0,VLOOKUP(A101,Daten1!$A$2:$X$25,21,FALSE),"")</f>
        <v>f(0,5) = (0,5-4) · (0,5+3) = (-3,5) · (3,5) = -12,25</v>
      </c>
      <c r="K101" s="24">
        <f t="shared" si="15"/>
        <v>16</v>
      </c>
      <c r="M101" t="str">
        <f ca="1">IF(VLOOKUP(K101,Daten1!$A$2:$X$25,21,FALSE)&lt;&gt;0,VLOOKUP(K101,Daten1!$A$2:$X$25,21,FALSE),"")</f>
        <v>f(x) = (x + 3) · (x + 4)</v>
      </c>
    </row>
    <row r="102" spans="1:13" x14ac:dyDescent="0.25">
      <c r="A102" s="24">
        <f t="shared" si="14"/>
        <v>15</v>
      </c>
      <c r="C102" t="str">
        <f ca="1">IF(VLOOKUP(A102,Daten1!$A$2:$X$25,22,FALSE)&lt;&gt;0,VLOOKUP(A102,Daten1!$A$2:$X$25,22,FALSE),"")</f>
        <v>f(x) = (x -0,5)² -12,25</v>
      </c>
      <c r="K102" s="24">
        <f t="shared" si="15"/>
        <v>16</v>
      </c>
      <c r="M102" t="str">
        <f ca="1">IF(VLOOKUP(K102,Daten1!$A$2:$X$25,22,FALSE)&lt;&gt;0,VLOOKUP(K102,Daten1!$A$2:$X$25,22,FALSE),"")</f>
        <v/>
      </c>
    </row>
    <row r="103" spans="1:13" x14ac:dyDescent="0.25">
      <c r="A103" s="18"/>
      <c r="K103" s="18"/>
    </row>
    <row r="104" spans="1:13" ht="13.8" x14ac:dyDescent="0.25">
      <c r="A104" s="24">
        <f>A98+2</f>
        <v>17</v>
      </c>
      <c r="B104" s="9" t="str">
        <f>CHAR(A104+96)&amp;")"</f>
        <v>q)</v>
      </c>
      <c r="C104" t="str">
        <f ca="1">IF(VLOOKUP(A104,Daten1!$A$2:$X$25,18,FALSE)&lt;&gt;0,VLOOKUP(A104,Daten1!$A$2:$X$25,18,FALSE),"")</f>
        <v>PQ-Formel: p = +7, q = +12</v>
      </c>
      <c r="K104" s="24">
        <f>K98+2</f>
        <v>18</v>
      </c>
      <c r="L104" s="9" t="str">
        <f>CHAR(K104+96)&amp;")"</f>
        <v>r)</v>
      </c>
      <c r="M104" t="str">
        <f ca="1">IF(VLOOKUP(K104,Daten1!$A$2:$X$25,18,FALSE)&lt;&gt;0,VLOOKUP(K104,Daten1!$A$2:$X$25,18,FALSE),"")</f>
        <v>(x + 4)² - 16 = 0 | + 16</v>
      </c>
    </row>
    <row r="105" spans="1:13" x14ac:dyDescent="0.25">
      <c r="A105" s="24">
        <f>A104</f>
        <v>17</v>
      </c>
      <c r="C105" t="str">
        <f ca="1">IF(VLOOKUP(A105,Daten1!$A$2:$X$25,19,FALSE)&lt;&gt;0,VLOOKUP(A105,Daten1!$A$2:$X$25,19,FALSE),"")</f>
        <v>x1 = -3,5 + √(12,25- 12) = -3,5 + 0,5 = -3</v>
      </c>
      <c r="K105" s="24">
        <f>K104</f>
        <v>18</v>
      </c>
      <c r="M105" t="str">
        <f ca="1">IF(VLOOKUP(K105,Daten1!$A$2:$X$25,19,FALSE)&lt;&gt;0,VLOOKUP(K105,Daten1!$A$2:$X$25,19,FALSE),"")</f>
        <v>(x + 4)² = 16 | √</v>
      </c>
    </row>
    <row r="106" spans="1:13" x14ac:dyDescent="0.25">
      <c r="A106" s="24">
        <f t="shared" ref="A106:A108" si="16">A105</f>
        <v>17</v>
      </c>
      <c r="C106" t="str">
        <f ca="1">IF(VLOOKUP(A106,Daten1!$A$2:$X$25,20,FALSE)&lt;&gt;0,VLOOKUP(A106,Daten1!$A$2:$X$25,20,FALSE),"")</f>
        <v>x2 = -3,5 - √(12,25- 12) = -3,5 - 0,5 = -4</v>
      </c>
      <c r="K106" s="24">
        <f t="shared" ref="K106:K108" si="17">K105</f>
        <v>18</v>
      </c>
      <c r="M106" t="str">
        <f ca="1">IF(VLOOKUP(K106,Daten1!$A$2:$X$25,20,FALSE)&lt;&gt;0,VLOOKUP(K106,Daten1!$A$2:$X$25,20,FALSE),"")</f>
        <v>x + 4 = 4 | -4   und   x + 4 = -4 | -4</v>
      </c>
    </row>
    <row r="107" spans="1:13" x14ac:dyDescent="0.25">
      <c r="A107" s="24">
        <f t="shared" si="16"/>
        <v>17</v>
      </c>
      <c r="C107" t="str">
        <f ca="1">IF(VLOOKUP(A107,Daten1!$A$2:$X$25,21,FALSE)&lt;&gt;0,VLOOKUP(A107,Daten1!$A$2:$X$25,21,FALSE),"")</f>
        <v>f(x) = (x + 3) · (x + 4)</v>
      </c>
      <c r="K107" s="24">
        <f t="shared" si="17"/>
        <v>18</v>
      </c>
      <c r="M107" t="str">
        <f ca="1">IF(VLOOKUP(K107,Daten1!$A$2:$X$25,21,FALSE)&lt;&gt;0,VLOOKUP(K107,Daten1!$A$2:$X$25,21,FALSE),"")</f>
        <v>x = 0    und    x = -8</v>
      </c>
    </row>
    <row r="108" spans="1:13" x14ac:dyDescent="0.25">
      <c r="A108" s="24">
        <f t="shared" si="16"/>
        <v>17</v>
      </c>
      <c r="C108" t="str">
        <f ca="1">IF(VLOOKUP(A108,Daten1!$A$2:$X$25,22,FALSE)&lt;&gt;0,VLOOKUP(A108,Daten1!$A$2:$X$25,22,FALSE),"")</f>
        <v/>
      </c>
      <c r="K108" s="24">
        <f t="shared" si="17"/>
        <v>18</v>
      </c>
      <c r="M108" t="str">
        <f ca="1">IF(VLOOKUP(K108,Daten1!$A$2:$X$25,22,FALSE)&lt;&gt;0,VLOOKUP(K108,Daten1!$A$2:$X$25,22,FALSE),"")</f>
        <v>f(x) = x · (x + 8)</v>
      </c>
    </row>
    <row r="109" spans="1:13" x14ac:dyDescent="0.25">
      <c r="A109" s="18"/>
      <c r="K109" s="18"/>
    </row>
    <row r="110" spans="1:13" ht="13.8" x14ac:dyDescent="0.25">
      <c r="A110" s="24"/>
      <c r="B110" s="9"/>
      <c r="K110" s="24"/>
      <c r="L110" s="9"/>
    </row>
    <row r="111" spans="1:13" x14ac:dyDescent="0.25">
      <c r="A111" s="24"/>
      <c r="K111" s="24"/>
    </row>
    <row r="112" spans="1:13" x14ac:dyDescent="0.25">
      <c r="A112" s="24"/>
      <c r="K112" s="24"/>
    </row>
    <row r="113" spans="1:11" x14ac:dyDescent="0.25">
      <c r="A113" s="24"/>
      <c r="K113" s="24"/>
    </row>
    <row r="114" spans="1:11" x14ac:dyDescent="0.25">
      <c r="A114" s="24"/>
      <c r="K114" s="24"/>
    </row>
  </sheetData>
  <mergeCells count="4">
    <mergeCell ref="W5:X5"/>
    <mergeCell ref="W6:X6"/>
    <mergeCell ref="A1:U1"/>
    <mergeCell ref="A54:U54"/>
  </mergeCells>
  <phoneticPr fontId="0" type="noConversion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5"/>
  <sheetViews>
    <sheetView zoomScaleNormal="100" workbookViewId="0">
      <selection activeCell="A21" sqref="A21"/>
    </sheetView>
  </sheetViews>
  <sheetFormatPr baseColWidth="10" defaultRowHeight="13.2" x14ac:dyDescent="0.25"/>
  <cols>
    <col min="3" max="4" width="35" customWidth="1"/>
    <col min="5" max="5" width="2.5546875" bestFit="1" customWidth="1"/>
    <col min="6" max="6" width="5" bestFit="1" customWidth="1"/>
    <col min="7" max="8" width="2" bestFit="1" customWidth="1"/>
    <col min="9" max="10" width="2.109375" bestFit="1" customWidth="1"/>
    <col min="11" max="12" width="2.5546875" bestFit="1" customWidth="1"/>
    <col min="13" max="13" width="2.5546875" customWidth="1"/>
    <col min="14" max="14" width="4" bestFit="1" customWidth="1"/>
    <col min="15" max="15" width="4" customWidth="1"/>
    <col min="16" max="16" width="4.33203125" customWidth="1"/>
    <col min="17" max="17" width="3" bestFit="1" customWidth="1"/>
    <col min="18" max="18" width="39.44140625" customWidth="1"/>
    <col min="19" max="19" width="35.33203125" customWidth="1"/>
    <col min="20" max="20" width="38.44140625" customWidth="1"/>
    <col min="21" max="21" width="47.33203125" bestFit="1" customWidth="1"/>
    <col min="22" max="22" width="19.33203125" bestFit="1" customWidth="1"/>
    <col min="23" max="23" width="5.5546875" bestFit="1" customWidth="1"/>
    <col min="25" max="25" width="3.109375" bestFit="1" customWidth="1"/>
    <col min="26" max="26" width="5" bestFit="1" customWidth="1"/>
    <col min="27" max="27" width="6.5546875" bestFit="1" customWidth="1"/>
    <col min="28" max="28" width="3.5546875" bestFit="1" customWidth="1"/>
  </cols>
  <sheetData>
    <row r="1" spans="1:31" x14ac:dyDescent="0.25">
      <c r="B1">
        <v>13</v>
      </c>
      <c r="C1">
        <f ca="1">ROUND(RAND()*($B$1-1)+0.5,0)</f>
        <v>2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7</v>
      </c>
    </row>
    <row r="2" spans="1:31" x14ac:dyDescent="0.25">
      <c r="A2">
        <f ca="1">RANK(B2,$B$2:$B$25)</f>
        <v>22</v>
      </c>
      <c r="B2" s="6">
        <f ca="1">RAND()</f>
        <v>0.1781612823128117</v>
      </c>
      <c r="C2" s="6" t="str">
        <f ca="1">"f(x) = x² "&amp;M2&amp;" "&amp;ABS(N2)&amp;"x "&amp;O2&amp;" "&amp;ABS(P2)</f>
        <v>f(x) = x² - 6x + 9</v>
      </c>
      <c r="D2" s="7" t="s">
        <v>11</v>
      </c>
      <c r="E2">
        <f t="shared" ref="E2:F4" ca="1" si="0">ROUND(RAND()*3+2,0)</f>
        <v>3</v>
      </c>
      <c r="F2">
        <f ca="1">IF(K2*E2*-1=Q2*L2,E2+1,Q2)</f>
        <v>3</v>
      </c>
      <c r="G2">
        <f ca="1">ROUND(RAND(),0)</f>
        <v>1</v>
      </c>
      <c r="H2">
        <f ca="1">ROUND(RAND(),0)</f>
        <v>1</v>
      </c>
      <c r="I2" t="str">
        <f t="shared" ref="I2:J4" ca="1" si="1">IF(G2=0,"+","-")</f>
        <v>-</v>
      </c>
      <c r="J2" t="str">
        <f t="shared" ca="1" si="1"/>
        <v>-</v>
      </c>
      <c r="K2">
        <f t="shared" ref="K2:K7" ca="1" si="2">IF(I2="+",1,-1)</f>
        <v>-1</v>
      </c>
      <c r="L2">
        <f t="shared" ref="L2:L7" ca="1" si="3">IF(J2="+",1,-1)</f>
        <v>-1</v>
      </c>
      <c r="M2" t="str">
        <f ca="1">IF(N2&gt;0,"+","-")</f>
        <v>-</v>
      </c>
      <c r="N2">
        <f ca="1">E2*K2+F2*L2</f>
        <v>-6</v>
      </c>
      <c r="O2" t="str">
        <f ca="1">IF(P2&gt;0,"+","-")</f>
        <v>+</v>
      </c>
      <c r="P2">
        <f ca="1">F2*E2*L2*K2</f>
        <v>9</v>
      </c>
      <c r="Q2">
        <f ca="1">ROUND(RAND()*3+2,0)</f>
        <v>3</v>
      </c>
      <c r="R2" t="s">
        <v>16</v>
      </c>
      <c r="S2" t="str">
        <f ca="1">C2</f>
        <v>f(x) = x² - 6x + 9</v>
      </c>
      <c r="T2" t="str">
        <f ca="1">"= x² "&amp;M2&amp;" "&amp;ABS(N2)&amp;"x + "&amp;(ABS(N2)/2)^2&amp;" - "&amp;(ABS(N2)/2)^2&amp;" "&amp;O2&amp;" "&amp;ABS(P2)</f>
        <v>= x² - 6x + 9 - 9 + 9</v>
      </c>
      <c r="U2" t="str">
        <f ca="1">"= (x "&amp;M2&amp;" "&amp;(ABS(N2)/2)&amp;")² "&amp;Y2</f>
        <v xml:space="preserve">= (x - 3)² </v>
      </c>
      <c r="X2">
        <f ca="1">-1*(ABS(N2)/2)^2+P2</f>
        <v>0</v>
      </c>
      <c r="Y2" t="str">
        <f ca="1">IF(X2=0,"",IF(X2&gt;0,"+ "&amp;ABS(X2),"- "&amp;ABS(X2)))</f>
        <v/>
      </c>
    </row>
    <row r="3" spans="1:31" x14ac:dyDescent="0.25">
      <c r="A3">
        <f t="shared" ref="A3:A25" ca="1" si="4">RANK(B3,$B$2:$B$25)</f>
        <v>17</v>
      </c>
      <c r="B3" s="6">
        <f t="shared" ref="B3:B25" ca="1" si="5">RAND()</f>
        <v>0.40076764604023807</v>
      </c>
      <c r="C3" s="6" t="str">
        <f ca="1">"f(x) = x² "&amp;M3&amp;" "&amp;ABS(N3)&amp;"x "&amp;O3&amp;" "&amp;ABS(P3)</f>
        <v>f(x) = x² + 7x + 12</v>
      </c>
      <c r="D3" s="6" t="s">
        <v>10</v>
      </c>
      <c r="E3">
        <f t="shared" ca="1" si="0"/>
        <v>3</v>
      </c>
      <c r="F3">
        <f ca="1">IF(K3*E3*-1=Q3*L3,E3+1,Q3)</f>
        <v>4</v>
      </c>
      <c r="G3">
        <f ca="1">ROUND(RAND(),0)</f>
        <v>0</v>
      </c>
      <c r="H3">
        <f ca="1">ROUND(RAND(),0)</f>
        <v>0</v>
      </c>
      <c r="I3" t="str">
        <f t="shared" ca="1" si="1"/>
        <v>+</v>
      </c>
      <c r="J3" t="str">
        <f t="shared" ca="1" si="1"/>
        <v>+</v>
      </c>
      <c r="K3">
        <f ca="1">IF(I3="+",1,-1)</f>
        <v>1</v>
      </c>
      <c r="L3">
        <f ca="1">IF(J3="+",1,-1)</f>
        <v>1</v>
      </c>
      <c r="M3" t="str">
        <f ca="1">IF(N3&gt;0,"+","-")</f>
        <v>+</v>
      </c>
      <c r="N3">
        <f ca="1">E3*K3+F3*L3</f>
        <v>7</v>
      </c>
      <c r="O3" t="str">
        <f ca="1">IF(P3&gt;0,"+","-")</f>
        <v>+</v>
      </c>
      <c r="P3">
        <f ca="1">F3*E3*L3*K3</f>
        <v>12</v>
      </c>
      <c r="Q3">
        <f ca="1">ROUND(RAND()*3+2,0)</f>
        <v>4</v>
      </c>
      <c r="R3" t="str">
        <f ca="1">"PQ-Formel: p = "&amp;M3&amp;ABS(N3)&amp;", q = "&amp;O3&amp;ABS(P3)</f>
        <v>PQ-Formel: p = +7, q = +12</v>
      </c>
      <c r="S3" t="str">
        <f ca="1">"x1 = "&amp;-N3/2&amp;" + √("&amp;(ABS(N3)/2)^2&amp;Y3&amp;") = "&amp;-N3/2&amp;" + "&amp;AA3&amp;" = "&amp;AB3</f>
        <v>x1 = -3,5 + √(12,25- 12) = -3,5 + 0,5 = -3</v>
      </c>
      <c r="T3" t="str">
        <f ca="1">"x2 = "&amp;-N3/2&amp;" - √("&amp;(ABS(N3)/2)^2&amp;Y3&amp;") = "&amp;-N3/2&amp;" - "&amp;AA3&amp;" = "&amp;AC3</f>
        <v>x2 = -3,5 - √(12,25- 12) = -3,5 - 0,5 = -4</v>
      </c>
      <c r="U3" t="str">
        <f ca="1">"f(x) = (x"&amp;AD3&amp;") · (x"&amp;AE3&amp;")"</f>
        <v>f(x) = (x + 3) · (x + 4)</v>
      </c>
      <c r="X3">
        <f ca="1">P3</f>
        <v>12</v>
      </c>
      <c r="Y3" t="str">
        <f ca="1">IF(X3&lt;0,"+ "&amp;ABS(X3),"- "&amp;ABS(X3))</f>
        <v>- 12</v>
      </c>
      <c r="Z3">
        <f ca="1">(ABS(N3)/2)^2-X3</f>
        <v>0.25</v>
      </c>
      <c r="AA3">
        <f ca="1">SQRT(Z3)</f>
        <v>0.5</v>
      </c>
      <c r="AB3">
        <f ca="1">-N3/2+AA3</f>
        <v>-3</v>
      </c>
      <c r="AC3">
        <f ca="1">-N3/2-AA3</f>
        <v>-4</v>
      </c>
      <c r="AD3" t="str">
        <f ca="1">IF(AB3&lt;0," + "&amp;ABS(AB3)," - "&amp;ABS(AB3))</f>
        <v xml:space="preserve"> + 3</v>
      </c>
      <c r="AE3" t="str">
        <f ca="1">IF(AC3&lt;0," + "&amp;ABS(AC3)," - "&amp;ABS(AC3))</f>
        <v xml:space="preserve"> + 4</v>
      </c>
    </row>
    <row r="4" spans="1:31" x14ac:dyDescent="0.25">
      <c r="A4">
        <f t="shared" ca="1" si="4"/>
        <v>11</v>
      </c>
      <c r="B4" s="6">
        <f t="shared" ca="1" si="5"/>
        <v>0.60513487270745758</v>
      </c>
      <c r="C4" s="6" t="str">
        <f ca="1">"f(x) = (x"&amp;I4&amp;E4&amp;") · (x"&amp;J4&amp;F4&amp;")"</f>
        <v>f(x) = (x-4) · (x-4)</v>
      </c>
      <c r="D4" s="6" t="s">
        <v>12</v>
      </c>
      <c r="E4">
        <f t="shared" ca="1" si="0"/>
        <v>4</v>
      </c>
      <c r="F4">
        <f t="shared" ca="1" si="0"/>
        <v>4</v>
      </c>
      <c r="G4">
        <f t="shared" ref="G4:H13" ca="1" si="6">ROUND(RAND(),0)</f>
        <v>1</v>
      </c>
      <c r="H4">
        <f t="shared" ca="1" si="6"/>
        <v>1</v>
      </c>
      <c r="I4" t="str">
        <f t="shared" ca="1" si="1"/>
        <v>-</v>
      </c>
      <c r="J4" t="str">
        <f t="shared" ca="1" si="1"/>
        <v>-</v>
      </c>
      <c r="K4">
        <f t="shared" ca="1" si="2"/>
        <v>-1</v>
      </c>
      <c r="L4">
        <f t="shared" ca="1" si="3"/>
        <v>-1</v>
      </c>
      <c r="M4" t="str">
        <f ca="1">IF(N4&gt;0,"+","")</f>
        <v/>
      </c>
      <c r="N4">
        <f ca="1">E4*K4+F4*L4</f>
        <v>-8</v>
      </c>
      <c r="O4" t="str">
        <f ca="1">IF(P4&gt;0,"+","")</f>
        <v>+</v>
      </c>
      <c r="P4">
        <f ca="1">F4*E4*L4*K4</f>
        <v>16</v>
      </c>
      <c r="R4" t="s">
        <v>9</v>
      </c>
      <c r="S4" t="str">
        <f ca="1">"(x"&amp;I4&amp;E4&amp;")·(x"&amp;J4&amp;F4&amp;")"</f>
        <v>(x-4)·(x-4)</v>
      </c>
      <c r="T4" t="str">
        <f ca="1">"= x² "&amp;J4&amp;F4&amp;"x "&amp;I4&amp;E4&amp;"x "&amp;O4&amp;P4</f>
        <v>= x² -4x -4x +16</v>
      </c>
      <c r="U4" t="str">
        <f ca="1">IF(N4&lt;&gt;0,"= x² "&amp;M4&amp;N4&amp;"x "&amp;O4&amp;P4,"= x² "&amp;O4&amp;P4)</f>
        <v>= x² -8x +16</v>
      </c>
      <c r="W4">
        <v>0</v>
      </c>
      <c r="X4" t="s">
        <v>8</v>
      </c>
      <c r="Y4">
        <v>2</v>
      </c>
      <c r="Z4">
        <v>3</v>
      </c>
    </row>
    <row r="5" spans="1:31" x14ac:dyDescent="0.25">
      <c r="A5">
        <f t="shared" ca="1" si="4"/>
        <v>19</v>
      </c>
      <c r="B5" s="6">
        <f t="shared" ca="1" si="5"/>
        <v>0.24565698634819633</v>
      </c>
      <c r="C5" s="6" t="str">
        <f ca="1">"f(x) = (x "&amp;I5&amp;" "&amp;E5&amp;")² "&amp;J5&amp;" "&amp;F5</f>
        <v>f(x) = (x + 4)² - 4</v>
      </c>
      <c r="D5" s="6" t="s">
        <v>10</v>
      </c>
      <c r="E5">
        <f ca="1">ROUND(RAND()*3+2,0)</f>
        <v>4</v>
      </c>
      <c r="F5">
        <f ca="1">N5^2</f>
        <v>4</v>
      </c>
      <c r="G5">
        <f t="shared" ca="1" si="6"/>
        <v>0</v>
      </c>
      <c r="H5">
        <f t="shared" ca="1" si="6"/>
        <v>0</v>
      </c>
      <c r="I5" t="str">
        <f t="shared" ref="I5:I10" ca="1" si="7">IF(G5=0,"+","-")</f>
        <v>+</v>
      </c>
      <c r="J5" s="8" t="s">
        <v>15</v>
      </c>
      <c r="K5">
        <f t="shared" ca="1" si="2"/>
        <v>1</v>
      </c>
      <c r="L5">
        <f t="shared" si="3"/>
        <v>-1</v>
      </c>
      <c r="M5" t="str">
        <f ca="1">IF(N5&gt;0,"+","")</f>
        <v>+</v>
      </c>
      <c r="N5">
        <f ca="1">ROUND(RAND()*4+1,0)</f>
        <v>2</v>
      </c>
      <c r="O5" t="str">
        <f ca="1">IF(P5&gt;0,"+","")</f>
        <v/>
      </c>
      <c r="P5">
        <f ca="1">F5*E5*L5*K5</f>
        <v>-16</v>
      </c>
      <c r="Q5" t="str">
        <f ca="1">IF(I5="+","-","+")</f>
        <v>-</v>
      </c>
      <c r="R5" s="5" t="str">
        <f ca="1">"(x "&amp;I5&amp;" "&amp;E5&amp;")² "&amp;J5&amp;" "&amp;F5&amp;" = 0 | + "&amp;F5</f>
        <v>(x + 4)² - 4 = 0 | + 4</v>
      </c>
      <c r="S5" t="str">
        <f ca="1">"(x "&amp;I5&amp;" "&amp;E5&amp;")² = "&amp;F5&amp;" | √"</f>
        <v>(x + 4)² = 4 | √</v>
      </c>
      <c r="T5" t="str">
        <f ca="1">"x "&amp;I5&amp;" "&amp;E5&amp;" = "&amp;N5&amp;" | "&amp;Q5&amp;E5&amp;"   und   x "&amp;I5&amp;" "&amp;E5&amp;" = -"&amp;N5&amp;" | "&amp;Q5&amp;E5</f>
        <v>x + 4 = 2 | -4   und   x + 4 = -2 | -4</v>
      </c>
      <c r="U5" t="str">
        <f ca="1">"x = "&amp;N5+K5*E5*-1&amp;"    und    x = "&amp;-N5+K5*E5*-1</f>
        <v>x = -2    und    x = -6</v>
      </c>
      <c r="V5" t="str">
        <f ca="1">"f(x) = "&amp;Z5&amp;AA5&amp;AB5&amp;AC5</f>
        <v>f(x) = (x + 2) · (x + 6)</v>
      </c>
      <c r="X5">
        <f ca="1">N5+K5*E5*-1</f>
        <v>-2</v>
      </c>
      <c r="Y5">
        <f ca="1">-N5+K5*E5*-1</f>
        <v>-6</v>
      </c>
      <c r="Z5" t="str">
        <f ca="1">IF(X5&lt;&gt;0,"(x","x")</f>
        <v>(x</v>
      </c>
      <c r="AA5" t="str">
        <f ca="1">IF(X5&lt;0," + "&amp;ABS(X5)&amp;") · ",IF(X5&gt;0," - "&amp;ABS(X5)&amp;") · "," · "))</f>
        <v xml:space="preserve"> + 2) · </v>
      </c>
      <c r="AB5" t="str">
        <f ca="1">IF(Y5&lt;&gt;0,"(x","x")</f>
        <v>(x</v>
      </c>
      <c r="AC5" t="str">
        <f ca="1">IF(Y5&lt;0," + "&amp;ABS(Y5)&amp;")",IF(Y5&gt;0," - "&amp;ABS(Y5)&amp;")",""))</f>
        <v xml:space="preserve"> + 6)</v>
      </c>
    </row>
    <row r="6" spans="1:31" x14ac:dyDescent="0.25">
      <c r="A6">
        <f t="shared" ca="1" si="4"/>
        <v>23</v>
      </c>
      <c r="B6" s="7">
        <f t="shared" ca="1" si="5"/>
        <v>9.5887378116765509E-2</v>
      </c>
      <c r="C6" s="7" t="str">
        <f ca="1">"f(x) = (x"&amp;I6&amp;E6&amp;") · (x"&amp;J6&amp;F6&amp;")"</f>
        <v>f(x) = (x-5) · (x+5)</v>
      </c>
      <c r="D6" s="7" t="s">
        <v>11</v>
      </c>
      <c r="E6">
        <f ca="1">ROUND(RAND()*5+2,0)</f>
        <v>5</v>
      </c>
      <c r="F6">
        <f ca="1">ROUND(RAND()*5+2,0)</f>
        <v>5</v>
      </c>
      <c r="G6">
        <f t="shared" ca="1" si="6"/>
        <v>1</v>
      </c>
      <c r="H6">
        <f t="shared" ca="1" si="6"/>
        <v>0</v>
      </c>
      <c r="I6" t="str">
        <f t="shared" ca="1" si="7"/>
        <v>-</v>
      </c>
      <c r="J6" t="str">
        <f ca="1">IF(H6=0,"+","-")</f>
        <v>+</v>
      </c>
      <c r="K6">
        <f t="shared" ca="1" si="2"/>
        <v>-1</v>
      </c>
      <c r="L6">
        <f t="shared" ca="1" si="3"/>
        <v>1</v>
      </c>
      <c r="M6">
        <f ca="1">K6*E6*-1</f>
        <v>5</v>
      </c>
      <c r="N6">
        <f ca="1">L6*F6*-1</f>
        <v>-5</v>
      </c>
      <c r="O6">
        <f ca="1">(M6+N6)/2</f>
        <v>0</v>
      </c>
      <c r="P6">
        <f ca="1">(O6-M6)*(O6-N6)</f>
        <v>-25</v>
      </c>
      <c r="Q6" t="str">
        <f ca="1">IF(O6&gt;0,"+","")</f>
        <v/>
      </c>
      <c r="R6" s="5" t="s">
        <v>14</v>
      </c>
      <c r="S6" t="str">
        <f ca="1">IF(N6&gt;0,"xS = ["&amp;M6&amp;" + "&amp;N6&amp;"] : 2 = "&amp;M6+N6&amp;" : 2 = "&amp;(M6+N6)/2,"xS = ["&amp;M6&amp;" + ("&amp;N6&amp;")] : 2 = "&amp;M6+N6&amp;" : 2 = "&amp;(M6+N6)/2)</f>
        <v>xS = [5 + (-5)] : 2 = 0 : 2 = 0</v>
      </c>
      <c r="T6" s="5" t="s">
        <v>13</v>
      </c>
      <c r="U6" t="str">
        <f ca="1">"f("&amp;O6&amp;") = ("&amp;O6&amp;I6&amp;E6&amp;") · ("&amp;O6&amp;J6&amp;F6&amp;") = ("&amp;O6-M6&amp;") · ("&amp;O6-N6&amp;") = "&amp;P6</f>
        <v>f(0) = (0-5) · (0+5) = (-5) · (5) = -25</v>
      </c>
      <c r="V6" t="str">
        <f ca="1">"f(x) = "&amp;Z6&amp;"x"&amp;X6&amp;AA6&amp;"² "&amp;AB6</f>
        <v>f(x) = x² -25</v>
      </c>
      <c r="X6" t="str">
        <f ca="1">IF(O6&lt;0," +","")</f>
        <v/>
      </c>
      <c r="Y6" t="str">
        <f ca="1">IF(P6&gt;0,"+","")</f>
        <v/>
      </c>
      <c r="Z6" t="str">
        <f ca="1">IF(O6&lt;&gt;0,"(","")</f>
        <v/>
      </c>
      <c r="AA6" t="str">
        <f ca="1">IF(O6&lt;&gt;0," "&amp;-1*O6&amp;")","")</f>
        <v/>
      </c>
      <c r="AB6" t="str">
        <f ca="1">IF(P6=0,"",Y6&amp;P6)</f>
        <v>-25</v>
      </c>
    </row>
    <row r="7" spans="1:31" x14ac:dyDescent="0.25">
      <c r="A7">
        <f t="shared" ca="1" si="4"/>
        <v>14</v>
      </c>
      <c r="B7" s="6">
        <f t="shared" ca="1" si="5"/>
        <v>0.45804095818923507</v>
      </c>
      <c r="C7" s="6" t="str">
        <f ca="1">"f(x) = (x "&amp;I7&amp;" "&amp;E7&amp;")² "&amp;J7&amp;" "&amp;F7</f>
        <v>f(x) = (x + 4)² - 4</v>
      </c>
      <c r="D7" s="6" t="s">
        <v>12</v>
      </c>
      <c r="E7">
        <f t="shared" ref="E7:F10" ca="1" si="8">ROUND(RAND()*3+2,0)</f>
        <v>4</v>
      </c>
      <c r="F7">
        <f t="shared" ca="1" si="8"/>
        <v>4</v>
      </c>
      <c r="G7">
        <f t="shared" ca="1" si="6"/>
        <v>0</v>
      </c>
      <c r="H7">
        <f t="shared" ca="1" si="6"/>
        <v>1</v>
      </c>
      <c r="I7" t="str">
        <f t="shared" ca="1" si="7"/>
        <v>+</v>
      </c>
      <c r="J7" t="str">
        <f ca="1">IF(H7=0,"+","-")</f>
        <v>-</v>
      </c>
      <c r="K7">
        <f t="shared" ca="1" si="2"/>
        <v>1</v>
      </c>
      <c r="L7">
        <f t="shared" ca="1" si="3"/>
        <v>-1</v>
      </c>
      <c r="M7" t="str">
        <f ca="1">IF(N7&gt;0,"+","")</f>
        <v/>
      </c>
      <c r="N7">
        <f ca="1">E7*K7+F7*L7</f>
        <v>0</v>
      </c>
      <c r="O7" t="str">
        <f ca="1">IF(P7&gt;0,"+","")</f>
        <v>+</v>
      </c>
      <c r="P7">
        <f ca="1">E7^2+L7*F7</f>
        <v>12</v>
      </c>
      <c r="Q7">
        <f ca="1">N7*N7</f>
        <v>0</v>
      </c>
      <c r="R7" t="s">
        <v>9</v>
      </c>
      <c r="S7" t="str">
        <f ca="1">"(x "&amp;I7&amp;" "&amp;E7&amp;")² "&amp;J7&amp;" "&amp;F7</f>
        <v>(x + 4)² - 4</v>
      </c>
      <c r="T7" t="str">
        <f ca="1">"= x² "&amp;I7&amp;" "&amp;2*E7&amp;"x + "&amp;E7^2&amp;" "&amp;J7&amp;" "&amp;F7</f>
        <v>= x² + 8x + 16 - 4</v>
      </c>
      <c r="U7" t="str">
        <f ca="1">"= x² "&amp;I7&amp;" "&amp;2*E7&amp;"x "&amp;O7&amp;" "&amp;P7</f>
        <v>= x² + 8x + 12</v>
      </c>
      <c r="X7" t="s">
        <v>8</v>
      </c>
      <c r="Y7">
        <v>5</v>
      </c>
      <c r="Z7">
        <v>7</v>
      </c>
    </row>
    <row r="8" spans="1:31" x14ac:dyDescent="0.25">
      <c r="A8">
        <f ca="1">RANK(B8,$B$2:$B$25)</f>
        <v>10</v>
      </c>
      <c r="B8" s="6">
        <f ca="1">RAND()</f>
        <v>0.61605901807987407</v>
      </c>
      <c r="C8" s="6" t="str">
        <f ca="1">"f(x) = x² "&amp;M8&amp;" "&amp;ABS(N8)&amp;"x "&amp;O8&amp;" "&amp;ABS(P8)</f>
        <v>f(x) = x² - 1x - 12</v>
      </c>
      <c r="D8" s="7" t="s">
        <v>11</v>
      </c>
      <c r="E8">
        <f t="shared" ca="1" si="8"/>
        <v>4</v>
      </c>
      <c r="F8">
        <f ca="1">IF(K8*E8*-1=Q8*L8,E8+1,Q8)</f>
        <v>3</v>
      </c>
      <c r="G8">
        <f ca="1">ROUND(RAND(),0)</f>
        <v>1</v>
      </c>
      <c r="H8">
        <f ca="1">ROUND(RAND(),0)</f>
        <v>0</v>
      </c>
      <c r="I8" t="str">
        <f t="shared" ca="1" si="7"/>
        <v>-</v>
      </c>
      <c r="J8" t="str">
        <f ca="1">IF(H8=0,"+","-")</f>
        <v>+</v>
      </c>
      <c r="K8">
        <f t="shared" ref="K8:K25" ca="1" si="9">IF(I8="+",1,-1)</f>
        <v>-1</v>
      </c>
      <c r="L8">
        <f t="shared" ref="L8:L25" ca="1" si="10">IF(J8="+",1,-1)</f>
        <v>1</v>
      </c>
      <c r="M8" t="str">
        <f ca="1">IF(N8&gt;0,"+","-")</f>
        <v>-</v>
      </c>
      <c r="N8">
        <f ca="1">E8*K8+F8*L8</f>
        <v>-1</v>
      </c>
      <c r="O8" t="str">
        <f ca="1">IF(P8&gt;0,"+","-")</f>
        <v>-</v>
      </c>
      <c r="P8">
        <f ca="1">F8*E8*L8*K8</f>
        <v>-12</v>
      </c>
      <c r="Q8">
        <f ca="1">ROUND(RAND()*3+2,0)</f>
        <v>3</v>
      </c>
      <c r="R8" t="s">
        <v>16</v>
      </c>
      <c r="S8" t="str">
        <f ca="1">C8</f>
        <v>f(x) = x² - 1x - 12</v>
      </c>
      <c r="T8" t="str">
        <f ca="1">"= x² "&amp;M8&amp;" "&amp;ABS(N8)&amp;"x + "&amp;(ABS(N8)/2)^2&amp;" - "&amp;(ABS(N8)/2)^2&amp;" "&amp;O8&amp;" "&amp;ABS(P8)</f>
        <v>= x² - 1x + 0,25 - 0,25 - 12</v>
      </c>
      <c r="U8" t="str">
        <f ca="1">"= (x "&amp;M8&amp;" "&amp;(ABS(N8)/2)&amp;")² "&amp;Y8</f>
        <v>= (x - 0,5)² - 12,25</v>
      </c>
      <c r="X8">
        <f ca="1">-1*(ABS(N8)/2)^2+P8</f>
        <v>-12.25</v>
      </c>
      <c r="Y8" t="str">
        <f ca="1">IF(X8=0,"",IF(X8&gt;0,"+ "&amp;ABS(X8),"- "&amp;ABS(X8)))</f>
        <v>- 12,25</v>
      </c>
    </row>
    <row r="9" spans="1:31" x14ac:dyDescent="0.25">
      <c r="A9">
        <f ca="1">RANK(B9,$B$2:$B$25)</f>
        <v>4</v>
      </c>
      <c r="B9" s="6">
        <f t="shared" ca="1" si="5"/>
        <v>0.83985692979727744</v>
      </c>
      <c r="C9" s="6" t="str">
        <f ca="1">"f(x) = x² "&amp;M9&amp;" "&amp;ABS(N9)&amp;"x "&amp;O9&amp;" "&amp;ABS(P9)</f>
        <v>f(x) = x² + 1x - 20</v>
      </c>
      <c r="D9" s="6" t="s">
        <v>10</v>
      </c>
      <c r="E9">
        <f t="shared" ca="1" si="8"/>
        <v>5</v>
      </c>
      <c r="F9">
        <f ca="1">IF(K9*E9*-1=Q9*L9,E9+1,Q9)</f>
        <v>4</v>
      </c>
      <c r="G9">
        <f ca="1">ROUND(RAND(),0)</f>
        <v>0</v>
      </c>
      <c r="H9">
        <f ca="1">ROUND(RAND(),0)</f>
        <v>1</v>
      </c>
      <c r="I9" t="str">
        <f t="shared" ca="1" si="7"/>
        <v>+</v>
      </c>
      <c r="J9" t="str">
        <f ca="1">IF(H9=0,"+","-")</f>
        <v>-</v>
      </c>
      <c r="K9">
        <f ca="1">IF(I9="+",1,-1)</f>
        <v>1</v>
      </c>
      <c r="L9">
        <f ca="1">IF(J9="+",1,-1)</f>
        <v>-1</v>
      </c>
      <c r="M9" t="str">
        <f ca="1">IF(N9&gt;0,"+","-")</f>
        <v>+</v>
      </c>
      <c r="N9">
        <f ca="1">E9*K9+F9*L9</f>
        <v>1</v>
      </c>
      <c r="O9" t="str">
        <f ca="1">IF(P9&gt;0,"+","-")</f>
        <v>-</v>
      </c>
      <c r="P9">
        <f ca="1">F9*E9*L9*K9</f>
        <v>-20</v>
      </c>
      <c r="Q9">
        <f ca="1">ROUND(RAND()*3+2,0)</f>
        <v>4</v>
      </c>
      <c r="R9" t="str">
        <f ca="1">"PQ-Formel: p = "&amp;M9&amp;ABS(N9)&amp;", q = "&amp;O9&amp;ABS(P9)</f>
        <v>PQ-Formel: p = +1, q = -20</v>
      </c>
      <c r="S9" t="str">
        <f ca="1">"x1 = "&amp;-N9/2&amp;" + √("&amp;(ABS(N9)/2)^2&amp;Y9&amp;") = "&amp;-N9/2&amp;" + "&amp;AA9&amp;" = "&amp;AB9</f>
        <v>x1 = -0,5 + √(0,25+ 20) = -0,5 + 4,5 = 4</v>
      </c>
      <c r="T9" t="str">
        <f ca="1">"x2 = "&amp;-N9/2&amp;" - √("&amp;(ABS(N9)/2)^2&amp;Y9&amp;") = "&amp;-N9/2&amp;" - "&amp;AA9&amp;" = "&amp;AC9</f>
        <v>x2 = -0,5 - √(0,25+ 20) = -0,5 - 4,5 = -5</v>
      </c>
      <c r="U9" t="str">
        <f ca="1">"f(x) = (x"&amp;AD9&amp;") · (x"&amp;AE9&amp;")"</f>
        <v>f(x) = (x - 4) · (x + 5)</v>
      </c>
      <c r="X9">
        <f ca="1">P9</f>
        <v>-20</v>
      </c>
      <c r="Y9" t="str">
        <f ca="1">IF(X9&lt;0,"+ "&amp;ABS(X9),"- "&amp;ABS(X9))</f>
        <v>+ 20</v>
      </c>
      <c r="Z9">
        <f ca="1">(ABS(N9)/2)^2-X9</f>
        <v>20.25</v>
      </c>
      <c r="AA9">
        <f ca="1">SQRT(Z9)</f>
        <v>4.5</v>
      </c>
      <c r="AB9">
        <f ca="1">-N9/2+AA9</f>
        <v>4</v>
      </c>
      <c r="AC9">
        <f ca="1">-N9/2-AA9</f>
        <v>-5</v>
      </c>
      <c r="AD9" t="str">
        <f ca="1">IF(AB9&lt;0," + "&amp;ABS(AB9)," - "&amp;ABS(AB9))</f>
        <v xml:space="preserve"> - 4</v>
      </c>
      <c r="AE9" t="str">
        <f ca="1">IF(AC9&lt;0," + "&amp;ABS(AC9)," - "&amp;ABS(AC9))</f>
        <v xml:space="preserve"> + 5</v>
      </c>
    </row>
    <row r="10" spans="1:31" x14ac:dyDescent="0.25">
      <c r="A10">
        <f t="shared" ca="1" si="4"/>
        <v>20</v>
      </c>
      <c r="B10" s="6">
        <f t="shared" ca="1" si="5"/>
        <v>0.21511291846090586</v>
      </c>
      <c r="C10" s="6" t="str">
        <f ca="1">"f(x) = (x"&amp;I10&amp;E10&amp;") · (x"&amp;J10&amp;F10&amp;")"</f>
        <v>f(x) = (x+5) · (x-5)</v>
      </c>
      <c r="D10" s="6" t="s">
        <v>12</v>
      </c>
      <c r="E10">
        <f t="shared" ca="1" si="8"/>
        <v>5</v>
      </c>
      <c r="F10">
        <f t="shared" ca="1" si="8"/>
        <v>5</v>
      </c>
      <c r="G10">
        <f t="shared" ca="1" si="6"/>
        <v>0</v>
      </c>
      <c r="H10">
        <f t="shared" ca="1" si="6"/>
        <v>1</v>
      </c>
      <c r="I10" t="str">
        <f t="shared" ca="1" si="7"/>
        <v>+</v>
      </c>
      <c r="J10" t="str">
        <f ca="1">IF(H10=0,"+","-")</f>
        <v>-</v>
      </c>
      <c r="K10">
        <f t="shared" ca="1" si="9"/>
        <v>1</v>
      </c>
      <c r="L10">
        <f t="shared" ca="1" si="10"/>
        <v>-1</v>
      </c>
      <c r="M10" t="str">
        <f ca="1">IF(N10&gt;0,"+","")</f>
        <v/>
      </c>
      <c r="N10">
        <f ca="1">E10*K10+F10*L10</f>
        <v>0</v>
      </c>
      <c r="O10" t="str">
        <f ca="1">IF(P10&gt;0,"+","")</f>
        <v/>
      </c>
      <c r="P10">
        <f ca="1">F10*E10*L10*K10</f>
        <v>-25</v>
      </c>
      <c r="R10" t="s">
        <v>9</v>
      </c>
      <c r="S10" t="str">
        <f ca="1">"(x"&amp;I10&amp;E10&amp;")·(x"&amp;J10&amp;F10&amp;")"</f>
        <v>(x+5)·(x-5)</v>
      </c>
      <c r="T10" t="str">
        <f ca="1">"= x² "&amp;J10&amp;F10&amp;"x "&amp;I10&amp;E10&amp;"x "&amp;O10&amp;P10</f>
        <v>= x² -5x +5x -25</v>
      </c>
      <c r="U10" t="str">
        <f ca="1">IF(N10&lt;&gt;0,"= x² "&amp;M10&amp;N10&amp;"x "&amp;O10&amp;P10,"= x² "&amp;O10&amp;" "&amp;P10)</f>
        <v>= x²  -25</v>
      </c>
      <c r="W10">
        <v>0</v>
      </c>
      <c r="X10" t="s">
        <v>8</v>
      </c>
      <c r="Y10">
        <v>2</v>
      </c>
      <c r="Z10">
        <v>3</v>
      </c>
    </row>
    <row r="11" spans="1:31" x14ac:dyDescent="0.25">
      <c r="A11">
        <f t="shared" ca="1" si="4"/>
        <v>12</v>
      </c>
      <c r="B11" s="6">
        <f t="shared" ca="1" si="5"/>
        <v>0.52540742662347728</v>
      </c>
      <c r="C11" s="6" t="str">
        <f ca="1">"f(x) = (x "&amp;I11&amp;" "&amp;E11&amp;")² "&amp;J11&amp;" "&amp;F11</f>
        <v>f(x) = (x + 3)² - 9</v>
      </c>
      <c r="D11" s="6" t="s">
        <v>10</v>
      </c>
      <c r="E11">
        <f ca="1">ROUND(RAND()*3+2,0)</f>
        <v>3</v>
      </c>
      <c r="F11">
        <f ca="1">N11^2</f>
        <v>9</v>
      </c>
      <c r="G11">
        <f t="shared" ca="1" si="6"/>
        <v>0</v>
      </c>
      <c r="H11">
        <f t="shared" ca="1" si="6"/>
        <v>1</v>
      </c>
      <c r="I11" t="str">
        <f ca="1">IF(G11=0,"+","-")</f>
        <v>+</v>
      </c>
      <c r="J11" s="8" t="s">
        <v>15</v>
      </c>
      <c r="K11">
        <f t="shared" ca="1" si="9"/>
        <v>1</v>
      </c>
      <c r="L11">
        <f t="shared" si="10"/>
        <v>-1</v>
      </c>
      <c r="M11" t="str">
        <f ca="1">IF(N11&gt;0,"+","")</f>
        <v>+</v>
      </c>
      <c r="N11">
        <f ca="1">ROUND(RAND()*4+1,0)</f>
        <v>3</v>
      </c>
      <c r="O11" t="str">
        <f ca="1">IF(P11&gt;0,"+","")</f>
        <v/>
      </c>
      <c r="P11">
        <f ca="1">F11*E11*L11*K11</f>
        <v>-27</v>
      </c>
      <c r="Q11" t="str">
        <f ca="1">IF(I11="+","-","+")</f>
        <v>-</v>
      </c>
      <c r="R11" s="5" t="str">
        <f ca="1">"(x "&amp;I11&amp;" "&amp;E11&amp;")² "&amp;J11&amp;" "&amp;F11&amp;" = 0 | + "&amp;F11</f>
        <v>(x + 3)² - 9 = 0 | + 9</v>
      </c>
      <c r="S11" t="str">
        <f ca="1">"(x "&amp;I11&amp;" "&amp;E11&amp;")² = "&amp;F11&amp;" | √"</f>
        <v>(x + 3)² = 9 | √</v>
      </c>
      <c r="T11" t="str">
        <f ca="1">"x "&amp;I11&amp;" "&amp;E11&amp;" = "&amp;N11&amp;" | "&amp;Q11&amp;E11&amp;"   und   x "&amp;I11&amp;" "&amp;E11&amp;" = -"&amp;N11&amp;" | "&amp;Q11&amp;E11</f>
        <v>x + 3 = 3 | -3   und   x + 3 = -3 | -3</v>
      </c>
      <c r="U11" t="str">
        <f ca="1">"x = "&amp;N11+K11*E11*-1&amp;"    und    x = "&amp;-N11+K11*E11*-1</f>
        <v>x = 0    und    x = -6</v>
      </c>
      <c r="V11" t="str">
        <f ca="1">"f(x) = "&amp;Z11&amp;AA11&amp;AB11&amp;AC11</f>
        <v>f(x) = x · (x + 6)</v>
      </c>
      <c r="X11">
        <f ca="1">N11+K11*E11*-1</f>
        <v>0</v>
      </c>
      <c r="Y11">
        <f ca="1">-N11+K11*E11*-1</f>
        <v>-6</v>
      </c>
      <c r="Z11" t="str">
        <f ca="1">IF(X11&lt;&gt;0,"(x","x")</f>
        <v>x</v>
      </c>
      <c r="AA11" t="str">
        <f ca="1">IF(X11&lt;0," + "&amp;ABS(X11)&amp;") · ",IF(X11&gt;0," - "&amp;ABS(X11)&amp;") · "," · "))</f>
        <v xml:space="preserve"> · </v>
      </c>
      <c r="AB11" t="str">
        <f ca="1">IF(Y11&lt;&gt;0,"(x","x")</f>
        <v>(x</v>
      </c>
      <c r="AC11" t="str">
        <f ca="1">IF(Y11&lt;0," + "&amp;ABS(Y11)&amp;")",IF(Y11&gt;0," - "&amp;ABS(Y11)&amp;")",""))</f>
        <v xml:space="preserve"> + 6)</v>
      </c>
    </row>
    <row r="12" spans="1:31" x14ac:dyDescent="0.25">
      <c r="A12">
        <f t="shared" ca="1" si="4"/>
        <v>15</v>
      </c>
      <c r="B12" s="7">
        <f t="shared" ca="1" si="5"/>
        <v>0.4432156292212629</v>
      </c>
      <c r="C12" s="7" t="str">
        <f ca="1">"f(x) = (x"&amp;I12&amp;E12&amp;") · (x"&amp;J12&amp;F12&amp;")"</f>
        <v>f(x) = (x-4) · (x+3)</v>
      </c>
      <c r="D12" s="7" t="s">
        <v>11</v>
      </c>
      <c r="E12">
        <f ca="1">ROUND(RAND()*5+2,0)</f>
        <v>4</v>
      </c>
      <c r="F12">
        <f ca="1">ROUND(RAND()*5+2,0)</f>
        <v>3</v>
      </c>
      <c r="G12">
        <f t="shared" ca="1" si="6"/>
        <v>1</v>
      </c>
      <c r="H12">
        <f t="shared" ca="1" si="6"/>
        <v>0</v>
      </c>
      <c r="I12" t="str">
        <f t="shared" ref="I12:I25" ca="1" si="11">IF(G12=0,"+","-")</f>
        <v>-</v>
      </c>
      <c r="J12" t="str">
        <f ca="1">IF(H12=0,"+","-")</f>
        <v>+</v>
      </c>
      <c r="K12">
        <f t="shared" ca="1" si="9"/>
        <v>-1</v>
      </c>
      <c r="L12">
        <f t="shared" ca="1" si="10"/>
        <v>1</v>
      </c>
      <c r="M12">
        <f ca="1">K12*E12*-1</f>
        <v>4</v>
      </c>
      <c r="N12">
        <f ca="1">L12*F12*-1</f>
        <v>-3</v>
      </c>
      <c r="O12">
        <f ca="1">(M12+N12)/2</f>
        <v>0.5</v>
      </c>
      <c r="P12">
        <f ca="1">(O12-M12)*(O12-N12)</f>
        <v>-12.25</v>
      </c>
      <c r="Q12" t="str">
        <f ca="1">IF(O12&gt;0,"+","")</f>
        <v>+</v>
      </c>
      <c r="R12" s="5" t="s">
        <v>14</v>
      </c>
      <c r="S12" t="str">
        <f ca="1">IF(N12&gt;0,"xS = ["&amp;M12&amp;" + "&amp;N12&amp;"] : 2 = "&amp;M12+N12&amp;" : 2 = "&amp;(M12+N12)/2,"xS = ["&amp;M12&amp;" + ("&amp;N12&amp;")] : 2 = "&amp;M12+N12&amp;" : 2 = "&amp;(M12+N12)/2)</f>
        <v>xS = [4 + (-3)] : 2 = 1 : 2 = 0,5</v>
      </c>
      <c r="T12" s="5" t="s">
        <v>13</v>
      </c>
      <c r="U12" t="str">
        <f ca="1">"f("&amp;O12&amp;") = ("&amp;O12&amp;I12&amp;E12&amp;") · ("&amp;O12&amp;J12&amp;F12&amp;") = ("&amp;O12-M12&amp;") · ("&amp;O12-N12&amp;") = "&amp;P12</f>
        <v>f(0,5) = (0,5-4) · (0,5+3) = (-3,5) · (3,5) = -12,25</v>
      </c>
      <c r="V12" t="str">
        <f ca="1">"f(x) = "&amp;Z12&amp;"x"&amp;X12&amp;AA12&amp;"² "&amp;AB12</f>
        <v>f(x) = (x -0,5)² -12,25</v>
      </c>
      <c r="X12" t="str">
        <f ca="1">IF(O12&lt;0," +","")</f>
        <v/>
      </c>
      <c r="Y12" t="str">
        <f ca="1">IF(P12&gt;0,"+","")</f>
        <v/>
      </c>
      <c r="Z12" t="str">
        <f ca="1">IF(O12&lt;&gt;0,"(","")</f>
        <v>(</v>
      </c>
      <c r="AA12" t="str">
        <f ca="1">IF(O12&lt;&gt;0," "&amp;-1*O12&amp;")","")</f>
        <v xml:space="preserve"> -0,5)</v>
      </c>
      <c r="AB12" t="str">
        <f ca="1">IF(P12=0,"",Y12&amp;P12)</f>
        <v>-12,25</v>
      </c>
    </row>
    <row r="13" spans="1:31" x14ac:dyDescent="0.25">
      <c r="A13">
        <f t="shared" ca="1" si="4"/>
        <v>8</v>
      </c>
      <c r="B13" s="6">
        <f t="shared" ca="1" si="5"/>
        <v>0.71651230259643373</v>
      </c>
      <c r="C13" s="6" t="str">
        <f ca="1">"f(x) = (x "&amp;I13&amp;" "&amp;E13&amp;")² "&amp;J13&amp;" "&amp;F13</f>
        <v>f(x) = (x - 3)² - 3</v>
      </c>
      <c r="D13" s="6" t="s">
        <v>12</v>
      </c>
      <c r="E13">
        <f t="shared" ref="E13:F16" ca="1" si="12">ROUND(RAND()*3+2,0)</f>
        <v>3</v>
      </c>
      <c r="F13">
        <f t="shared" ca="1" si="12"/>
        <v>3</v>
      </c>
      <c r="G13">
        <f t="shared" ca="1" si="6"/>
        <v>1</v>
      </c>
      <c r="H13">
        <f t="shared" ca="1" si="6"/>
        <v>1</v>
      </c>
      <c r="I13" t="str">
        <f t="shared" ca="1" si="11"/>
        <v>-</v>
      </c>
      <c r="J13" t="str">
        <f ca="1">IF(H13=0,"+","-")</f>
        <v>-</v>
      </c>
      <c r="K13">
        <f t="shared" ca="1" si="9"/>
        <v>-1</v>
      </c>
      <c r="L13">
        <f t="shared" ca="1" si="10"/>
        <v>-1</v>
      </c>
      <c r="M13" t="str">
        <f ca="1">IF(N13&gt;0,"+","")</f>
        <v/>
      </c>
      <c r="N13">
        <f ca="1">E13*K13+F13*L13</f>
        <v>-6</v>
      </c>
      <c r="O13" t="str">
        <f ca="1">IF(P13&gt;0,"+","")</f>
        <v>+</v>
      </c>
      <c r="P13">
        <f ca="1">E13^2+L13*F13</f>
        <v>6</v>
      </c>
      <c r="Q13">
        <f ca="1">N13*N13</f>
        <v>36</v>
      </c>
      <c r="R13" t="s">
        <v>9</v>
      </c>
      <c r="S13" t="str">
        <f ca="1">"(x "&amp;I13&amp;" "&amp;E13&amp;")² "&amp;J13&amp;" "&amp;F13</f>
        <v>(x - 3)² - 3</v>
      </c>
      <c r="T13" t="str">
        <f ca="1">"= x² "&amp;I13&amp;" "&amp;2*E13&amp;"x + "&amp;E13^2&amp;" "&amp;J13&amp;" "&amp;F13</f>
        <v>= x² - 6x + 9 - 3</v>
      </c>
      <c r="U13" t="str">
        <f ca="1">"= x² "&amp;I13&amp;" "&amp;2*E13&amp;"x "&amp;O13&amp;" "&amp;P13</f>
        <v>= x² - 6x + 6</v>
      </c>
      <c r="X13" t="s">
        <v>8</v>
      </c>
      <c r="Y13">
        <v>5</v>
      </c>
      <c r="Z13">
        <v>7</v>
      </c>
    </row>
    <row r="14" spans="1:31" x14ac:dyDescent="0.25">
      <c r="A14">
        <f ca="1">RANK(B14,$B$2:$B$25)</f>
        <v>7</v>
      </c>
      <c r="B14" s="6">
        <f ca="1">RAND()</f>
        <v>0.73647858880299055</v>
      </c>
      <c r="C14" s="6" t="str">
        <f ca="1">"f(x) = x² "&amp;M14&amp;" "&amp;ABS(N14)&amp;"x "&amp;O14&amp;" "&amp;ABS(P14)</f>
        <v>f(x) = x² + 1x - 6</v>
      </c>
      <c r="D14" s="7" t="s">
        <v>11</v>
      </c>
      <c r="E14">
        <f t="shared" ca="1" si="12"/>
        <v>2</v>
      </c>
      <c r="F14">
        <f ca="1">IF(K14*E14*-1=Q14*L14,E14+1,Q14)</f>
        <v>3</v>
      </c>
      <c r="G14">
        <f ca="1">ROUND(RAND(),0)</f>
        <v>1</v>
      </c>
      <c r="H14">
        <f ca="1">ROUND(RAND(),0)</f>
        <v>0</v>
      </c>
      <c r="I14" t="str">
        <f t="shared" ca="1" si="11"/>
        <v>-</v>
      </c>
      <c r="J14" t="str">
        <f ca="1">IF(H14=0,"+","-")</f>
        <v>+</v>
      </c>
      <c r="K14">
        <f t="shared" ca="1" si="9"/>
        <v>-1</v>
      </c>
      <c r="L14">
        <f t="shared" ca="1" si="10"/>
        <v>1</v>
      </c>
      <c r="M14" t="str">
        <f ca="1">IF(N14&gt;0,"+","-")</f>
        <v>+</v>
      </c>
      <c r="N14">
        <f ca="1">E14*K14+F14*L14</f>
        <v>1</v>
      </c>
      <c r="O14" t="str">
        <f ca="1">IF(P14&gt;0,"+","-")</f>
        <v>-</v>
      </c>
      <c r="P14">
        <f ca="1">F14*E14*L14*K14</f>
        <v>-6</v>
      </c>
      <c r="Q14">
        <f ca="1">ROUND(RAND()*3+2,0)</f>
        <v>3</v>
      </c>
      <c r="R14" t="s">
        <v>16</v>
      </c>
      <c r="S14" t="str">
        <f ca="1">C14</f>
        <v>f(x) = x² + 1x - 6</v>
      </c>
      <c r="T14" t="str">
        <f ca="1">"= x² "&amp;M14&amp;" "&amp;ABS(N14)&amp;"x + "&amp;(ABS(N14)/2)^2&amp;" - "&amp;(ABS(N14)/2)^2&amp;" "&amp;O14&amp;" "&amp;ABS(P14)</f>
        <v>= x² + 1x + 0,25 - 0,25 - 6</v>
      </c>
      <c r="U14" t="str">
        <f ca="1">"= (x "&amp;M14&amp;" "&amp;(ABS(N14)/2)&amp;")² "&amp;Y14</f>
        <v>= (x + 0,5)² - 6,25</v>
      </c>
      <c r="X14">
        <f ca="1">-1*(ABS(N14)/2)^2+P14</f>
        <v>-6.25</v>
      </c>
      <c r="Y14" t="str">
        <f ca="1">IF(X14=0,"",IF(X14&gt;0,"+ "&amp;ABS(X14),"- "&amp;ABS(X14)))</f>
        <v>- 6,25</v>
      </c>
    </row>
    <row r="15" spans="1:31" x14ac:dyDescent="0.25">
      <c r="A15">
        <f ca="1">RANK(B15,$B$2:$B$25)</f>
        <v>16</v>
      </c>
      <c r="B15" s="6">
        <f t="shared" ca="1" si="5"/>
        <v>0.40791866956847189</v>
      </c>
      <c r="C15" s="6" t="str">
        <f ca="1">"f(x) = x² "&amp;M15&amp;" "&amp;ABS(N15)&amp;"x "&amp;O15&amp;" "&amp;ABS(P15)</f>
        <v>f(x) = x² + 7x + 12</v>
      </c>
      <c r="D15" s="6" t="s">
        <v>10</v>
      </c>
      <c r="E15">
        <f t="shared" ca="1" si="12"/>
        <v>4</v>
      </c>
      <c r="F15">
        <f ca="1">IF(K15*E15*-1=Q15*L15,E15+1,Q15)</f>
        <v>3</v>
      </c>
      <c r="G15">
        <f ca="1">ROUND(RAND(),0)</f>
        <v>0</v>
      </c>
      <c r="H15">
        <f ca="1">ROUND(RAND(),0)</f>
        <v>0</v>
      </c>
      <c r="I15" t="str">
        <f t="shared" ca="1" si="11"/>
        <v>+</v>
      </c>
      <c r="J15" t="str">
        <f ca="1">IF(H15=0,"+","-")</f>
        <v>+</v>
      </c>
      <c r="K15">
        <f ca="1">IF(I15="+",1,-1)</f>
        <v>1</v>
      </c>
      <c r="L15">
        <f ca="1">IF(J15="+",1,-1)</f>
        <v>1</v>
      </c>
      <c r="M15" t="str">
        <f ca="1">IF(N15&gt;0,"+","-")</f>
        <v>+</v>
      </c>
      <c r="N15">
        <f ca="1">E15*K15+F15*L15</f>
        <v>7</v>
      </c>
      <c r="O15" t="str">
        <f ca="1">IF(P15&gt;0,"+","-")</f>
        <v>+</v>
      </c>
      <c r="P15">
        <f ca="1">F15*E15*L15*K15</f>
        <v>12</v>
      </c>
      <c r="Q15">
        <f ca="1">ROUND(RAND()*3+2,0)</f>
        <v>3</v>
      </c>
      <c r="R15" t="str">
        <f ca="1">"PQ-Formel: p = "&amp;M15&amp;ABS(N15)&amp;", q = "&amp;O15&amp;ABS(P15)</f>
        <v>PQ-Formel: p = +7, q = +12</v>
      </c>
      <c r="S15" t="str">
        <f ca="1">"x1 = "&amp;-N15/2&amp;" + √("&amp;(ABS(N15)/2)^2&amp;Y15&amp;") = "&amp;-N15/2&amp;" + "&amp;AA15&amp;" = "&amp;AB15</f>
        <v>x1 = -3,5 + √(12,25- 12) = -3,5 + 0,5 = -3</v>
      </c>
      <c r="T15" t="str">
        <f ca="1">"x2 = "&amp;-N15/2&amp;" - √("&amp;(ABS(N15)/2)^2&amp;Y15&amp;") = "&amp;-N15/2&amp;" - "&amp;AA15&amp;" = "&amp;AC15</f>
        <v>x2 = -3,5 - √(12,25- 12) = -3,5 - 0,5 = -4</v>
      </c>
      <c r="U15" t="str">
        <f ca="1">"f(x) = (x"&amp;AD15&amp;") · (x"&amp;AE15&amp;")"</f>
        <v>f(x) = (x + 3) · (x + 4)</v>
      </c>
      <c r="X15">
        <f ca="1">P15</f>
        <v>12</v>
      </c>
      <c r="Y15" t="str">
        <f ca="1">IF(X15&lt;0,"+ "&amp;ABS(X15),"- "&amp;ABS(X15))</f>
        <v>- 12</v>
      </c>
      <c r="Z15">
        <f ca="1">(ABS(N15)/2)^2-X15</f>
        <v>0.25</v>
      </c>
      <c r="AA15">
        <f ca="1">SQRT(Z15)</f>
        <v>0.5</v>
      </c>
      <c r="AB15">
        <f ca="1">-N15/2+AA15</f>
        <v>-3</v>
      </c>
      <c r="AC15">
        <f ca="1">-N15/2-AA15</f>
        <v>-4</v>
      </c>
      <c r="AD15" t="str">
        <f ca="1">IF(AB15&lt;0," + "&amp;ABS(AB15)," - "&amp;ABS(AB15))</f>
        <v xml:space="preserve"> + 3</v>
      </c>
      <c r="AE15" t="str">
        <f ca="1">IF(AC15&lt;0," + "&amp;ABS(AC15)," - "&amp;ABS(AC15))</f>
        <v xml:space="preserve"> + 4</v>
      </c>
    </row>
    <row r="16" spans="1:31" x14ac:dyDescent="0.25">
      <c r="A16">
        <f t="shared" ca="1" si="4"/>
        <v>5</v>
      </c>
      <c r="B16" s="6">
        <f t="shared" ca="1" si="5"/>
        <v>0.76527562642492353</v>
      </c>
      <c r="C16" s="6" t="str">
        <f ca="1">"f(x) = (x"&amp;I16&amp;E16&amp;") · (x"&amp;J16&amp;F16&amp;")"</f>
        <v>f(x) = (x-3) · (x-4)</v>
      </c>
      <c r="D16" s="6" t="s">
        <v>12</v>
      </c>
      <c r="E16">
        <f t="shared" ca="1" si="12"/>
        <v>3</v>
      </c>
      <c r="F16">
        <f t="shared" ca="1" si="12"/>
        <v>4</v>
      </c>
      <c r="G16">
        <f t="shared" ref="G16:H19" ca="1" si="13">ROUND(RAND(),0)</f>
        <v>1</v>
      </c>
      <c r="H16">
        <f t="shared" ca="1" si="13"/>
        <v>1</v>
      </c>
      <c r="I16" t="str">
        <f t="shared" ca="1" si="11"/>
        <v>-</v>
      </c>
      <c r="J16" t="str">
        <f ca="1">IF(H16=0,"+","-")</f>
        <v>-</v>
      </c>
      <c r="K16">
        <f t="shared" ca="1" si="9"/>
        <v>-1</v>
      </c>
      <c r="L16">
        <f t="shared" ca="1" si="10"/>
        <v>-1</v>
      </c>
      <c r="M16" t="str">
        <f ca="1">IF(N16&gt;0,"+","")</f>
        <v/>
      </c>
      <c r="N16">
        <f ca="1">E16*K16+F16*L16</f>
        <v>-7</v>
      </c>
      <c r="O16" t="str">
        <f ca="1">IF(P16&gt;0,"+","")</f>
        <v>+</v>
      </c>
      <c r="P16">
        <f ca="1">F16*E16*L16*K16</f>
        <v>12</v>
      </c>
      <c r="R16" t="s">
        <v>9</v>
      </c>
      <c r="S16" t="str">
        <f ca="1">"(x"&amp;I16&amp;E16&amp;")·(x"&amp;J16&amp;F16&amp;")"</f>
        <v>(x-3)·(x-4)</v>
      </c>
      <c r="T16" t="str">
        <f ca="1">"= x² "&amp;J16&amp;F16&amp;"x "&amp;I16&amp;E16&amp;"x "&amp;O16&amp;P16</f>
        <v>= x² -4x -3x +12</v>
      </c>
      <c r="U16" t="str">
        <f ca="1">IF(N16&lt;&gt;0,"= x² "&amp;M16&amp;N16&amp;"x "&amp;O16&amp;P16,"= x² "&amp;O16&amp;P16)</f>
        <v>= x² -7x +12</v>
      </c>
      <c r="W16">
        <v>0</v>
      </c>
      <c r="X16" t="s">
        <v>8</v>
      </c>
      <c r="Y16">
        <v>2</v>
      </c>
      <c r="Z16">
        <v>3</v>
      </c>
    </row>
    <row r="17" spans="1:31" x14ac:dyDescent="0.25">
      <c r="A17">
        <f t="shared" ca="1" si="4"/>
        <v>13</v>
      </c>
      <c r="B17" s="6">
        <f t="shared" ca="1" si="5"/>
        <v>0.51345615876299744</v>
      </c>
      <c r="C17" s="6" t="str">
        <f ca="1">"f(x) = (x "&amp;I17&amp;" "&amp;E17&amp;")² "&amp;J17&amp;" "&amp;F17</f>
        <v>f(x) = (x - 3)² - 25</v>
      </c>
      <c r="D17" s="6" t="s">
        <v>10</v>
      </c>
      <c r="E17">
        <f ca="1">ROUND(RAND()*3+2,0)</f>
        <v>3</v>
      </c>
      <c r="F17">
        <f ca="1">N17^2</f>
        <v>25</v>
      </c>
      <c r="G17">
        <f t="shared" ca="1" si="13"/>
        <v>1</v>
      </c>
      <c r="H17">
        <f t="shared" ca="1" si="13"/>
        <v>0</v>
      </c>
      <c r="I17" t="str">
        <f t="shared" ca="1" si="11"/>
        <v>-</v>
      </c>
      <c r="J17" s="8" t="s">
        <v>15</v>
      </c>
      <c r="K17">
        <f t="shared" ca="1" si="9"/>
        <v>-1</v>
      </c>
      <c r="L17">
        <f t="shared" si="10"/>
        <v>-1</v>
      </c>
      <c r="M17" t="str">
        <f ca="1">IF(N17&gt;0,"+","")</f>
        <v>+</v>
      </c>
      <c r="N17">
        <f ca="1">ROUND(RAND()*4+1,0)</f>
        <v>5</v>
      </c>
      <c r="O17" t="str">
        <f ca="1">IF(P17&gt;0,"+","")</f>
        <v>+</v>
      </c>
      <c r="P17">
        <f ca="1">F17*E17*L17*K17</f>
        <v>75</v>
      </c>
      <c r="Q17" t="str">
        <f ca="1">IF(I17="+","-","+")</f>
        <v>+</v>
      </c>
      <c r="R17" s="5" t="str">
        <f ca="1">"(x "&amp;I17&amp;" "&amp;E17&amp;")² "&amp;J17&amp;" "&amp;F17&amp;" = 0 | + "&amp;F17</f>
        <v>(x - 3)² - 25 = 0 | + 25</v>
      </c>
      <c r="S17" t="str">
        <f ca="1">"(x "&amp;I17&amp;" "&amp;E17&amp;")² = "&amp;F17&amp;" | √"</f>
        <v>(x - 3)² = 25 | √</v>
      </c>
      <c r="T17" t="str">
        <f ca="1">"x "&amp;I17&amp;" "&amp;E17&amp;" = "&amp;N17&amp;" | "&amp;Q17&amp;E17&amp;"   und   x "&amp;I17&amp;" "&amp;E17&amp;" = -"&amp;N17&amp;" | "&amp;Q17&amp;E17</f>
        <v>x - 3 = 5 | +3   und   x - 3 = -5 | +3</v>
      </c>
      <c r="U17" t="str">
        <f ca="1">"x = "&amp;N17+K17*E17*-1&amp;"    und    x = "&amp;-N17+K17*E17*-1</f>
        <v>x = 8    und    x = -2</v>
      </c>
      <c r="V17" t="str">
        <f ca="1">"f(x) = "&amp;Z17&amp;AA17&amp;AB17&amp;AC17</f>
        <v>f(x) = (x - 8) · (x + 2)</v>
      </c>
      <c r="X17">
        <f ca="1">N17+K17*E17*-1</f>
        <v>8</v>
      </c>
      <c r="Y17">
        <f ca="1">-N17+K17*E17*-1</f>
        <v>-2</v>
      </c>
      <c r="Z17" t="str">
        <f ca="1">IF(X17&lt;&gt;0,"(x","x")</f>
        <v>(x</v>
      </c>
      <c r="AA17" t="str">
        <f ca="1">IF(X17&lt;0," + "&amp;ABS(X17)&amp;") · ",IF(X17&gt;0," - "&amp;ABS(X17)&amp;") · "," · "))</f>
        <v xml:space="preserve"> - 8) · </v>
      </c>
      <c r="AB17" t="str">
        <f ca="1">IF(Y17&lt;&gt;0,"(x","x")</f>
        <v>(x</v>
      </c>
      <c r="AC17" t="str">
        <f ca="1">IF(Y17&lt;0," + "&amp;ABS(Y17)&amp;")",IF(Y17&gt;0," - "&amp;ABS(Y17)&amp;")",""))</f>
        <v xml:space="preserve"> + 2)</v>
      </c>
    </row>
    <row r="18" spans="1:31" x14ac:dyDescent="0.25">
      <c r="A18">
        <f t="shared" ca="1" si="4"/>
        <v>1</v>
      </c>
      <c r="B18" s="7">
        <f t="shared" ca="1" si="5"/>
        <v>0.92099098834051796</v>
      </c>
      <c r="C18" s="7" t="str">
        <f ca="1">"f(x) = (x"&amp;I18&amp;E18&amp;") · (x"&amp;J18&amp;F18&amp;")"</f>
        <v>f(x) = (x+5) · (x-5)</v>
      </c>
      <c r="D18" s="7" t="s">
        <v>11</v>
      </c>
      <c r="E18">
        <f ca="1">ROUND(RAND()*5+2,0)</f>
        <v>5</v>
      </c>
      <c r="F18">
        <f ca="1">ROUND(RAND()*5+2,0)</f>
        <v>5</v>
      </c>
      <c r="G18">
        <f t="shared" ca="1" si="13"/>
        <v>0</v>
      </c>
      <c r="H18">
        <f t="shared" ca="1" si="13"/>
        <v>1</v>
      </c>
      <c r="I18" t="str">
        <f t="shared" ca="1" si="11"/>
        <v>+</v>
      </c>
      <c r="J18" t="str">
        <f ca="1">IF(H18=0,"+","-")</f>
        <v>-</v>
      </c>
      <c r="K18">
        <f t="shared" ca="1" si="9"/>
        <v>1</v>
      </c>
      <c r="L18">
        <f t="shared" ca="1" si="10"/>
        <v>-1</v>
      </c>
      <c r="M18">
        <f ca="1">K18*E18*-1</f>
        <v>-5</v>
      </c>
      <c r="N18">
        <f ca="1">L18*F18*-1</f>
        <v>5</v>
      </c>
      <c r="O18">
        <f ca="1">(M18+N18)/2</f>
        <v>0</v>
      </c>
      <c r="P18">
        <f ca="1">(O18-M18)*(O18-N18)</f>
        <v>-25</v>
      </c>
      <c r="Q18" t="str">
        <f ca="1">IF(O18&gt;0,"+","")</f>
        <v/>
      </c>
      <c r="R18" s="5" t="s">
        <v>14</v>
      </c>
      <c r="S18" t="str">
        <f ca="1">IF(N18&gt;0,"xS = ["&amp;M18&amp;" + "&amp;N18&amp;"] : 2 = "&amp;M18+N18&amp;" : 2 = "&amp;(M18+N18)/2,"xS = ["&amp;M18&amp;" + ("&amp;N18&amp;")] : 2 = "&amp;M18+N18&amp;" : 2 = "&amp;(M18+N18)/2)</f>
        <v>xS = [-5 + 5] : 2 = 0 : 2 = 0</v>
      </c>
      <c r="T18" s="5" t="s">
        <v>13</v>
      </c>
      <c r="U18" t="str">
        <f ca="1">"f("&amp;O18&amp;") = ("&amp;O18&amp;I18&amp;E18&amp;") · ("&amp;O18&amp;J18&amp;F18&amp;") = ("&amp;O18-M18&amp;") · ("&amp;O18-N18&amp;") = "&amp;P18</f>
        <v>f(0) = (0+5) · (0-5) = (5) · (-5) = -25</v>
      </c>
      <c r="V18" t="str">
        <f ca="1">"f(x) = "&amp;Z18&amp;"x"&amp;X18&amp;AA18&amp;"² "&amp;AB18</f>
        <v>f(x) = x² -25</v>
      </c>
      <c r="X18" t="str">
        <f ca="1">IF(O18&lt;0," +","")</f>
        <v/>
      </c>
      <c r="Y18" t="str">
        <f ca="1">IF(P18&gt;0,"+","")</f>
        <v/>
      </c>
      <c r="Z18" t="str">
        <f ca="1">IF(O18&lt;&gt;0,"(","")</f>
        <v/>
      </c>
      <c r="AA18" t="str">
        <f ca="1">IF(O18&lt;&gt;0," "&amp;-1*O18&amp;")","")</f>
        <v/>
      </c>
      <c r="AB18" t="str">
        <f ca="1">IF(P18=0,"",Y18&amp;P18)</f>
        <v>-25</v>
      </c>
    </row>
    <row r="19" spans="1:31" x14ac:dyDescent="0.25">
      <c r="A19">
        <f t="shared" ca="1" si="4"/>
        <v>21</v>
      </c>
      <c r="B19" s="6">
        <f t="shared" ca="1" si="5"/>
        <v>0.20192290757611309</v>
      </c>
      <c r="C19" s="6" t="str">
        <f ca="1">"f(x) = (x "&amp;I19&amp;" "&amp;E19&amp;")² "&amp;J19&amp;" "&amp;F19</f>
        <v>f(x) = (x - 2)² - 4</v>
      </c>
      <c r="D19" s="6" t="s">
        <v>12</v>
      </c>
      <c r="E19">
        <f t="shared" ref="E19:F22" ca="1" si="14">ROUND(RAND()*3+2,0)</f>
        <v>2</v>
      </c>
      <c r="F19">
        <f t="shared" ca="1" si="14"/>
        <v>4</v>
      </c>
      <c r="G19">
        <f t="shared" ca="1" si="13"/>
        <v>1</v>
      </c>
      <c r="H19">
        <f t="shared" ca="1" si="13"/>
        <v>1</v>
      </c>
      <c r="I19" t="str">
        <f t="shared" ca="1" si="11"/>
        <v>-</v>
      </c>
      <c r="J19" t="str">
        <f ca="1">IF(H19=0,"+","-")</f>
        <v>-</v>
      </c>
      <c r="K19">
        <f t="shared" ca="1" si="9"/>
        <v>-1</v>
      </c>
      <c r="L19">
        <f t="shared" ca="1" si="10"/>
        <v>-1</v>
      </c>
      <c r="M19" t="str">
        <f ca="1">IF(N19&gt;0,"+","")</f>
        <v/>
      </c>
      <c r="N19">
        <f ca="1">E19*K19+F19*L19</f>
        <v>-6</v>
      </c>
      <c r="O19" t="str">
        <f ca="1">IF(P19&gt;0,"+","")</f>
        <v/>
      </c>
      <c r="P19">
        <f ca="1">E19^2+L19*F19</f>
        <v>0</v>
      </c>
      <c r="Q19">
        <f ca="1">N19*N19</f>
        <v>36</v>
      </c>
      <c r="R19" t="s">
        <v>9</v>
      </c>
      <c r="S19" t="str">
        <f ca="1">"(x "&amp;I19&amp;" "&amp;E19&amp;")² "&amp;J19&amp;" "&amp;F19</f>
        <v>(x - 2)² - 4</v>
      </c>
      <c r="T19" t="str">
        <f ca="1">"= x² "&amp;I19&amp;" "&amp;2*E19&amp;"x + "&amp;E19^2&amp;" "&amp;J19&amp;" "&amp;F19</f>
        <v>= x² - 4x + 4 - 4</v>
      </c>
      <c r="U19" t="str">
        <f ca="1">"= x² "&amp;I19&amp;" "&amp;2*E19&amp;"x "&amp;O19&amp;" "&amp;P19</f>
        <v>= x² - 4x  0</v>
      </c>
      <c r="X19" t="s">
        <v>8</v>
      </c>
      <c r="Y19">
        <v>5</v>
      </c>
      <c r="Z19">
        <v>7</v>
      </c>
    </row>
    <row r="20" spans="1:31" x14ac:dyDescent="0.25">
      <c r="A20">
        <f ca="1">RANK(B20,$B$2:$B$25)</f>
        <v>9</v>
      </c>
      <c r="B20" s="6">
        <f ca="1">RAND()</f>
        <v>0.67356398038816756</v>
      </c>
      <c r="C20" s="6" t="str">
        <f ca="1">"f(x) = x² "&amp;M20&amp;" "&amp;ABS(N20)&amp;"x "&amp;O20&amp;" "&amp;ABS(P20)</f>
        <v>f(x) = x² + 2x - 15</v>
      </c>
      <c r="D20" s="7" t="s">
        <v>11</v>
      </c>
      <c r="E20">
        <f t="shared" ca="1" si="14"/>
        <v>5</v>
      </c>
      <c r="F20">
        <f ca="1">IF(K20*E20*-1=Q20*L20,E20+1,Q20)</f>
        <v>3</v>
      </c>
      <c r="G20">
        <f ca="1">ROUND(RAND(),0)</f>
        <v>0</v>
      </c>
      <c r="H20">
        <f ca="1">ROUND(RAND(),0)</f>
        <v>1</v>
      </c>
      <c r="I20" t="str">
        <f t="shared" ca="1" si="11"/>
        <v>+</v>
      </c>
      <c r="J20" t="str">
        <f ca="1">IF(H20=0,"+","-")</f>
        <v>-</v>
      </c>
      <c r="K20">
        <f t="shared" ca="1" si="9"/>
        <v>1</v>
      </c>
      <c r="L20">
        <f t="shared" ca="1" si="10"/>
        <v>-1</v>
      </c>
      <c r="M20" t="str">
        <f ca="1">IF(N20&gt;0,"+","-")</f>
        <v>+</v>
      </c>
      <c r="N20">
        <f ca="1">E20*K20+F20*L20</f>
        <v>2</v>
      </c>
      <c r="O20" t="str">
        <f ca="1">IF(P20&gt;0,"+","-")</f>
        <v>-</v>
      </c>
      <c r="P20">
        <f ca="1">F20*E20*L20*K20</f>
        <v>-15</v>
      </c>
      <c r="Q20">
        <f ca="1">ROUND(RAND()*3+2,0)</f>
        <v>3</v>
      </c>
      <c r="R20" t="s">
        <v>16</v>
      </c>
      <c r="S20" t="str">
        <f ca="1">C20</f>
        <v>f(x) = x² + 2x - 15</v>
      </c>
      <c r="T20" t="str">
        <f ca="1">"= x² "&amp;M20&amp;" "&amp;ABS(N20)&amp;"x + "&amp;(ABS(N20)/2)^2&amp;" - "&amp;(ABS(N20)/2)^2&amp;" "&amp;O20&amp;" "&amp;ABS(P20)</f>
        <v>= x² + 2x + 1 - 1 - 15</v>
      </c>
      <c r="U20" t="str">
        <f ca="1">"= (x "&amp;M20&amp;" "&amp;(ABS(N20)/2)&amp;")² "&amp;Y20</f>
        <v>= (x + 1)² - 16</v>
      </c>
      <c r="X20">
        <f ca="1">-1*(ABS(N20)/2)^2+P20</f>
        <v>-16</v>
      </c>
      <c r="Y20" t="str">
        <f ca="1">IF(X20=0,"",IF(X20&gt;0,"+ "&amp;ABS(X20),"- "&amp;ABS(X20)))</f>
        <v>- 16</v>
      </c>
    </row>
    <row r="21" spans="1:31" x14ac:dyDescent="0.25">
      <c r="A21">
        <f ca="1">RANK(B21,$B$2:$B$25)</f>
        <v>24</v>
      </c>
      <c r="B21" s="6">
        <f t="shared" ca="1" si="5"/>
        <v>3.2434439659562053E-2</v>
      </c>
      <c r="C21" s="6" t="str">
        <f ca="1">"f(x) = x² "&amp;M21&amp;" "&amp;ABS(N21)&amp;"x "&amp;O21&amp;" "&amp;ABS(P21)</f>
        <v>f(x) = x² + 2x - 8</v>
      </c>
      <c r="D21" s="6" t="s">
        <v>10</v>
      </c>
      <c r="E21">
        <f t="shared" ca="1" si="14"/>
        <v>4</v>
      </c>
      <c r="F21">
        <f ca="1">IF(K21*E21*-1=Q21*L21,E21+1,Q21)</f>
        <v>2</v>
      </c>
      <c r="G21">
        <f ca="1">ROUND(RAND(),0)</f>
        <v>0</v>
      </c>
      <c r="H21">
        <f ca="1">ROUND(RAND(),0)</f>
        <v>1</v>
      </c>
      <c r="I21" t="str">
        <f t="shared" ca="1" si="11"/>
        <v>+</v>
      </c>
      <c r="J21" t="str">
        <f ca="1">IF(H21=0,"+","-")</f>
        <v>-</v>
      </c>
      <c r="K21">
        <f ca="1">IF(I21="+",1,-1)</f>
        <v>1</v>
      </c>
      <c r="L21">
        <f ca="1">IF(J21="+",1,-1)</f>
        <v>-1</v>
      </c>
      <c r="M21" t="str">
        <f ca="1">IF(N21&gt;0,"+","-")</f>
        <v>+</v>
      </c>
      <c r="N21">
        <f ca="1">E21*K21+F21*L21</f>
        <v>2</v>
      </c>
      <c r="O21" t="str">
        <f ca="1">IF(P21&gt;0,"+","-")</f>
        <v>-</v>
      </c>
      <c r="P21">
        <f ca="1">F21*E21*L21*K21</f>
        <v>-8</v>
      </c>
      <c r="Q21">
        <f ca="1">ROUND(RAND()*3+2,0)</f>
        <v>2</v>
      </c>
      <c r="R21" t="str">
        <f ca="1">"PQ-Formel: p = "&amp;M21&amp;ABS(N21)&amp;", q = "&amp;O21&amp;ABS(P21)</f>
        <v>PQ-Formel: p = +2, q = -8</v>
      </c>
      <c r="S21" t="str">
        <f ca="1">"x1 = "&amp;-N21/2&amp;" + √("&amp;(ABS(N21)/2)^2&amp;Y21&amp;") = "&amp;-N21/2&amp;" + "&amp;AA21&amp;" = "&amp;AB21</f>
        <v>x1 = -1 + √(1+ 8) = -1 + 3 = 2</v>
      </c>
      <c r="T21" t="str">
        <f ca="1">"x2 = "&amp;-N21/2&amp;" - √("&amp;(ABS(N21)/2)^2&amp;Y21&amp;") = "&amp;-N21/2&amp;" - "&amp;AA21&amp;" = "&amp;AC21</f>
        <v>x2 = -1 - √(1+ 8) = -1 - 3 = -4</v>
      </c>
      <c r="U21" t="str">
        <f ca="1">"f(x) = (x"&amp;AD21&amp;") · (x"&amp;AE21&amp;")"</f>
        <v>f(x) = (x - 2) · (x + 4)</v>
      </c>
      <c r="X21">
        <f ca="1">P21</f>
        <v>-8</v>
      </c>
      <c r="Y21" t="str">
        <f ca="1">IF(X21&lt;0,"+ "&amp;ABS(X21),"- "&amp;ABS(X21))</f>
        <v>+ 8</v>
      </c>
      <c r="Z21">
        <f ca="1">(ABS(N21)/2)^2-X21</f>
        <v>9</v>
      </c>
      <c r="AA21">
        <f ca="1">SQRT(Z21)</f>
        <v>3</v>
      </c>
      <c r="AB21">
        <f ca="1">-N21/2+AA21</f>
        <v>2</v>
      </c>
      <c r="AC21">
        <f ca="1">-N21/2-AA21</f>
        <v>-4</v>
      </c>
      <c r="AD21" t="str">
        <f ca="1">IF(AB21&lt;0," + "&amp;ABS(AB21)," - "&amp;ABS(AB21))</f>
        <v xml:space="preserve"> - 2</v>
      </c>
      <c r="AE21" t="str">
        <f ca="1">IF(AC21&lt;0," + "&amp;ABS(AC21)," - "&amp;ABS(AC21))</f>
        <v xml:space="preserve"> + 4</v>
      </c>
    </row>
    <row r="22" spans="1:31" x14ac:dyDescent="0.25">
      <c r="A22">
        <f t="shared" ca="1" si="4"/>
        <v>2</v>
      </c>
      <c r="B22" s="6">
        <f t="shared" ca="1" si="5"/>
        <v>0.86784112940686209</v>
      </c>
      <c r="C22" s="6" t="str">
        <f ca="1">"f(x) = (x"&amp;I22&amp;E22&amp;") · (x"&amp;J22&amp;F22&amp;")"</f>
        <v>f(x) = (x+3) · (x+3)</v>
      </c>
      <c r="D22" s="6" t="s">
        <v>12</v>
      </c>
      <c r="E22">
        <f t="shared" ca="1" si="14"/>
        <v>3</v>
      </c>
      <c r="F22">
        <f t="shared" ca="1" si="14"/>
        <v>3</v>
      </c>
      <c r="G22">
        <f t="shared" ref="G22:H25" ca="1" si="15">ROUND(RAND(),0)</f>
        <v>0</v>
      </c>
      <c r="H22">
        <f t="shared" ca="1" si="15"/>
        <v>0</v>
      </c>
      <c r="I22" t="str">
        <f t="shared" ca="1" si="11"/>
        <v>+</v>
      </c>
      <c r="J22" t="str">
        <f ca="1">IF(H22=0,"+","-")</f>
        <v>+</v>
      </c>
      <c r="K22">
        <f t="shared" ca="1" si="9"/>
        <v>1</v>
      </c>
      <c r="L22">
        <f t="shared" ca="1" si="10"/>
        <v>1</v>
      </c>
      <c r="M22" t="str">
        <f ca="1">IF(N22&gt;0,"+","")</f>
        <v>+</v>
      </c>
      <c r="N22">
        <f ca="1">E22*K22+F22*L22</f>
        <v>6</v>
      </c>
      <c r="O22" t="str">
        <f ca="1">IF(P22&gt;0,"+","")</f>
        <v>+</v>
      </c>
      <c r="P22">
        <f ca="1">F22*E22*L22*K22</f>
        <v>9</v>
      </c>
      <c r="R22" t="s">
        <v>9</v>
      </c>
      <c r="S22" t="str">
        <f ca="1">"(x"&amp;I22&amp;E22&amp;")·(x"&amp;J22&amp;F22&amp;")"</f>
        <v>(x+3)·(x+3)</v>
      </c>
      <c r="T22" t="str">
        <f ca="1">"= x² "&amp;J22&amp;F22&amp;"x "&amp;I22&amp;E22&amp;"x "&amp;O22&amp;P22</f>
        <v>= x² +3x +3x +9</v>
      </c>
      <c r="U22" t="str">
        <f ca="1">IF(N22&lt;&gt;0,"= x² "&amp;M22&amp;N22&amp;"x "&amp;O22&amp;P22,"= x² "&amp;O22&amp;P22)</f>
        <v>= x² +6x +9</v>
      </c>
      <c r="W22">
        <v>0</v>
      </c>
      <c r="X22" t="s">
        <v>8</v>
      </c>
      <c r="Y22">
        <v>2</v>
      </c>
      <c r="Z22">
        <v>3</v>
      </c>
    </row>
    <row r="23" spans="1:31" x14ac:dyDescent="0.25">
      <c r="A23">
        <f t="shared" ca="1" si="4"/>
        <v>18</v>
      </c>
      <c r="B23" s="6">
        <f t="shared" ca="1" si="5"/>
        <v>0.35371257684765756</v>
      </c>
      <c r="C23" s="6" t="str">
        <f ca="1">"f(x) = (x "&amp;I23&amp;" "&amp;E23&amp;")² "&amp;J23&amp;" "&amp;F23</f>
        <v>f(x) = (x + 4)² - 16</v>
      </c>
      <c r="D23" s="6" t="s">
        <v>10</v>
      </c>
      <c r="E23">
        <f ca="1">ROUND(RAND()*3+2,0)</f>
        <v>4</v>
      </c>
      <c r="F23">
        <f ca="1">N23^2</f>
        <v>16</v>
      </c>
      <c r="G23">
        <f t="shared" ca="1" si="15"/>
        <v>0</v>
      </c>
      <c r="H23">
        <f t="shared" ca="1" si="15"/>
        <v>1</v>
      </c>
      <c r="I23" t="str">
        <f t="shared" ca="1" si="11"/>
        <v>+</v>
      </c>
      <c r="J23" s="8" t="s">
        <v>15</v>
      </c>
      <c r="K23">
        <f t="shared" ca="1" si="9"/>
        <v>1</v>
      </c>
      <c r="L23">
        <f t="shared" si="10"/>
        <v>-1</v>
      </c>
      <c r="M23" t="str">
        <f ca="1">IF(N23&gt;0,"+","")</f>
        <v>+</v>
      </c>
      <c r="N23">
        <f ca="1">ROUND(RAND()*4+1,0)</f>
        <v>4</v>
      </c>
      <c r="O23" t="str">
        <f ca="1">IF(P23&gt;0,"+","")</f>
        <v/>
      </c>
      <c r="P23">
        <f ca="1">F23*E23*L23*K23</f>
        <v>-64</v>
      </c>
      <c r="Q23" t="str">
        <f ca="1">IF(I23="+","-","+")</f>
        <v>-</v>
      </c>
      <c r="R23" s="5" t="str">
        <f ca="1">"(x "&amp;I23&amp;" "&amp;E23&amp;")² "&amp;J23&amp;" "&amp;F23&amp;" = 0 | + "&amp;F23</f>
        <v>(x + 4)² - 16 = 0 | + 16</v>
      </c>
      <c r="S23" t="str">
        <f ca="1">"(x "&amp;I23&amp;" "&amp;E23&amp;")² = "&amp;F23&amp;" | √"</f>
        <v>(x + 4)² = 16 | √</v>
      </c>
      <c r="T23" t="str">
        <f ca="1">"x "&amp;I23&amp;" "&amp;E23&amp;" = "&amp;N23&amp;" | "&amp;Q23&amp;E23&amp;"   und   x "&amp;I23&amp;" "&amp;E23&amp;" = -"&amp;N23&amp;" | "&amp;Q23&amp;E23</f>
        <v>x + 4 = 4 | -4   und   x + 4 = -4 | -4</v>
      </c>
      <c r="U23" t="str">
        <f ca="1">"x = "&amp;N23+K23*E23*-1&amp;"    und    x = "&amp;-N23+K23*E23*-1</f>
        <v>x = 0    und    x = -8</v>
      </c>
      <c r="V23" t="str">
        <f ca="1">"f(x) = "&amp;Z23&amp;AA23&amp;AB23&amp;AC23</f>
        <v>f(x) = x · (x + 8)</v>
      </c>
      <c r="X23">
        <f ca="1">N23+K23*E23*-1</f>
        <v>0</v>
      </c>
      <c r="Y23">
        <f ca="1">-N23+K23*E23*-1</f>
        <v>-8</v>
      </c>
      <c r="Z23" t="str">
        <f ca="1">IF(X23&lt;&gt;0,"(x","x")</f>
        <v>x</v>
      </c>
      <c r="AA23" t="str">
        <f ca="1">IF(X23&lt;0," + "&amp;ABS(X23)&amp;") · ",IF(X23&gt;0," - "&amp;ABS(X23)&amp;") · "," · "))</f>
        <v xml:space="preserve"> · </v>
      </c>
      <c r="AB23" t="str">
        <f ca="1">IF(Y23&lt;&gt;0,"(x","x")</f>
        <v>(x</v>
      </c>
      <c r="AC23" t="str">
        <f ca="1">IF(Y23&lt;0," + "&amp;ABS(Y23)&amp;")",IF(Y23&gt;0," - "&amp;ABS(Y23)&amp;")",""))</f>
        <v xml:space="preserve"> + 8)</v>
      </c>
    </row>
    <row r="24" spans="1:31" x14ac:dyDescent="0.25">
      <c r="A24">
        <f t="shared" ca="1" si="4"/>
        <v>6</v>
      </c>
      <c r="B24" s="7">
        <f t="shared" ca="1" si="5"/>
        <v>0.74759580731109121</v>
      </c>
      <c r="C24" s="7" t="str">
        <f ca="1">"f(x) = (x"&amp;I24&amp;E24&amp;") · (x"&amp;J24&amp;F24&amp;")"</f>
        <v>f(x) = (x-7) · (x-5)</v>
      </c>
      <c r="D24" s="7" t="s">
        <v>11</v>
      </c>
      <c r="E24">
        <f ca="1">ROUND(RAND()*5+2,0)</f>
        <v>7</v>
      </c>
      <c r="F24">
        <f ca="1">ROUND(RAND()*5+2,0)</f>
        <v>5</v>
      </c>
      <c r="G24">
        <f t="shared" ca="1" si="15"/>
        <v>1</v>
      </c>
      <c r="H24">
        <f t="shared" ca="1" si="15"/>
        <v>1</v>
      </c>
      <c r="I24" t="str">
        <f t="shared" ca="1" si="11"/>
        <v>-</v>
      </c>
      <c r="J24" t="str">
        <f ca="1">IF(H24=0,"+","-")</f>
        <v>-</v>
      </c>
      <c r="K24">
        <f t="shared" ca="1" si="9"/>
        <v>-1</v>
      </c>
      <c r="L24">
        <f t="shared" ca="1" si="10"/>
        <v>-1</v>
      </c>
      <c r="M24">
        <f ca="1">K24*E24*-1</f>
        <v>7</v>
      </c>
      <c r="N24">
        <f ca="1">L24*F24*-1</f>
        <v>5</v>
      </c>
      <c r="O24">
        <f ca="1">(M24+N24)/2</f>
        <v>6</v>
      </c>
      <c r="P24">
        <f ca="1">(O24-M24)*(O24-N24)</f>
        <v>-1</v>
      </c>
      <c r="Q24" t="str">
        <f ca="1">IF(O24&gt;0,"+","")</f>
        <v>+</v>
      </c>
      <c r="R24" s="5" t="s">
        <v>14</v>
      </c>
      <c r="S24" t="str">
        <f ca="1">IF(N24&gt;0,"xS = ["&amp;M24&amp;" + "&amp;N24&amp;"] : 2 = "&amp;M24+N24&amp;" : 2 = "&amp;(M24+N24)/2,"xS = ["&amp;M24&amp;" + ("&amp;N24&amp;")] : 2 = "&amp;M24+N24&amp;" : 2 = "&amp;(M24+N24)/2)</f>
        <v>xS = [7 + 5] : 2 = 12 : 2 = 6</v>
      </c>
      <c r="T24" s="5" t="s">
        <v>13</v>
      </c>
      <c r="U24" t="str">
        <f ca="1">"f("&amp;O24&amp;") = ("&amp;O24&amp;I24&amp;E24&amp;") · ("&amp;O24&amp;J24&amp;F24&amp;") = ("&amp;O24-M24&amp;") · ("&amp;O24-N24&amp;") = "&amp;P24</f>
        <v>f(6) = (6-7) · (6-5) = (-1) · (1) = -1</v>
      </c>
      <c r="V24" t="str">
        <f ca="1">"f(x) = "&amp;Z24&amp;"x"&amp;X24&amp;AA24&amp;"² "&amp;AB24</f>
        <v>f(x) = (x -6)² -1</v>
      </c>
      <c r="X24" t="str">
        <f ca="1">IF(O24&lt;0," +","")</f>
        <v/>
      </c>
      <c r="Y24" t="str">
        <f ca="1">IF(P24&gt;0,"+","")</f>
        <v/>
      </c>
      <c r="Z24" t="str">
        <f ca="1">IF(O24&lt;&gt;0,"(","")</f>
        <v>(</v>
      </c>
      <c r="AA24" t="str">
        <f ca="1">IF(O24&lt;&gt;0," "&amp;-1*O24&amp;")","")</f>
        <v xml:space="preserve"> -6)</v>
      </c>
      <c r="AB24" t="str">
        <f ca="1">IF(P24=0,"",Y24&amp;P24)</f>
        <v>-1</v>
      </c>
    </row>
    <row r="25" spans="1:31" x14ac:dyDescent="0.25">
      <c r="A25">
        <f t="shared" ca="1" si="4"/>
        <v>3</v>
      </c>
      <c r="B25" s="6">
        <f t="shared" ca="1" si="5"/>
        <v>0.84793565886032962</v>
      </c>
      <c r="C25" s="6" t="str">
        <f ca="1">"f(x) = (x "&amp;I25&amp;" "&amp;E25&amp;")² "&amp;J25&amp;" "&amp;F25</f>
        <v>f(x) = (x - 3)² + 2</v>
      </c>
      <c r="D25" s="6" t="s">
        <v>12</v>
      </c>
      <c r="E25">
        <f ca="1">ROUND(RAND()*3+2,0)</f>
        <v>3</v>
      </c>
      <c r="F25">
        <f ca="1">ROUND(RAND()*3+2,0)</f>
        <v>2</v>
      </c>
      <c r="G25">
        <f t="shared" ca="1" si="15"/>
        <v>1</v>
      </c>
      <c r="H25">
        <f t="shared" ca="1" si="15"/>
        <v>0</v>
      </c>
      <c r="I25" t="str">
        <f t="shared" ca="1" si="11"/>
        <v>-</v>
      </c>
      <c r="J25" t="str">
        <f ca="1">IF(H25=0,"+","-")</f>
        <v>+</v>
      </c>
      <c r="K25">
        <f t="shared" ca="1" si="9"/>
        <v>-1</v>
      </c>
      <c r="L25">
        <f t="shared" ca="1" si="10"/>
        <v>1</v>
      </c>
      <c r="M25" t="str">
        <f ca="1">IF(N25&gt;0,"+","")</f>
        <v/>
      </c>
      <c r="N25">
        <f ca="1">E25*K25+F25*L25</f>
        <v>-1</v>
      </c>
      <c r="O25" t="str">
        <f ca="1">IF(P25&gt;0,"+","")</f>
        <v>+</v>
      </c>
      <c r="P25">
        <f ca="1">E25^2+L25*F25</f>
        <v>11</v>
      </c>
      <c r="Q25">
        <f ca="1">N25*N25</f>
        <v>1</v>
      </c>
      <c r="R25" t="s">
        <v>9</v>
      </c>
      <c r="S25" t="str">
        <f ca="1">"(x "&amp;I25&amp;" "&amp;E25&amp;")² "&amp;J25&amp;" "&amp;F25</f>
        <v>(x - 3)² + 2</v>
      </c>
      <c r="T25" t="str">
        <f ca="1">"= x² "&amp;I25&amp;" "&amp;2*E25&amp;"x + "&amp;E25^2&amp;" "&amp;J25&amp;" "&amp;F25</f>
        <v>= x² - 6x + 9 + 2</v>
      </c>
      <c r="U25" t="str">
        <f ca="1">"= x² "&amp;I25&amp;" "&amp;2*E25&amp;"x "&amp;O25&amp;" "&amp;P25</f>
        <v>= x² - 6x + 11</v>
      </c>
      <c r="X25" t="s">
        <v>8</v>
      </c>
      <c r="Y25">
        <v>5</v>
      </c>
      <c r="Z25">
        <v>7</v>
      </c>
    </row>
    <row r="30" spans="1:31" ht="15" x14ac:dyDescent="0.25">
      <c r="C30" s="1"/>
      <c r="D30" s="1"/>
      <c r="E30" s="1"/>
    </row>
    <row r="31" spans="1:31" ht="15" x14ac:dyDescent="0.25">
      <c r="C31" s="1"/>
      <c r="D31" s="1"/>
      <c r="E31" s="1"/>
    </row>
    <row r="32" spans="1:31" ht="15" x14ac:dyDescent="0.25">
      <c r="C32" s="1"/>
      <c r="D32" s="1"/>
      <c r="E32" s="1"/>
    </row>
    <row r="33" spans="3:5" ht="15" x14ac:dyDescent="0.25">
      <c r="C33" s="1"/>
      <c r="D33" s="1"/>
      <c r="E33" s="1"/>
    </row>
    <row r="34" spans="3:5" ht="15" x14ac:dyDescent="0.25">
      <c r="C34" s="1"/>
      <c r="D34" s="1"/>
      <c r="E34" s="1"/>
    </row>
    <row r="35" spans="3:5" ht="15" x14ac:dyDescent="0.25">
      <c r="C35" s="1"/>
      <c r="D35" s="1"/>
      <c r="E35" s="1"/>
    </row>
    <row r="36" spans="3:5" ht="15" x14ac:dyDescent="0.25">
      <c r="E36" s="1"/>
    </row>
    <row r="37" spans="3:5" ht="15" x14ac:dyDescent="0.25">
      <c r="C37" s="2"/>
      <c r="D37" s="2"/>
      <c r="E37" s="1"/>
    </row>
    <row r="38" spans="3:5" ht="15" x14ac:dyDescent="0.25">
      <c r="E38" s="1"/>
    </row>
    <row r="39" spans="3:5" ht="15" x14ac:dyDescent="0.25">
      <c r="C39" s="1"/>
      <c r="D39" s="1"/>
      <c r="E39" s="1"/>
    </row>
    <row r="40" spans="3:5" ht="15" x14ac:dyDescent="0.25">
      <c r="C40" s="1"/>
      <c r="D40" s="1"/>
      <c r="E40" s="1"/>
    </row>
    <row r="41" spans="3:5" ht="15" x14ac:dyDescent="0.25">
      <c r="C41" s="1"/>
      <c r="D41" s="1"/>
      <c r="E41" s="1"/>
    </row>
    <row r="42" spans="3:5" ht="15" x14ac:dyDescent="0.25">
      <c r="C42" s="1"/>
      <c r="D42" s="1"/>
      <c r="E42" s="1"/>
    </row>
    <row r="43" spans="3:5" ht="15" x14ac:dyDescent="0.25">
      <c r="C43" s="1"/>
      <c r="D43" s="1"/>
      <c r="E43" s="1"/>
    </row>
    <row r="44" spans="3:5" ht="15" x14ac:dyDescent="0.25">
      <c r="C44" s="1"/>
      <c r="D44" s="1"/>
      <c r="E44" s="1"/>
    </row>
    <row r="45" spans="3:5" ht="15" x14ac:dyDescent="0.25">
      <c r="C45" s="1"/>
      <c r="D45" s="1"/>
      <c r="E45" s="1"/>
    </row>
    <row r="46" spans="3:5" ht="15" x14ac:dyDescent="0.25">
      <c r="E46" s="1"/>
    </row>
    <row r="47" spans="3:5" ht="15" x14ac:dyDescent="0.25">
      <c r="C47" s="2"/>
      <c r="D47" s="2"/>
      <c r="E47" s="1"/>
    </row>
    <row r="49" spans="3:5" ht="15" x14ac:dyDescent="0.25">
      <c r="C49" s="1"/>
      <c r="D49" s="1"/>
      <c r="E49" s="1"/>
    </row>
    <row r="50" spans="3:5" ht="15" x14ac:dyDescent="0.25">
      <c r="C50" s="1"/>
      <c r="D50" s="1"/>
      <c r="E50" s="1"/>
    </row>
    <row r="51" spans="3:5" ht="15" x14ac:dyDescent="0.25">
      <c r="C51" s="1"/>
      <c r="D51" s="1"/>
      <c r="E51" s="1"/>
    </row>
    <row r="52" spans="3:5" ht="15" x14ac:dyDescent="0.25">
      <c r="C52" s="1"/>
      <c r="D52" s="1"/>
      <c r="E52" s="1"/>
    </row>
    <row r="53" spans="3:5" ht="15" x14ac:dyDescent="0.25">
      <c r="C53" s="1"/>
      <c r="D53" s="1"/>
      <c r="E53" s="1"/>
    </row>
    <row r="54" spans="3:5" ht="15" x14ac:dyDescent="0.25">
      <c r="C54" s="1"/>
      <c r="D54" s="1"/>
      <c r="E54" s="1"/>
    </row>
    <row r="55" spans="3:5" ht="15" x14ac:dyDescent="0.25">
      <c r="C55" s="1"/>
      <c r="D55" s="1"/>
      <c r="E55" s="1"/>
    </row>
    <row r="57" spans="3:5" ht="15" x14ac:dyDescent="0.25">
      <c r="C57" s="2"/>
      <c r="D57" s="2"/>
    </row>
    <row r="59" spans="3:5" ht="15" x14ac:dyDescent="0.25">
      <c r="C59" s="1"/>
      <c r="D59" s="1"/>
      <c r="E59" s="1"/>
    </row>
    <row r="60" spans="3:5" ht="15" x14ac:dyDescent="0.25">
      <c r="C60" s="1"/>
      <c r="D60" s="1"/>
      <c r="E60" s="1"/>
    </row>
    <row r="61" spans="3:5" ht="15" x14ac:dyDescent="0.25">
      <c r="C61" s="1"/>
      <c r="D61" s="1"/>
      <c r="E61" s="1"/>
    </row>
    <row r="62" spans="3:5" ht="15" x14ac:dyDescent="0.25">
      <c r="C62" s="1"/>
      <c r="D62" s="1"/>
      <c r="E62" s="1"/>
    </row>
    <row r="63" spans="3:5" ht="15" x14ac:dyDescent="0.25">
      <c r="C63" s="1"/>
      <c r="D63" s="1"/>
      <c r="E63" s="1"/>
    </row>
    <row r="64" spans="3:5" ht="15" x14ac:dyDescent="0.25">
      <c r="C64" s="1"/>
      <c r="D64" s="1"/>
      <c r="E64" s="1"/>
    </row>
    <row r="65" spans="3:5" ht="15" x14ac:dyDescent="0.25">
      <c r="C65" s="1"/>
      <c r="D65" s="1"/>
      <c r="E65" s="1"/>
    </row>
    <row r="67" spans="3:5" ht="15" x14ac:dyDescent="0.25">
      <c r="C67" s="2"/>
      <c r="D67" s="2"/>
    </row>
    <row r="69" spans="3:5" ht="15" x14ac:dyDescent="0.25">
      <c r="C69" s="1"/>
      <c r="D69" s="1"/>
      <c r="E69" s="1"/>
    </row>
    <row r="70" spans="3:5" ht="15" x14ac:dyDescent="0.25">
      <c r="C70" s="1"/>
      <c r="D70" s="1"/>
      <c r="E70" s="1"/>
    </row>
    <row r="71" spans="3:5" ht="15" x14ac:dyDescent="0.25">
      <c r="C71" s="1"/>
      <c r="D71" s="1"/>
      <c r="E71" s="1"/>
    </row>
    <row r="72" spans="3:5" ht="15" x14ac:dyDescent="0.25">
      <c r="C72" s="1"/>
      <c r="D72" s="1"/>
      <c r="E72" s="1"/>
    </row>
    <row r="73" spans="3:5" ht="15" x14ac:dyDescent="0.25">
      <c r="C73" s="1"/>
      <c r="D73" s="1"/>
      <c r="E73" s="1"/>
    </row>
    <row r="74" spans="3:5" ht="15" x14ac:dyDescent="0.25">
      <c r="C74" s="1"/>
      <c r="D74" s="1"/>
      <c r="E74" s="1"/>
    </row>
    <row r="75" spans="3:5" ht="15" x14ac:dyDescent="0.25">
      <c r="C75" s="1"/>
      <c r="D75" s="1"/>
      <c r="E75" s="1"/>
    </row>
    <row r="77" spans="3:5" ht="15" x14ac:dyDescent="0.25">
      <c r="C77" s="2"/>
      <c r="D77" s="2"/>
    </row>
    <row r="79" spans="3:5" ht="15" x14ac:dyDescent="0.25">
      <c r="C79" s="1"/>
      <c r="D79" s="1"/>
      <c r="E79" s="1"/>
    </row>
    <row r="80" spans="3:5" ht="15" x14ac:dyDescent="0.25">
      <c r="C80" s="1"/>
      <c r="D80" s="1"/>
      <c r="E80" s="1"/>
    </row>
    <row r="81" spans="3:5" ht="15" x14ac:dyDescent="0.25">
      <c r="C81" s="1"/>
      <c r="D81" s="1"/>
      <c r="E81" s="1"/>
    </row>
    <row r="82" spans="3:5" ht="15" x14ac:dyDescent="0.25">
      <c r="C82" s="1"/>
      <c r="D82" s="1"/>
      <c r="E82" s="1"/>
    </row>
    <row r="83" spans="3:5" ht="15" x14ac:dyDescent="0.25">
      <c r="C83" s="1"/>
      <c r="D83" s="1"/>
      <c r="E83" s="1"/>
    </row>
    <row r="84" spans="3:5" ht="15" x14ac:dyDescent="0.25">
      <c r="C84" s="1"/>
      <c r="D84" s="1"/>
      <c r="E84" s="1"/>
    </row>
    <row r="85" spans="3:5" ht="15" x14ac:dyDescent="0.25">
      <c r="C85" s="1"/>
      <c r="D85" s="1"/>
      <c r="E85" s="1"/>
    </row>
    <row r="87" spans="3:5" ht="15" x14ac:dyDescent="0.25">
      <c r="C87" s="2"/>
      <c r="D87" s="2"/>
    </row>
    <row r="89" spans="3:5" ht="15" x14ac:dyDescent="0.25">
      <c r="C89" s="1"/>
      <c r="D89" s="1"/>
      <c r="E89" s="1"/>
    </row>
    <row r="90" spans="3:5" ht="15" x14ac:dyDescent="0.25">
      <c r="C90" s="1"/>
      <c r="D90" s="1"/>
      <c r="E90" s="1"/>
    </row>
    <row r="91" spans="3:5" ht="15" x14ac:dyDescent="0.25">
      <c r="C91" s="1"/>
      <c r="D91" s="1"/>
      <c r="E91" s="1"/>
    </row>
    <row r="92" spans="3:5" ht="15" x14ac:dyDescent="0.25">
      <c r="C92" s="1"/>
      <c r="D92" s="1"/>
      <c r="E92" s="1"/>
    </row>
    <row r="93" spans="3:5" ht="15" x14ac:dyDescent="0.25">
      <c r="C93" s="1"/>
      <c r="D93" s="1"/>
      <c r="E93" s="1"/>
    </row>
    <row r="94" spans="3:5" ht="15" x14ac:dyDescent="0.25">
      <c r="C94" s="1"/>
      <c r="D94" s="1"/>
      <c r="E94" s="1"/>
    </row>
    <row r="95" spans="3:5" ht="15" x14ac:dyDescent="0.25">
      <c r="C95" s="1"/>
      <c r="D95" s="1"/>
      <c r="E95" s="1"/>
    </row>
    <row r="97" spans="3:5" ht="15" x14ac:dyDescent="0.25">
      <c r="C97" s="2"/>
      <c r="D97" s="2"/>
    </row>
    <row r="99" spans="3:5" ht="15" x14ac:dyDescent="0.25">
      <c r="C99" s="1"/>
      <c r="D99" s="1"/>
      <c r="E99" s="1"/>
    </row>
    <row r="100" spans="3:5" ht="15" x14ac:dyDescent="0.25">
      <c r="C100" s="1"/>
      <c r="D100" s="1"/>
      <c r="E100" s="1"/>
    </row>
    <row r="101" spans="3:5" ht="15" x14ac:dyDescent="0.25">
      <c r="C101" s="1"/>
      <c r="D101" s="1"/>
      <c r="E101" s="1"/>
    </row>
    <row r="102" spans="3:5" ht="15" x14ac:dyDescent="0.25">
      <c r="C102" s="1"/>
      <c r="D102" s="1"/>
      <c r="E102" s="1"/>
    </row>
    <row r="103" spans="3:5" ht="15" x14ac:dyDescent="0.25">
      <c r="C103" s="1"/>
      <c r="D103" s="1"/>
      <c r="E103" s="1"/>
    </row>
    <row r="104" spans="3:5" ht="15" x14ac:dyDescent="0.25">
      <c r="C104" s="1"/>
      <c r="D104" s="1"/>
      <c r="E104" s="1"/>
    </row>
    <row r="105" spans="3:5" ht="15" x14ac:dyDescent="0.25">
      <c r="C105" s="1"/>
      <c r="D105" s="1"/>
      <c r="E105" s="1"/>
    </row>
    <row r="109" spans="3:5" ht="15" x14ac:dyDescent="0.25">
      <c r="C109" s="1"/>
      <c r="D109" s="1"/>
      <c r="E109" s="1"/>
    </row>
    <row r="110" spans="3:5" ht="15" x14ac:dyDescent="0.25">
      <c r="C110" s="1"/>
      <c r="D110" s="1"/>
      <c r="E110" s="1"/>
    </row>
    <row r="111" spans="3:5" ht="15" x14ac:dyDescent="0.25">
      <c r="C111" s="1"/>
      <c r="D111" s="1"/>
      <c r="E111" s="1"/>
    </row>
    <row r="112" spans="3:5" ht="15" x14ac:dyDescent="0.25">
      <c r="C112" s="1"/>
      <c r="D112" s="1"/>
      <c r="E112" s="1"/>
    </row>
    <row r="113" spans="3:5" ht="15" x14ac:dyDescent="0.25">
      <c r="C113" s="1"/>
      <c r="D113" s="1"/>
      <c r="E113" s="1"/>
    </row>
    <row r="114" spans="3:5" ht="15" x14ac:dyDescent="0.25">
      <c r="C114" s="1"/>
      <c r="D114" s="1"/>
      <c r="E114" s="1"/>
    </row>
    <row r="115" spans="3:5" ht="15" x14ac:dyDescent="0.25">
      <c r="C115" s="1"/>
      <c r="D115" s="1"/>
      <c r="E115" s="1"/>
    </row>
    <row r="119" spans="3:5" ht="15" x14ac:dyDescent="0.25">
      <c r="C119" s="1"/>
      <c r="D119" s="1"/>
      <c r="E119" s="1"/>
    </row>
    <row r="120" spans="3:5" ht="15" x14ac:dyDescent="0.25">
      <c r="C120" s="1"/>
      <c r="D120" s="1"/>
      <c r="E120" s="1"/>
    </row>
    <row r="121" spans="3:5" ht="15" x14ac:dyDescent="0.25">
      <c r="C121" s="1"/>
      <c r="D121" s="1"/>
      <c r="E121" s="1"/>
    </row>
    <row r="122" spans="3:5" ht="15" x14ac:dyDescent="0.25">
      <c r="C122" s="1"/>
      <c r="D122" s="1"/>
      <c r="E122" s="1"/>
    </row>
    <row r="123" spans="3:5" ht="15" x14ac:dyDescent="0.25">
      <c r="C123" s="1"/>
      <c r="D123" s="1"/>
      <c r="E123" s="1"/>
    </row>
    <row r="124" spans="3:5" ht="15" x14ac:dyDescent="0.25">
      <c r="C124" s="1"/>
      <c r="D124" s="1"/>
      <c r="E124" s="1"/>
    </row>
    <row r="125" spans="3:5" ht="15" x14ac:dyDescent="0.25">
      <c r="C125" s="1"/>
      <c r="D125" s="1"/>
      <c r="E125" s="1"/>
    </row>
    <row r="129" spans="3:5" ht="15" x14ac:dyDescent="0.25">
      <c r="C129" s="1"/>
      <c r="D129" s="1"/>
      <c r="E129" s="1"/>
    </row>
    <row r="130" spans="3:5" ht="15" x14ac:dyDescent="0.25">
      <c r="C130" s="1"/>
      <c r="D130" s="1"/>
      <c r="E130" s="1"/>
    </row>
    <row r="131" spans="3:5" ht="15" x14ac:dyDescent="0.25">
      <c r="C131" s="1"/>
      <c r="D131" s="1"/>
      <c r="E131" s="1"/>
    </row>
    <row r="132" spans="3:5" ht="15" x14ac:dyDescent="0.25">
      <c r="C132" s="1"/>
      <c r="D132" s="1"/>
      <c r="E132" s="1"/>
    </row>
    <row r="133" spans="3:5" ht="15" x14ac:dyDescent="0.25">
      <c r="C133" s="1"/>
      <c r="D133" s="1"/>
      <c r="E133" s="1"/>
    </row>
    <row r="134" spans="3:5" ht="15" x14ac:dyDescent="0.25">
      <c r="C134" s="1"/>
      <c r="D134" s="1"/>
      <c r="E134" s="1"/>
    </row>
    <row r="135" spans="3:5" ht="15" x14ac:dyDescent="0.25">
      <c r="C135" s="1"/>
      <c r="D135" s="1"/>
      <c r="E135" s="1"/>
    </row>
    <row r="139" spans="3:5" ht="15" x14ac:dyDescent="0.25">
      <c r="C139" s="1"/>
      <c r="D139" s="1"/>
      <c r="E139" s="1"/>
    </row>
    <row r="140" spans="3:5" ht="15" x14ac:dyDescent="0.25">
      <c r="C140" s="1"/>
      <c r="D140" s="1"/>
      <c r="E140" s="1"/>
    </row>
    <row r="141" spans="3:5" ht="15" x14ac:dyDescent="0.25">
      <c r="C141" s="1"/>
      <c r="D141" s="1"/>
      <c r="E141" s="1"/>
    </row>
    <row r="142" spans="3:5" ht="15" x14ac:dyDescent="0.25">
      <c r="C142" s="1"/>
      <c r="D142" s="1"/>
      <c r="E142" s="1"/>
    </row>
    <row r="143" spans="3:5" ht="15" x14ac:dyDescent="0.25">
      <c r="C143" s="1"/>
      <c r="D143" s="1"/>
      <c r="E143" s="1"/>
    </row>
    <row r="144" spans="3:5" ht="15" x14ac:dyDescent="0.25">
      <c r="C144" s="1"/>
      <c r="D144" s="1"/>
      <c r="E144" s="1"/>
    </row>
    <row r="145" spans="3:5" ht="15" x14ac:dyDescent="0.25">
      <c r="C145" s="1"/>
      <c r="D145" s="1"/>
      <c r="E145" s="1"/>
    </row>
    <row r="149" spans="3:5" ht="15" x14ac:dyDescent="0.25">
      <c r="C149" s="1"/>
      <c r="D149" s="1"/>
      <c r="E149" s="1"/>
    </row>
    <row r="150" spans="3:5" ht="15" x14ac:dyDescent="0.25">
      <c r="C150" s="1"/>
      <c r="D150" s="1"/>
      <c r="E150" s="1"/>
    </row>
    <row r="151" spans="3:5" ht="15" x14ac:dyDescent="0.25">
      <c r="C151" s="1"/>
      <c r="D151" s="1"/>
      <c r="E151" s="1"/>
    </row>
    <row r="152" spans="3:5" ht="15" x14ac:dyDescent="0.25">
      <c r="C152" s="1"/>
      <c r="D152" s="1"/>
      <c r="E152" s="1"/>
    </row>
    <row r="153" spans="3:5" ht="15" x14ac:dyDescent="0.25">
      <c r="C153" s="1"/>
      <c r="D153" s="1"/>
      <c r="E153" s="1"/>
    </row>
    <row r="154" spans="3:5" ht="15" x14ac:dyDescent="0.25">
      <c r="C154" s="1"/>
      <c r="D154" s="1"/>
      <c r="E154" s="1"/>
    </row>
    <row r="155" spans="3:5" ht="15" x14ac:dyDescent="0.25">
      <c r="C155" s="1"/>
      <c r="D155" s="1"/>
      <c r="E155" s="1"/>
    </row>
    <row r="157" spans="3:5" ht="15" x14ac:dyDescent="0.25">
      <c r="C157" s="2"/>
      <c r="D157" s="2"/>
    </row>
    <row r="159" spans="3:5" ht="15" x14ac:dyDescent="0.25">
      <c r="C159" s="1"/>
      <c r="D159" s="1"/>
      <c r="E159" s="1"/>
    </row>
    <row r="160" spans="3:5" ht="15" x14ac:dyDescent="0.25">
      <c r="C160" s="1"/>
      <c r="D160" s="1"/>
      <c r="E160" s="1"/>
    </row>
    <row r="161" spans="3:5" ht="15" x14ac:dyDescent="0.25">
      <c r="C161" s="1"/>
      <c r="D161" s="1"/>
      <c r="E161" s="1"/>
    </row>
    <row r="162" spans="3:5" ht="15" x14ac:dyDescent="0.25">
      <c r="C162" s="1"/>
      <c r="D162" s="1"/>
      <c r="E162" s="1"/>
    </row>
    <row r="163" spans="3:5" ht="15" x14ac:dyDescent="0.25">
      <c r="C163" s="1"/>
      <c r="D163" s="1"/>
      <c r="E163" s="1"/>
    </row>
    <row r="164" spans="3:5" ht="15" x14ac:dyDescent="0.25">
      <c r="C164" s="1"/>
      <c r="D164" s="1"/>
      <c r="E164" s="1"/>
    </row>
    <row r="165" spans="3:5" ht="15" x14ac:dyDescent="0.2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2021-03-13T19:47:19Z</cp:lastPrinted>
  <dcterms:created xsi:type="dcterms:W3CDTF">2009-10-08T17:52:09Z</dcterms:created>
  <dcterms:modified xsi:type="dcterms:W3CDTF">2021-03-13T19:47:43Z</dcterms:modified>
</cp:coreProperties>
</file>