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63FEEF34-D270-481A-801D-340775744DC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Arbeitsblatt!$A$1:$R$99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9" i="1" l="1"/>
  <c r="J90" i="1" s="1"/>
  <c r="J91" i="1" s="1"/>
  <c r="A89" i="1"/>
  <c r="A90" i="1" s="1"/>
  <c r="A91" i="1" s="1"/>
  <c r="J85" i="1"/>
  <c r="J86" i="1" s="1"/>
  <c r="J87" i="1" s="1"/>
  <c r="K84" i="1"/>
  <c r="A85" i="1"/>
  <c r="A86" i="1" s="1"/>
  <c r="A87" i="1" s="1"/>
  <c r="B84" i="1"/>
  <c r="J61" i="1"/>
  <c r="J62" i="1" s="1"/>
  <c r="J63" i="1" s="1"/>
  <c r="A61" i="1"/>
  <c r="A68" i="1" s="1"/>
  <c r="A69" i="1" s="1"/>
  <c r="A70" i="1" s="1"/>
  <c r="J55" i="1"/>
  <c r="J56" i="1" s="1"/>
  <c r="J57" i="1" s="1"/>
  <c r="K54" i="1"/>
  <c r="A55" i="1"/>
  <c r="A56" i="1" s="1"/>
  <c r="A57" i="1" s="1"/>
  <c r="A58" i="1" s="1"/>
  <c r="A59" i="1" s="1"/>
  <c r="B46" i="2"/>
  <c r="C46" i="2" s="1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B30" i="2"/>
  <c r="C30" i="2" s="1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K44" i="2"/>
  <c r="H44" i="2"/>
  <c r="Q44" i="2" s="1"/>
  <c r="D44" i="2"/>
  <c r="S44" i="2" s="1"/>
  <c r="K43" i="2"/>
  <c r="H43" i="2"/>
  <c r="Q43" i="2" s="1"/>
  <c r="E43" i="2"/>
  <c r="S43" i="2" s="1"/>
  <c r="J42" i="2"/>
  <c r="H42" i="2"/>
  <c r="I42" i="2" s="1"/>
  <c r="F42" i="2"/>
  <c r="S42" i="2" s="1"/>
  <c r="X42" i="2" s="1"/>
  <c r="J41" i="2"/>
  <c r="H41" i="2"/>
  <c r="I41" i="2" s="1"/>
  <c r="G41" i="2"/>
  <c r="S41" i="2" s="1"/>
  <c r="L40" i="2"/>
  <c r="G40" i="2"/>
  <c r="F40" i="2"/>
  <c r="Q40" i="2" s="1"/>
  <c r="E40" i="2"/>
  <c r="S40" i="2" s="1"/>
  <c r="L39" i="2"/>
  <c r="G39" i="2"/>
  <c r="F39" i="2"/>
  <c r="Q39" i="2" s="1"/>
  <c r="D39" i="2"/>
  <c r="S39" i="2" s="1"/>
  <c r="X39" i="2" s="1"/>
  <c r="J38" i="2"/>
  <c r="I38" i="2"/>
  <c r="S38" i="2" s="1"/>
  <c r="G38" i="2"/>
  <c r="F38" i="2"/>
  <c r="Q38" i="2" s="1"/>
  <c r="J37" i="2"/>
  <c r="H37" i="2"/>
  <c r="S37" i="2" s="1"/>
  <c r="X37" i="2" s="1"/>
  <c r="G37" i="2"/>
  <c r="F37" i="2"/>
  <c r="L36" i="2"/>
  <c r="G36" i="2"/>
  <c r="S36" i="2" s="1"/>
  <c r="E36" i="2"/>
  <c r="R36" i="2" s="1"/>
  <c r="D36" i="2"/>
  <c r="Q36" i="2" s="1"/>
  <c r="L35" i="2"/>
  <c r="F35" i="2"/>
  <c r="S35" i="2" s="1"/>
  <c r="X35" i="2" s="1"/>
  <c r="E35" i="2"/>
  <c r="R35" i="2" s="1"/>
  <c r="D35" i="2"/>
  <c r="K34" i="2"/>
  <c r="I34" i="2"/>
  <c r="S34" i="2" s="1"/>
  <c r="E34" i="2"/>
  <c r="R34" i="2" s="1"/>
  <c r="D34" i="2"/>
  <c r="Q34" i="2" s="1"/>
  <c r="K33" i="2"/>
  <c r="H33" i="2"/>
  <c r="S33" i="2" s="1"/>
  <c r="X33" i="2" s="1"/>
  <c r="E33" i="2"/>
  <c r="R33" i="2" s="1"/>
  <c r="D33" i="2"/>
  <c r="Q33" i="2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K28" i="2"/>
  <c r="I28" i="2"/>
  <c r="S28" i="2" s="1"/>
  <c r="E28" i="2"/>
  <c r="R28" i="2" s="1"/>
  <c r="D28" i="2"/>
  <c r="Q28" i="2" s="1"/>
  <c r="K27" i="2"/>
  <c r="H27" i="2"/>
  <c r="S27" i="2" s="1"/>
  <c r="X27" i="2" s="1"/>
  <c r="E27" i="2"/>
  <c r="R27" i="2" s="1"/>
  <c r="D27" i="2"/>
  <c r="K26" i="2"/>
  <c r="H26" i="2"/>
  <c r="R26" i="2" s="1"/>
  <c r="D26" i="2"/>
  <c r="Q26" i="2" s="1"/>
  <c r="Z25" i="2"/>
  <c r="X25" i="2"/>
  <c r="K25" i="2"/>
  <c r="H25" i="2"/>
  <c r="E25" i="2"/>
  <c r="J24" i="2"/>
  <c r="H24" i="2"/>
  <c r="R24" i="2" s="1"/>
  <c r="F24" i="2"/>
  <c r="Q24" i="2" s="1"/>
  <c r="X24" i="2" s="1"/>
  <c r="Z23" i="2"/>
  <c r="X23" i="2"/>
  <c r="J23" i="2"/>
  <c r="H23" i="2"/>
  <c r="R23" i="2" s="1"/>
  <c r="G23" i="2"/>
  <c r="Q23" i="2" s="1"/>
  <c r="Z22" i="2"/>
  <c r="X22" i="2"/>
  <c r="L22" i="2"/>
  <c r="G22" i="2"/>
  <c r="S22" i="2" s="1"/>
  <c r="F22" i="2"/>
  <c r="E22" i="2"/>
  <c r="Q22" i="2" s="1"/>
  <c r="L21" i="2"/>
  <c r="G21" i="2"/>
  <c r="F21" i="2"/>
  <c r="R21" i="2" s="1"/>
  <c r="D21" i="2"/>
  <c r="J20" i="2"/>
  <c r="I20" i="2"/>
  <c r="S20" i="2" s="1"/>
  <c r="X20" i="2" s="1"/>
  <c r="G20" i="2"/>
  <c r="R20" i="2" s="1"/>
  <c r="F20" i="2"/>
  <c r="Q20" i="2" s="1"/>
  <c r="J19" i="2"/>
  <c r="H19" i="2"/>
  <c r="S19" i="2" s="1"/>
  <c r="X19" i="2" s="1"/>
  <c r="G19" i="2"/>
  <c r="R19" i="2" s="1"/>
  <c r="F19" i="2"/>
  <c r="Z18" i="2"/>
  <c r="X18" i="2"/>
  <c r="L18" i="2"/>
  <c r="G18" i="2"/>
  <c r="S18" i="2" s="1"/>
  <c r="E18" i="2"/>
  <c r="R18" i="2" s="1"/>
  <c r="D18" i="2"/>
  <c r="L17" i="2"/>
  <c r="F17" i="2"/>
  <c r="S17" i="2" s="1"/>
  <c r="X17" i="2" s="1"/>
  <c r="E17" i="2"/>
  <c r="R17" i="2" s="1"/>
  <c r="D17" i="2"/>
  <c r="K16" i="2"/>
  <c r="I16" i="2"/>
  <c r="S16" i="2" s="1"/>
  <c r="E16" i="2"/>
  <c r="R16" i="2" s="1"/>
  <c r="D16" i="2"/>
  <c r="Q16" i="2" s="1"/>
  <c r="K15" i="2"/>
  <c r="H15" i="2"/>
  <c r="E15" i="2"/>
  <c r="R15" i="2" s="1"/>
  <c r="D15" i="2"/>
  <c r="K14" i="2"/>
  <c r="H14" i="2"/>
  <c r="D14" i="2"/>
  <c r="S14" i="2" s="1"/>
  <c r="Z13" i="2"/>
  <c r="X13" i="2"/>
  <c r="K13" i="2"/>
  <c r="H13" i="2"/>
  <c r="E13" i="2"/>
  <c r="S13" i="2" s="1"/>
  <c r="J12" i="2"/>
  <c r="H12" i="2"/>
  <c r="I12" i="2" s="1"/>
  <c r="R12" i="2" s="1"/>
  <c r="F12" i="2"/>
  <c r="Z11" i="2"/>
  <c r="X11" i="2"/>
  <c r="J11" i="2"/>
  <c r="H11" i="2"/>
  <c r="I11" i="2" s="1"/>
  <c r="R11" i="2" s="1"/>
  <c r="G11" i="2"/>
  <c r="S11" i="2" s="1"/>
  <c r="Z10" i="2"/>
  <c r="X10" i="2"/>
  <c r="L10" i="2"/>
  <c r="G10" i="2"/>
  <c r="R10" i="2" s="1"/>
  <c r="F10" i="2"/>
  <c r="E10" i="2"/>
  <c r="S10" i="2" s="1"/>
  <c r="L9" i="2"/>
  <c r="G9" i="2"/>
  <c r="S9" i="2" s="1"/>
  <c r="F9" i="2"/>
  <c r="D9" i="2"/>
  <c r="J8" i="2"/>
  <c r="I8" i="2"/>
  <c r="S8" i="2" s="1"/>
  <c r="X8" i="2" s="1"/>
  <c r="G8" i="2"/>
  <c r="F8" i="2"/>
  <c r="Q8" i="2" s="1"/>
  <c r="J7" i="2"/>
  <c r="H7" i="2"/>
  <c r="S7" i="2" s="1"/>
  <c r="G7" i="2"/>
  <c r="F7" i="2"/>
  <c r="Q7" i="2" s="1"/>
  <c r="Z6" i="2"/>
  <c r="X6" i="2"/>
  <c r="L6" i="2"/>
  <c r="G6" i="2"/>
  <c r="S6" i="2" s="1"/>
  <c r="E6" i="2"/>
  <c r="R6" i="2" s="1"/>
  <c r="D6" i="2"/>
  <c r="L5" i="2"/>
  <c r="F5" i="2"/>
  <c r="S5" i="2" s="1"/>
  <c r="E5" i="2"/>
  <c r="R5" i="2" s="1"/>
  <c r="D5" i="2"/>
  <c r="K4" i="2"/>
  <c r="I4" i="2"/>
  <c r="S4" i="2" s="1"/>
  <c r="X4" i="2" s="1"/>
  <c r="E4" i="2"/>
  <c r="R4" i="2" s="1"/>
  <c r="D4" i="2"/>
  <c r="K3" i="2"/>
  <c r="H3" i="2"/>
  <c r="E3" i="2"/>
  <c r="R3" i="2" s="1"/>
  <c r="D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D33" i="1"/>
  <c r="D35" i="1" s="1"/>
  <c r="D11" i="1"/>
  <c r="D13" i="1" s="1"/>
  <c r="D15" i="1" s="1"/>
  <c r="D17" i="1" s="1"/>
  <c r="D19" i="1" s="1"/>
  <c r="E19" i="1" s="1"/>
  <c r="E31" i="1"/>
  <c r="B89" i="1" l="1"/>
  <c r="D21" i="1"/>
  <c r="D23" i="1" s="1"/>
  <c r="E23" i="1" s="1"/>
  <c r="J68" i="1"/>
  <c r="L68" i="1" s="1"/>
  <c r="A75" i="1"/>
  <c r="A76" i="1" s="1"/>
  <c r="A77" i="1" s="1"/>
  <c r="A78" i="1" s="1"/>
  <c r="B75" i="1"/>
  <c r="B61" i="1"/>
  <c r="K89" i="1"/>
  <c r="A94" i="1"/>
  <c r="A95" i="1" s="1"/>
  <c r="A96" i="1" s="1"/>
  <c r="A97" i="1" s="1"/>
  <c r="J94" i="1"/>
  <c r="J92" i="1"/>
  <c r="A92" i="1"/>
  <c r="L89" i="1"/>
  <c r="C89" i="1"/>
  <c r="L84" i="1"/>
  <c r="A62" i="1"/>
  <c r="A63" i="1" s="1"/>
  <c r="A64" i="1" s="1"/>
  <c r="C84" i="1"/>
  <c r="A71" i="1"/>
  <c r="K68" i="1"/>
  <c r="B68" i="1"/>
  <c r="C68" i="1"/>
  <c r="J64" i="1"/>
  <c r="K61" i="1"/>
  <c r="L61" i="1"/>
  <c r="C61" i="1"/>
  <c r="J58" i="1"/>
  <c r="L54" i="1"/>
  <c r="E35" i="1"/>
  <c r="D37" i="1"/>
  <c r="C54" i="1"/>
  <c r="Q11" i="2"/>
  <c r="W11" i="2" s="1"/>
  <c r="J5" i="2"/>
  <c r="J35" i="2"/>
  <c r="I37" i="2"/>
  <c r="U37" i="2" s="1"/>
  <c r="AC37" i="2" s="1"/>
  <c r="J18" i="2"/>
  <c r="K10" i="2"/>
  <c r="Q42" i="2"/>
  <c r="J3" i="2"/>
  <c r="E21" i="2"/>
  <c r="U21" i="2" s="1"/>
  <c r="AC21" i="2" s="1"/>
  <c r="I23" i="2"/>
  <c r="S23" i="2" s="1"/>
  <c r="AA23" i="2" s="1"/>
  <c r="K38" i="2"/>
  <c r="D10" i="2"/>
  <c r="U10" i="2" s="1"/>
  <c r="AC10" i="2" s="1"/>
  <c r="F6" i="2"/>
  <c r="U6" i="2" s="1"/>
  <c r="AC6" i="2" s="1"/>
  <c r="K7" i="2"/>
  <c r="K8" i="2"/>
  <c r="T20" i="2"/>
  <c r="K21" i="2"/>
  <c r="I26" i="2"/>
  <c r="E26" i="2" s="1"/>
  <c r="U26" i="2" s="1"/>
  <c r="AC26" i="2" s="1"/>
  <c r="I43" i="2"/>
  <c r="L43" i="2" s="1"/>
  <c r="H8" i="2"/>
  <c r="Q10" i="2"/>
  <c r="AA10" i="2" s="1"/>
  <c r="F11" i="2"/>
  <c r="U11" i="2" s="1"/>
  <c r="AC11" i="2" s="1"/>
  <c r="J15" i="2"/>
  <c r="Q15" i="2"/>
  <c r="I25" i="2"/>
  <c r="S25" i="2" s="1"/>
  <c r="Q35" i="2"/>
  <c r="W35" i="2" s="1"/>
  <c r="K37" i="2"/>
  <c r="Q37" i="2"/>
  <c r="L42" i="2"/>
  <c r="I44" i="2"/>
  <c r="R44" i="2" s="1"/>
  <c r="L12" i="2"/>
  <c r="S21" i="2"/>
  <c r="I33" i="2"/>
  <c r="U33" i="2" s="1"/>
  <c r="AC33" i="2" s="1"/>
  <c r="Q18" i="2"/>
  <c r="Y18" i="2" s="1"/>
  <c r="L41" i="2"/>
  <c r="J6" i="2"/>
  <c r="L11" i="2"/>
  <c r="Q12" i="2"/>
  <c r="T16" i="2"/>
  <c r="J17" i="2"/>
  <c r="Q17" i="2"/>
  <c r="T17" i="2" s="1"/>
  <c r="K19" i="2"/>
  <c r="Q19" i="2"/>
  <c r="W19" i="2" s="1"/>
  <c r="I24" i="2"/>
  <c r="G24" i="2" s="1"/>
  <c r="U24" i="2" s="1"/>
  <c r="AC24" i="2" s="1"/>
  <c r="R25" i="2"/>
  <c r="J33" i="2"/>
  <c r="G35" i="2"/>
  <c r="K35" i="2" s="1"/>
  <c r="Q41" i="2"/>
  <c r="Q4" i="2"/>
  <c r="T4" i="2" s="1"/>
  <c r="H4" i="2"/>
  <c r="X28" i="2"/>
  <c r="W28" i="2"/>
  <c r="X36" i="2"/>
  <c r="W36" i="2"/>
  <c r="Q3" i="2"/>
  <c r="I3" i="2"/>
  <c r="U3" i="2" s="1"/>
  <c r="AC3" i="2" s="1"/>
  <c r="Z5" i="2"/>
  <c r="X5" i="2"/>
  <c r="Q13" i="2"/>
  <c r="I13" i="2"/>
  <c r="R13" i="2" s="1"/>
  <c r="Z14" i="2"/>
  <c r="X14" i="2"/>
  <c r="S15" i="2"/>
  <c r="R22" i="2"/>
  <c r="W22" i="2" s="1"/>
  <c r="K22" i="2"/>
  <c r="Q27" i="2"/>
  <c r="I27" i="2"/>
  <c r="U27" i="2" s="1"/>
  <c r="AC27" i="2" s="1"/>
  <c r="J27" i="2"/>
  <c r="G12" i="2"/>
  <c r="U12" i="2" s="1"/>
  <c r="AC12" i="2" s="1"/>
  <c r="Q14" i="2"/>
  <c r="I14" i="2"/>
  <c r="W20" i="2"/>
  <c r="X34" i="2"/>
  <c r="W34" i="2"/>
  <c r="X38" i="2"/>
  <c r="X41" i="2"/>
  <c r="X7" i="2"/>
  <c r="S12" i="2"/>
  <c r="J4" i="2"/>
  <c r="Q5" i="2"/>
  <c r="G5" i="2"/>
  <c r="U5" i="2" s="1"/>
  <c r="AC5" i="2" s="1"/>
  <c r="K9" i="2"/>
  <c r="E9" i="2"/>
  <c r="U9" i="2" s="1"/>
  <c r="AC9" i="2" s="1"/>
  <c r="R9" i="2"/>
  <c r="W16" i="2"/>
  <c r="X16" i="2"/>
  <c r="Z17" i="2"/>
  <c r="S3" i="2"/>
  <c r="Q6" i="2"/>
  <c r="I7" i="2"/>
  <c r="U7" i="2" s="1"/>
  <c r="AC7" i="2" s="1"/>
  <c r="Q9" i="2"/>
  <c r="I15" i="2"/>
  <c r="U15" i="2" s="1"/>
  <c r="AC15" i="2" s="1"/>
  <c r="H16" i="2"/>
  <c r="I19" i="2"/>
  <c r="U19" i="2" s="1"/>
  <c r="AC19" i="2" s="1"/>
  <c r="Q25" i="2"/>
  <c r="X40" i="2"/>
  <c r="G42" i="2"/>
  <c r="R42" i="2"/>
  <c r="R7" i="2"/>
  <c r="T7" i="2" s="1"/>
  <c r="R8" i="2"/>
  <c r="T8" i="2" s="1"/>
  <c r="F18" i="2"/>
  <c r="Q21" i="2"/>
  <c r="X26" i="2"/>
  <c r="H28" i="2"/>
  <c r="T28" i="2"/>
  <c r="T33" i="2"/>
  <c r="H34" i="2"/>
  <c r="T34" i="2"/>
  <c r="F36" i="2"/>
  <c r="T36" i="2"/>
  <c r="H38" i="2"/>
  <c r="R41" i="2"/>
  <c r="F41" i="2"/>
  <c r="X44" i="2"/>
  <c r="J16" i="2"/>
  <c r="G17" i="2"/>
  <c r="H20" i="2"/>
  <c r="K20" i="2"/>
  <c r="D22" i="2"/>
  <c r="Z24" i="2"/>
  <c r="Z26" i="2"/>
  <c r="K39" i="2"/>
  <c r="E39" i="2"/>
  <c r="U39" i="2" s="1"/>
  <c r="AC39" i="2" s="1"/>
  <c r="R39" i="2"/>
  <c r="T39" i="2" s="1"/>
  <c r="K40" i="2"/>
  <c r="R40" i="2"/>
  <c r="W40" i="2" s="1"/>
  <c r="D40" i="2"/>
  <c r="X43" i="2"/>
  <c r="J28" i="2"/>
  <c r="W33" i="2"/>
  <c r="J34" i="2"/>
  <c r="J36" i="2"/>
  <c r="R37" i="2"/>
  <c r="R38" i="2"/>
  <c r="T38" i="2" s="1"/>
  <c r="E33" i="1"/>
  <c r="E17" i="1"/>
  <c r="E15" i="1"/>
  <c r="E13" i="1"/>
  <c r="E11" i="1"/>
  <c r="C94" i="1" l="1"/>
  <c r="E21" i="1"/>
  <c r="C75" i="1"/>
  <c r="J69" i="1"/>
  <c r="J70" i="1" s="1"/>
  <c r="J71" i="1" s="1"/>
  <c r="J75" i="1"/>
  <c r="A79" i="1"/>
  <c r="B94" i="1"/>
  <c r="J95" i="1"/>
  <c r="J96" i="1" s="1"/>
  <c r="J97" i="1" s="1"/>
  <c r="K94" i="1"/>
  <c r="L94" i="1"/>
  <c r="J72" i="1"/>
  <c r="A72" i="1"/>
  <c r="J65" i="1"/>
  <c r="A65" i="1"/>
  <c r="J59" i="1"/>
  <c r="D39" i="1"/>
  <c r="E37" i="1"/>
  <c r="AA11" i="2"/>
  <c r="D25" i="2"/>
  <c r="U25" i="2" s="1"/>
  <c r="AC25" i="2" s="1"/>
  <c r="AB10" i="2"/>
  <c r="AB11" i="2"/>
  <c r="W17" i="2"/>
  <c r="Y11" i="2"/>
  <c r="T11" i="2"/>
  <c r="Y17" i="2"/>
  <c r="D13" i="2"/>
  <c r="U13" i="2" s="1"/>
  <c r="AC13" i="2" s="1"/>
  <c r="L37" i="2"/>
  <c r="W4" i="2"/>
  <c r="R43" i="2"/>
  <c r="W43" i="2" s="1"/>
  <c r="J26" i="2"/>
  <c r="Y23" i="2"/>
  <c r="T42" i="2"/>
  <c r="K12" i="2"/>
  <c r="W18" i="2"/>
  <c r="L23" i="2"/>
  <c r="F23" i="2"/>
  <c r="U23" i="2" s="1"/>
  <c r="AC23" i="2" s="1"/>
  <c r="AB23" i="2"/>
  <c r="AB18" i="2"/>
  <c r="T35" i="2"/>
  <c r="Y12" i="2"/>
  <c r="E44" i="2"/>
  <c r="U44" i="2" s="1"/>
  <c r="AC44" i="2" s="1"/>
  <c r="AA18" i="2"/>
  <c r="L44" i="2"/>
  <c r="K11" i="2"/>
  <c r="T18" i="2"/>
  <c r="Y21" i="2"/>
  <c r="T15" i="2"/>
  <c r="W39" i="2"/>
  <c r="K6" i="2"/>
  <c r="S26" i="2"/>
  <c r="T26" i="2" s="1"/>
  <c r="W23" i="2"/>
  <c r="T23" i="2"/>
  <c r="W42" i="2"/>
  <c r="L26" i="2"/>
  <c r="D43" i="2"/>
  <c r="J43" i="2" s="1"/>
  <c r="L13" i="2"/>
  <c r="K24" i="2"/>
  <c r="T19" i="2"/>
  <c r="J10" i="2"/>
  <c r="W41" i="2"/>
  <c r="J21" i="2"/>
  <c r="W10" i="2"/>
  <c r="W37" i="2"/>
  <c r="T10" i="2"/>
  <c r="Y10" i="2"/>
  <c r="U35" i="2"/>
  <c r="AC35" i="2" s="1"/>
  <c r="T25" i="2"/>
  <c r="AB25" i="2"/>
  <c r="L25" i="2"/>
  <c r="T44" i="2"/>
  <c r="W44" i="2"/>
  <c r="Y22" i="2"/>
  <c r="K5" i="2"/>
  <c r="AA22" i="2"/>
  <c r="T12" i="2"/>
  <c r="L27" i="2"/>
  <c r="S24" i="2"/>
  <c r="W24" i="2" s="1"/>
  <c r="L24" i="2"/>
  <c r="L33" i="2"/>
  <c r="L3" i="2"/>
  <c r="W38" i="2"/>
  <c r="U8" i="2"/>
  <c r="AC8" i="2" s="1"/>
  <c r="L8" i="2"/>
  <c r="J40" i="2"/>
  <c r="U40" i="2"/>
  <c r="AC40" i="2" s="1"/>
  <c r="J9" i="2"/>
  <c r="J22" i="2"/>
  <c r="U22" i="2"/>
  <c r="AC22" i="2" s="1"/>
  <c r="K41" i="2"/>
  <c r="U41" i="2"/>
  <c r="AC41" i="2" s="1"/>
  <c r="T37" i="2"/>
  <c r="L28" i="2"/>
  <c r="U28" i="2"/>
  <c r="AC28" i="2" s="1"/>
  <c r="T21" i="2"/>
  <c r="X21" i="2"/>
  <c r="Z21" i="2"/>
  <c r="K42" i="2"/>
  <c r="U42" i="2"/>
  <c r="AC42" i="2" s="1"/>
  <c r="AB6" i="2"/>
  <c r="AA6" i="2"/>
  <c r="W6" i="2"/>
  <c r="Y6" i="2"/>
  <c r="T6" i="2"/>
  <c r="L19" i="2"/>
  <c r="T41" i="2"/>
  <c r="W25" i="2"/>
  <c r="L7" i="2"/>
  <c r="T22" i="2"/>
  <c r="U4" i="2"/>
  <c r="AC4" i="2" s="1"/>
  <c r="L4" i="2"/>
  <c r="L20" i="2"/>
  <c r="U20" i="2"/>
  <c r="AC20" i="2" s="1"/>
  <c r="L38" i="2"/>
  <c r="U38" i="2"/>
  <c r="AC38" i="2" s="1"/>
  <c r="E14" i="2"/>
  <c r="R14" i="2"/>
  <c r="L14" i="2"/>
  <c r="U17" i="2"/>
  <c r="AC17" i="2" s="1"/>
  <c r="K17" i="2"/>
  <c r="L34" i="2"/>
  <c r="U34" i="2"/>
  <c r="AC34" i="2" s="1"/>
  <c r="U18" i="2"/>
  <c r="AC18" i="2" s="1"/>
  <c r="K18" i="2"/>
  <c r="T40" i="2"/>
  <c r="J39" i="2"/>
  <c r="Z12" i="2"/>
  <c r="X12" i="2"/>
  <c r="W12" i="2"/>
  <c r="AA25" i="2"/>
  <c r="W15" i="2"/>
  <c r="X15" i="2"/>
  <c r="AB13" i="2"/>
  <c r="AA13" i="2"/>
  <c r="W13" i="2"/>
  <c r="Y13" i="2"/>
  <c r="T3" i="2"/>
  <c r="AB22" i="2"/>
  <c r="U16" i="2"/>
  <c r="AC16" i="2" s="1"/>
  <c r="L16" i="2"/>
  <c r="K36" i="2"/>
  <c r="U36" i="2"/>
  <c r="AC36" i="2" s="1"/>
  <c r="W8" i="2"/>
  <c r="X9" i="2"/>
  <c r="Z9" i="2"/>
  <c r="T9" i="2"/>
  <c r="X3" i="2"/>
  <c r="W3" i="2"/>
  <c r="W9" i="2"/>
  <c r="Y9" i="2"/>
  <c r="Y5" i="2"/>
  <c r="T5" i="2"/>
  <c r="W5" i="2"/>
  <c r="W7" i="2"/>
  <c r="Y25" i="2"/>
  <c r="T27" i="2"/>
  <c r="W27" i="2"/>
  <c r="W21" i="2"/>
  <c r="L15" i="2"/>
  <c r="T13" i="2"/>
  <c r="J25" i="2" l="1"/>
  <c r="J13" i="2"/>
  <c r="F23" i="1"/>
  <c r="J76" i="1"/>
  <c r="J77" i="1" s="1"/>
  <c r="J78" i="1" s="1"/>
  <c r="J79" i="1" s="1"/>
  <c r="K75" i="1"/>
  <c r="L75" i="1"/>
  <c r="L78" i="1"/>
  <c r="A80" i="1"/>
  <c r="C79" i="1"/>
  <c r="L79" i="1"/>
  <c r="J80" i="1"/>
  <c r="L80" i="1" s="1"/>
  <c r="C96" i="1"/>
  <c r="L96" i="1"/>
  <c r="C91" i="1"/>
  <c r="L91" i="1"/>
  <c r="L86" i="1"/>
  <c r="C86" i="1"/>
  <c r="C72" i="1"/>
  <c r="A73" i="1"/>
  <c r="L72" i="1"/>
  <c r="J73" i="1"/>
  <c r="C65" i="1"/>
  <c r="A66" i="1"/>
  <c r="L65" i="1"/>
  <c r="J66" i="1"/>
  <c r="L58" i="1"/>
  <c r="C58" i="1"/>
  <c r="D41" i="1"/>
  <c r="E39" i="1"/>
  <c r="T43" i="2"/>
  <c r="F31" i="1" s="1"/>
  <c r="W26" i="2"/>
  <c r="C77" i="1" s="1"/>
  <c r="K23" i="2"/>
  <c r="Y26" i="2"/>
  <c r="J44" i="2"/>
  <c r="U43" i="2"/>
  <c r="AC43" i="2" s="1"/>
  <c r="C97" i="1" s="1"/>
  <c r="Y24" i="2"/>
  <c r="T24" i="2"/>
  <c r="Y14" i="2"/>
  <c r="W14" i="2"/>
  <c r="U14" i="2"/>
  <c r="AC14" i="2" s="1"/>
  <c r="C59" i="1" s="1"/>
  <c r="J14" i="2"/>
  <c r="T14" i="2"/>
  <c r="F21" i="1" s="1"/>
  <c r="B54" i="1"/>
  <c r="E9" i="1"/>
  <c r="C73" i="1" l="1"/>
  <c r="F11" i="1"/>
  <c r="L77" i="1"/>
  <c r="C80" i="1"/>
  <c r="C78" i="1"/>
  <c r="E41" i="1"/>
  <c r="L92" i="1"/>
  <c r="L97" i="1"/>
  <c r="L87" i="1"/>
  <c r="L71" i="1"/>
  <c r="C87" i="1"/>
  <c r="C92" i="1"/>
  <c r="L73" i="1"/>
  <c r="L70" i="1"/>
  <c r="L66" i="1"/>
  <c r="C64" i="1"/>
  <c r="C70" i="1"/>
  <c r="L59" i="1"/>
  <c r="C71" i="1"/>
  <c r="C66" i="1"/>
  <c r="C63" i="1"/>
  <c r="L57" i="1"/>
  <c r="L64" i="1"/>
  <c r="C56" i="1"/>
  <c r="L63" i="1"/>
  <c r="L56" i="1"/>
  <c r="F41" i="1"/>
  <c r="C57" i="1"/>
  <c r="F37" i="1"/>
  <c r="F39" i="1"/>
  <c r="F35" i="1"/>
  <c r="F17" i="1"/>
  <c r="F33" i="1"/>
  <c r="F19" i="1"/>
  <c r="F15" i="1"/>
  <c r="F13" i="1"/>
  <c r="F9" i="1"/>
</calcChain>
</file>

<file path=xl/sharedStrings.xml><?xml version="1.0" encoding="utf-8"?>
<sst xmlns="http://schemas.openxmlformats.org/spreadsheetml/2006/main" count="280" uniqueCount="71">
  <si>
    <t>Für neue Zufallswerte</t>
  </si>
  <si>
    <t>F9 drücken</t>
  </si>
  <si>
    <t>www.schlauistwow.de</t>
  </si>
  <si>
    <t>Aufgabe:</t>
  </si>
  <si>
    <t xml:space="preserve">Ein Erklärvideo zum Thema findest du unter dem folgenden Link. </t>
  </si>
  <si>
    <t>Aufgabe 1:</t>
  </si>
  <si>
    <t>b</t>
  </si>
  <si>
    <t>Aufgabe 2:</t>
  </si>
  <si>
    <t>Aufgabe 2</t>
  </si>
  <si>
    <t>Aufgabe 1</t>
  </si>
  <si>
    <t>Kontrolle</t>
  </si>
  <si>
    <t>a</t>
  </si>
  <si>
    <t>c</t>
  </si>
  <si>
    <t>d</t>
  </si>
  <si>
    <t>e</t>
  </si>
  <si>
    <t>f</t>
  </si>
  <si>
    <t>(a+b)/a</t>
  </si>
  <si>
    <t>(c+d)/c</t>
  </si>
  <si>
    <t>f/e</t>
  </si>
  <si>
    <t>Gegeben</t>
  </si>
  <si>
    <t>Lösung</t>
  </si>
  <si>
    <t>1.</t>
  </si>
  <si>
    <t>f : e = (a+b) : a</t>
  </si>
  <si>
    <t>2.</t>
  </si>
  <si>
    <t>e : f = a : (a+b)</t>
  </si>
  <si>
    <t>3.</t>
  </si>
  <si>
    <t>(a+b) : a = (c+d) : c</t>
  </si>
  <si>
    <t>4.</t>
  </si>
  <si>
    <t>5.</t>
  </si>
  <si>
    <t>f : e = (c+d) : c</t>
  </si>
  <si>
    <t>6.</t>
  </si>
  <si>
    <t>e : f = c : (c+d)</t>
  </si>
  <si>
    <t>7.</t>
  </si>
  <si>
    <t>(c+d) : c = (a+b) : 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</si>
  <si>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</si>
  <si>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</si>
  <si>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</si>
  <si>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</si>
  <si>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</si>
  <si>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</si>
  <si>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</si>
  <si>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</si>
  <si>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</si>
  <si>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</si>
  <si>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</si>
  <si>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</si>
  <si>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</si>
  <si>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</si>
  <si>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</si>
  <si>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</si>
  <si>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</si>
  <si>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</si>
  <si>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</si>
  <si>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b/a</t>
  </si>
  <si>
    <t>d/c</t>
  </si>
  <si>
    <t>f : e = b : a</t>
  </si>
  <si>
    <t>e : f = a : b</t>
  </si>
  <si>
    <t>d : c = b : a</t>
  </si>
  <si>
    <t>c : d = a : b</t>
  </si>
  <si>
    <t>f : e = d : c</t>
  </si>
  <si>
    <t>e : f = c : d</t>
  </si>
  <si>
    <t>b : a = d : c</t>
  </si>
  <si>
    <t>a : b = c : d</t>
  </si>
  <si>
    <t>c : d = e : f</t>
  </si>
  <si>
    <t>d : c = f : e</t>
  </si>
  <si>
    <t>a : b = e : f</t>
  </si>
  <si>
    <t>b : a = f : e</t>
  </si>
  <si>
    <t xml:space="preserve">Gegeben ist die folgende Figur. </t>
  </si>
  <si>
    <t>Berechne die angegebene Seitenlänge.</t>
  </si>
  <si>
    <t xml:space="preserve">Einsetzen: </t>
  </si>
  <si>
    <t>Klassenarbeitstraining: Strahlensätze anwenden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</si>
</sst>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0"/>
      <name val="Symbol"/>
      <family val="1"/>
      <charset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4" borderId="0" xfId="0" applyFill="1"/>
    <xf numFmtId="2" fontId="0" fillId="0" borderId="0" xfId="0" applyNumberFormat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160020</xdr:colOff>
      <xdr:row>1</xdr:row>
      <xdr:rowOff>91439</xdr:rowOff>
    </xdr:from>
    <xdr:to>
      <xdr:col>17</xdr:col>
      <xdr:colOff>60960</xdr:colOff>
      <xdr:row>8</xdr:row>
      <xdr:rowOff>10928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373379"/>
          <a:ext cx="1912620" cy="1283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274320</xdr:colOff>
      <xdr:row>23</xdr:row>
      <xdr:rowOff>188707</xdr:rowOff>
    </xdr:from>
    <xdr:to>
      <xdr:col>17</xdr:col>
      <xdr:colOff>182880</xdr:colOff>
      <xdr:row>29</xdr:row>
      <xdr:rowOff>167640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4692127"/>
          <a:ext cx="1920240" cy="112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60960</xdr:colOff>
      <xdr:row>44</xdr:row>
      <xdr:rowOff>30480</xdr:rowOff>
    </xdr:from>
    <xdr:to>
      <xdr:col>17</xdr:col>
      <xdr:colOff>251460</xdr:colOff>
      <xdr:row>50</xdr:row>
      <xdr:rowOff>175260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54880" y="8359140"/>
          <a:ext cx="13335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A34" zoomScaleNormal="100" workbookViewId="0">
      <selection activeCell="A42" sqref="A42:XFD42"/>
    </sheetView>
  </sheetViews>
  <sheetFormatPr baseColWidth="10" defaultRowHeight="12.5" x14ac:dyDescent="0.25"/>
  <cols>
    <col min="1" max="1" width="2.453125" customWidth="1"/>
    <col min="2" max="2" width="3.90625" customWidth="1"/>
    <col min="3" max="3" width="6" customWidth="1"/>
    <col min="4" max="4" width="2.08984375" customWidth="1"/>
    <col min="5" max="5" width="8.08984375" customWidth="1"/>
    <col min="6" max="6" width="10.36328125" bestFit="1" customWidth="1"/>
    <col min="7" max="7" width="8.08984375" customWidth="1"/>
    <col min="8" max="8" width="5.36328125" customWidth="1"/>
    <col min="9" max="9" width="5" customWidth="1"/>
    <col min="10" max="10" width="1.453125" customWidth="1"/>
    <col min="11" max="11" width="3" customWidth="1"/>
    <col min="12" max="12" width="4.6328125" customWidth="1"/>
    <col min="13" max="13" width="2" customWidth="1"/>
    <col min="14" max="14" width="6" customWidth="1"/>
    <col min="15" max="15" width="5" customWidth="1"/>
    <col min="16" max="16" width="7.08984375" customWidth="1"/>
    <col min="17" max="17" width="4.54296875" customWidth="1"/>
    <col min="18" max="18" width="4" customWidth="1"/>
  </cols>
  <sheetData>
    <row r="1" spans="1:21" ht="22.25" customHeight="1" x14ac:dyDescent="0.25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1" s="1" customFormat="1" ht="15.5" x14ac:dyDescent="0.35"/>
    <row r="3" spans="1:21" s="1" customFormat="1" ht="15.5" x14ac:dyDescent="0.35">
      <c r="A3" s="3" t="s">
        <v>5</v>
      </c>
      <c r="I3" s="4"/>
      <c r="J3" s="4"/>
      <c r="K3" s="3"/>
    </row>
    <row r="4" spans="1:21" s="1" customFormat="1" ht="15.5" x14ac:dyDescent="0.35">
      <c r="B4"/>
      <c r="I4" s="4"/>
      <c r="J4" s="4"/>
      <c r="K4" s="3"/>
    </row>
    <row r="5" spans="1:21" s="1" customFormat="1" ht="15.5" x14ac:dyDescent="0.35">
      <c r="B5" s="1" t="s">
        <v>67</v>
      </c>
      <c r="I5" s="4"/>
      <c r="J5" s="4"/>
      <c r="T5" s="23" t="s">
        <v>0</v>
      </c>
      <c r="U5" s="23"/>
    </row>
    <row r="6" spans="1:21" s="1" customFormat="1" ht="15.5" x14ac:dyDescent="0.35">
      <c r="B6" s="1" t="s">
        <v>68</v>
      </c>
      <c r="T6" s="23" t="s">
        <v>1</v>
      </c>
      <c r="U6" s="23"/>
    </row>
    <row r="7" spans="1:21" s="1" customFormat="1" ht="15.5" x14ac:dyDescent="0.35"/>
    <row r="8" spans="1:21" s="1" customFormat="1" ht="15.5" x14ac:dyDescent="0.35">
      <c r="I8" s="4"/>
      <c r="J8" s="6">
        <v>2</v>
      </c>
      <c r="M8" s="15"/>
    </row>
    <row r="9" spans="1:21" s="1" customFormat="1" ht="15.5" x14ac:dyDescent="0.35">
      <c r="A9" s="5"/>
      <c r="D9" s="15">
        <v>1</v>
      </c>
      <c r="E9" s="1" t="str">
        <f>CHAR(D9+96)&amp;")"</f>
        <v>a)</v>
      </c>
      <c r="F9" s="1" t="str">
        <f ca="1">VLOOKUP(D9,Daten1!$A$2:$U$28,20,FALSE)</f>
        <v>Es ist e=6, f=9, b=3. Berechne a.</v>
      </c>
      <c r="I9" s="4"/>
      <c r="J9" s="4"/>
      <c r="M9" s="15"/>
    </row>
    <row r="10" spans="1:21" s="1" customFormat="1" ht="7.5" customHeight="1" x14ac:dyDescent="0.35">
      <c r="A10" s="5"/>
      <c r="D10" s="15"/>
      <c r="I10" s="4"/>
      <c r="J10" s="4"/>
      <c r="M10" s="15"/>
    </row>
    <row r="11" spans="1:21" s="1" customFormat="1" ht="15.5" x14ac:dyDescent="0.35">
      <c r="A11" s="5"/>
      <c r="D11" s="15">
        <f>D9+1</f>
        <v>2</v>
      </c>
      <c r="E11" s="1" t="str">
        <f>CHAR(D11+96)&amp;")"</f>
        <v>b)</v>
      </c>
      <c r="F11" s="1" t="str">
        <f ca="1">VLOOKUP(D11,Daten1!$A$2:$U$28,20,FALSE)</f>
        <v>Es ist e=5, f=9, a=6. Berechne b.</v>
      </c>
      <c r="I11" s="4"/>
      <c r="J11" s="4"/>
      <c r="M11" s="15"/>
    </row>
    <row r="12" spans="1:21" s="1" customFormat="1" ht="7.5" customHeight="1" x14ac:dyDescent="0.35">
      <c r="A12" s="5"/>
      <c r="D12" s="15"/>
      <c r="I12" s="4"/>
      <c r="J12" s="4"/>
      <c r="M12" s="15"/>
    </row>
    <row r="13" spans="1:21" s="1" customFormat="1" ht="15.5" x14ac:dyDescent="0.35">
      <c r="A13" s="5"/>
      <c r="D13" s="15">
        <f>D11+1</f>
        <v>3</v>
      </c>
      <c r="E13" s="1" t="str">
        <f>CHAR(D13+96)&amp;")"</f>
        <v>c)</v>
      </c>
      <c r="F13" s="1" t="str">
        <f ca="1">VLOOKUP(D13,Daten1!$A$2:$U$28,20,FALSE)</f>
        <v>Es ist a=6, b=6, e=5. Berechne f.</v>
      </c>
      <c r="I13" s="4"/>
      <c r="J13" s="4"/>
      <c r="M13" s="15"/>
    </row>
    <row r="14" spans="1:21" s="1" customFormat="1" ht="7.5" customHeight="1" x14ac:dyDescent="0.35">
      <c r="A14" s="5"/>
      <c r="D14" s="15"/>
      <c r="I14" s="4"/>
      <c r="J14" s="4"/>
      <c r="M14" s="15"/>
    </row>
    <row r="15" spans="1:21" s="1" customFormat="1" ht="15.5" x14ac:dyDescent="0.35">
      <c r="A15" s="5"/>
      <c r="D15" s="15">
        <f>D13+1</f>
        <v>4</v>
      </c>
      <c r="E15" s="1" t="str">
        <f>CHAR(D15+96)&amp;")"</f>
        <v>d)</v>
      </c>
      <c r="F15" s="1" t="str">
        <f ca="1">VLOOKUP(D15,Daten1!$A$2:$U$28,20,FALSE)</f>
        <v>Es ist a=2, b=2, f=4. Berechne e.</v>
      </c>
      <c r="I15" s="4"/>
      <c r="J15" s="4"/>
      <c r="M15" s="15"/>
    </row>
    <row r="16" spans="1:21" s="1" customFormat="1" ht="7.5" customHeight="1" x14ac:dyDescent="0.35">
      <c r="A16" s="5"/>
      <c r="D16" s="15"/>
      <c r="I16" s="4"/>
      <c r="J16" s="4"/>
      <c r="M16" s="15"/>
    </row>
    <row r="17" spans="1:13" s="1" customFormat="1" ht="15.5" x14ac:dyDescent="0.35">
      <c r="A17" s="5"/>
      <c r="D17" s="15">
        <f>D15+1</f>
        <v>5</v>
      </c>
      <c r="E17" s="1" t="str">
        <f>CHAR(D17+96)&amp;")"</f>
        <v>e)</v>
      </c>
      <c r="F17" s="1" t="str">
        <f ca="1">VLOOKUP(D17,Daten1!$A$2:$U$28,20,FALSE)</f>
        <v>Es ist a=7, b=7, c=3. Berechne d.</v>
      </c>
      <c r="I17" s="4"/>
      <c r="J17" s="4"/>
      <c r="M17" s="15"/>
    </row>
    <row r="18" spans="1:13" s="1" customFormat="1" ht="7.5" customHeight="1" x14ac:dyDescent="0.35">
      <c r="A18" s="5"/>
      <c r="D18" s="15"/>
      <c r="I18" s="4"/>
      <c r="J18" s="4"/>
      <c r="M18" s="15"/>
    </row>
    <row r="19" spans="1:13" s="1" customFormat="1" ht="15.5" x14ac:dyDescent="0.35">
      <c r="A19" s="5"/>
      <c r="D19" s="15">
        <f>D17+1</f>
        <v>6</v>
      </c>
      <c r="E19" s="1" t="str">
        <f>CHAR(D19+96)&amp;")"</f>
        <v>f)</v>
      </c>
      <c r="F19" s="1" t="str">
        <f ca="1">VLOOKUP(D19,Daten1!$A$2:$U$28,20,FALSE)</f>
        <v>Es ist a=5, b=5, d=3. Berechne c.</v>
      </c>
      <c r="I19" s="4"/>
      <c r="J19" s="4"/>
      <c r="M19" s="15"/>
    </row>
    <row r="20" spans="1:13" s="1" customFormat="1" ht="7.5" customHeight="1" x14ac:dyDescent="0.35">
      <c r="A20" s="5"/>
      <c r="D20" s="15"/>
      <c r="I20" s="4"/>
      <c r="J20" s="4"/>
      <c r="M20" s="15"/>
    </row>
    <row r="21" spans="1:13" s="1" customFormat="1" ht="15.5" x14ac:dyDescent="0.35">
      <c r="A21" s="5"/>
      <c r="D21" s="15">
        <f>D19+1</f>
        <v>7</v>
      </c>
      <c r="E21" s="1" t="str">
        <f>CHAR(D21+96)&amp;")"</f>
        <v>g)</v>
      </c>
      <c r="F21" s="1" t="str">
        <f ca="1">VLOOKUP(D21,Daten1!$A$2:$U$28,20,FALSE)</f>
        <v>Es ist c=4, d=5, e=3. Berechne f.</v>
      </c>
      <c r="I21" s="4"/>
      <c r="J21" s="4"/>
      <c r="M21" s="15"/>
    </row>
    <row r="22" spans="1:13" s="1" customFormat="1" ht="7.5" customHeight="1" x14ac:dyDescent="0.35">
      <c r="A22" s="5"/>
      <c r="D22" s="15"/>
      <c r="I22" s="4"/>
      <c r="J22" s="4"/>
      <c r="M22" s="15"/>
    </row>
    <row r="23" spans="1:13" s="1" customFormat="1" ht="15.5" x14ac:dyDescent="0.35">
      <c r="A23" s="5"/>
      <c r="D23" s="15">
        <f>D21+1</f>
        <v>8</v>
      </c>
      <c r="E23" s="1" t="str">
        <f>CHAR(D23+96)&amp;")"</f>
        <v>h)</v>
      </c>
      <c r="F23" s="1" t="str">
        <f ca="1">VLOOKUP(D23,Daten1!$A$2:$U$28,20,FALSE)</f>
        <v>Es ist c=6, d=5, f=6. Berechne e.</v>
      </c>
      <c r="I23" s="4"/>
      <c r="J23" s="4"/>
      <c r="M23" s="15"/>
    </row>
    <row r="24" spans="1:13" s="1" customFormat="1" ht="15.5" x14ac:dyDescent="0.35">
      <c r="A24" s="5"/>
      <c r="D24" s="15"/>
      <c r="I24" s="4"/>
      <c r="J24" s="4"/>
      <c r="M24" s="15"/>
    </row>
    <row r="25" spans="1:13" s="1" customFormat="1" ht="15.5" x14ac:dyDescent="0.35">
      <c r="A25" s="3" t="s">
        <v>7</v>
      </c>
      <c r="I25" s="4"/>
      <c r="J25" s="4"/>
      <c r="M25" s="15"/>
    </row>
    <row r="26" spans="1:13" s="1" customFormat="1" ht="15.5" x14ac:dyDescent="0.35">
      <c r="B26"/>
      <c r="I26" s="4"/>
      <c r="J26" s="4"/>
      <c r="M26" s="15"/>
    </row>
    <row r="27" spans="1:13" s="1" customFormat="1" ht="15.5" x14ac:dyDescent="0.35">
      <c r="B27" s="1" t="s">
        <v>67</v>
      </c>
      <c r="I27" s="4"/>
      <c r="J27" s="4"/>
      <c r="M27" s="15"/>
    </row>
    <row r="28" spans="1:13" s="1" customFormat="1" ht="15.5" x14ac:dyDescent="0.35">
      <c r="B28" s="1" t="s">
        <v>68</v>
      </c>
      <c r="I28" s="4"/>
      <c r="J28" s="4"/>
      <c r="M28" s="15"/>
    </row>
    <row r="29" spans="1:13" s="1" customFormat="1" ht="15.5" x14ac:dyDescent="0.35">
      <c r="I29" s="4"/>
      <c r="J29" s="4"/>
      <c r="M29" s="15"/>
    </row>
    <row r="30" spans="1:13" s="1" customFormat="1" ht="15.5" x14ac:dyDescent="0.35">
      <c r="I30" s="4"/>
      <c r="J30" s="4"/>
      <c r="M30" s="15"/>
    </row>
    <row r="31" spans="1:13" s="1" customFormat="1" ht="15.5" x14ac:dyDescent="0.35">
      <c r="A31" s="5"/>
      <c r="D31" s="15">
        <v>1</v>
      </c>
      <c r="E31" s="1" t="str">
        <f>CHAR(D31+96)&amp;")"</f>
        <v>a)</v>
      </c>
      <c r="F31" s="1" t="str">
        <f ca="1">VLOOKUP(D31,Daten1!$A$33:$V$44,20,FALSE)</f>
        <v>Es ist e=6, f=8, a=3. Berechne b.</v>
      </c>
      <c r="I31" s="4"/>
      <c r="J31" s="4"/>
      <c r="M31" s="15"/>
    </row>
    <row r="32" spans="1:13" s="1" customFormat="1" ht="7.5" customHeight="1" x14ac:dyDescent="0.35">
      <c r="A32" s="5"/>
      <c r="D32" s="15"/>
      <c r="I32" s="4"/>
      <c r="J32" s="4"/>
      <c r="M32" s="15"/>
    </row>
    <row r="33" spans="1:18" s="1" customFormat="1" ht="15.5" x14ac:dyDescent="0.35">
      <c r="A33" s="5"/>
      <c r="D33" s="15">
        <f>D31+1</f>
        <v>2</v>
      </c>
      <c r="E33" s="1" t="str">
        <f>CHAR(D33+96)&amp;")"</f>
        <v>b)</v>
      </c>
      <c r="F33" s="1" t="str">
        <f ca="1">VLOOKUP(D33,Daten1!$A$33:$V$44,20,FALSE)</f>
        <v>Es ist a=5, b=6, e=2. Berechne f.</v>
      </c>
      <c r="I33" s="4"/>
      <c r="J33" s="4"/>
      <c r="M33" s="15"/>
    </row>
    <row r="34" spans="1:18" s="1" customFormat="1" ht="7.5" customHeight="1" x14ac:dyDescent="0.35">
      <c r="A34" s="5"/>
      <c r="D34" s="15"/>
      <c r="I34" s="4"/>
      <c r="J34" s="4"/>
      <c r="M34" s="15"/>
    </row>
    <row r="35" spans="1:18" s="1" customFormat="1" ht="15.5" x14ac:dyDescent="0.35">
      <c r="A35" s="5"/>
      <c r="D35" s="15">
        <f>D33+1</f>
        <v>3</v>
      </c>
      <c r="E35" s="1" t="str">
        <f>CHAR(D35+96)&amp;")"</f>
        <v>c)</v>
      </c>
      <c r="F35" s="1" t="str">
        <f ca="1">VLOOKUP(D35,Daten1!$A$33:$V$44,20,FALSE)</f>
        <v>Es ist a=3, b=4, f=4. Berechne e.</v>
      </c>
      <c r="I35" s="4"/>
      <c r="J35" s="4"/>
      <c r="M35" s="15"/>
    </row>
    <row r="36" spans="1:18" s="1" customFormat="1" ht="7.5" customHeight="1" x14ac:dyDescent="0.35">
      <c r="A36" s="5"/>
      <c r="D36" s="15"/>
      <c r="I36" s="4"/>
      <c r="J36" s="4"/>
      <c r="M36" s="15"/>
    </row>
    <row r="37" spans="1:18" s="1" customFormat="1" ht="15.5" x14ac:dyDescent="0.35">
      <c r="A37" s="5"/>
      <c r="D37" s="15">
        <f>D35+1</f>
        <v>4</v>
      </c>
      <c r="E37" s="1" t="str">
        <f>CHAR(D37+96)&amp;")"</f>
        <v>d)</v>
      </c>
      <c r="F37" s="1" t="str">
        <f ca="1">VLOOKUP(D37,Daten1!$A$33:$V$44,20,FALSE)</f>
        <v>Es ist a=3, b=5, c=5. Berechne d.</v>
      </c>
      <c r="I37" s="4"/>
      <c r="J37" s="4"/>
      <c r="M37" s="15"/>
    </row>
    <row r="38" spans="1:18" s="1" customFormat="1" ht="7.5" customHeight="1" x14ac:dyDescent="0.35">
      <c r="A38" s="5"/>
      <c r="D38" s="15"/>
      <c r="I38" s="4"/>
      <c r="J38" s="4"/>
      <c r="M38" s="15"/>
    </row>
    <row r="39" spans="1:18" s="1" customFormat="1" ht="15.5" x14ac:dyDescent="0.35">
      <c r="A39" s="5"/>
      <c r="D39" s="15">
        <f>D37+1</f>
        <v>5</v>
      </c>
      <c r="E39" s="1" t="str">
        <f>CHAR(D39+96)&amp;")"</f>
        <v>e)</v>
      </c>
      <c r="F39" s="1" t="str">
        <f ca="1">VLOOKUP(D39,Daten1!$A$33:$V$44,20,FALSE)</f>
        <v>Es ist a=4, b=4, d=6. Berechne c.</v>
      </c>
      <c r="I39" s="4"/>
      <c r="J39" s="4"/>
      <c r="M39" s="15"/>
    </row>
    <row r="40" spans="1:18" s="1" customFormat="1" ht="7.5" customHeight="1" x14ac:dyDescent="0.35">
      <c r="A40" s="5"/>
      <c r="D40" s="15"/>
      <c r="I40" s="4"/>
      <c r="J40" s="4"/>
      <c r="M40" s="15"/>
    </row>
    <row r="41" spans="1:18" s="1" customFormat="1" ht="15.5" x14ac:dyDescent="0.35">
      <c r="A41" s="5"/>
      <c r="D41" s="15">
        <f>D39+1</f>
        <v>6</v>
      </c>
      <c r="E41" s="1" t="str">
        <f>CHAR(D41+96)&amp;")"</f>
        <v>f)</v>
      </c>
      <c r="F41" s="1" t="str">
        <f ca="1">VLOOKUP(D41,Daten1!$A$33:$V$44,20,FALSE)</f>
        <v>Es ist c=7, d=4, e=5. Berechne f.</v>
      </c>
      <c r="I41" s="4"/>
      <c r="J41" s="4"/>
      <c r="M41" s="15"/>
    </row>
    <row r="42" spans="1:18" s="1" customFormat="1" ht="15.5" x14ac:dyDescent="0.35">
      <c r="A42" s="5"/>
      <c r="D42" s="15"/>
      <c r="I42" s="4"/>
      <c r="J42" s="4"/>
      <c r="M42" s="15"/>
    </row>
    <row r="43" spans="1:18" s="1" customFormat="1" ht="15.5" x14ac:dyDescent="0.35">
      <c r="A43" s="5"/>
      <c r="D43" s="15"/>
      <c r="I43" s="4"/>
      <c r="J43" s="4"/>
      <c r="M43" s="15"/>
    </row>
    <row r="44" spans="1:18" s="1" customFormat="1" ht="16" thickBot="1" x14ac:dyDescent="0.4">
      <c r="A44" s="7"/>
      <c r="B44" s="7"/>
      <c r="C44" s="7"/>
      <c r="D44" s="7"/>
      <c r="E44" s="8"/>
      <c r="F44" s="8"/>
      <c r="G44" s="7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s="1" customFormat="1" ht="15.5" x14ac:dyDescent="0.35">
      <c r="A45"/>
      <c r="C45"/>
      <c r="D45"/>
      <c r="E45" s="10"/>
      <c r="F45" s="10"/>
      <c r="G45"/>
      <c r="H45" s="11"/>
      <c r="I45"/>
      <c r="J45" s="12"/>
      <c r="K45" s="12"/>
      <c r="L45"/>
      <c r="M45"/>
      <c r="N45"/>
      <c r="O45"/>
      <c r="P45"/>
      <c r="Q45"/>
      <c r="R45"/>
    </row>
    <row r="46" spans="1:18" s="1" customFormat="1" ht="15.5" x14ac:dyDescent="0.35">
      <c r="A46"/>
      <c r="B46" s="1" t="s">
        <v>4</v>
      </c>
      <c r="C46"/>
      <c r="D46"/>
      <c r="E46" s="10"/>
      <c r="F46" s="10"/>
      <c r="G46"/>
      <c r="H46" s="11"/>
      <c r="I46"/>
      <c r="J46" s="12"/>
      <c r="K46" s="12"/>
      <c r="L46" s="13"/>
      <c r="M46"/>
      <c r="N46" s="14"/>
      <c r="O46" s="14"/>
      <c r="P46" s="14"/>
      <c r="Q46" s="14"/>
      <c r="R46" s="14"/>
    </row>
    <row r="47" spans="1:18" s="1" customFormat="1" ht="15.5" x14ac:dyDescent="0.35">
      <c r="A47"/>
      <c r="B47"/>
      <c r="C47"/>
      <c r="D47"/>
      <c r="E47" s="10"/>
      <c r="F47" s="10"/>
      <c r="G47"/>
      <c r="H47" s="11"/>
      <c r="I47"/>
      <c r="J47" s="12"/>
      <c r="K47" s="12"/>
      <c r="L47"/>
      <c r="M47"/>
      <c r="N47" s="14"/>
      <c r="O47" s="14"/>
      <c r="P47" s="14"/>
      <c r="Q47" s="14"/>
      <c r="R47" s="14"/>
    </row>
    <row r="48" spans="1:18" s="1" customFormat="1" ht="15.5" x14ac:dyDescent="0.35">
      <c r="A48"/>
      <c r="B48"/>
      <c r="C48"/>
      <c r="D48"/>
      <c r="E48" s="10"/>
      <c r="F48" s="10"/>
      <c r="G48"/>
      <c r="H48" s="11"/>
      <c r="I48"/>
      <c r="J48" s="12"/>
      <c r="K48" s="12"/>
      <c r="L48" s="12"/>
      <c r="M48"/>
      <c r="N48" s="14"/>
      <c r="O48" s="14"/>
      <c r="P48" s="14"/>
      <c r="Q48" s="14"/>
      <c r="R48" s="14"/>
    </row>
    <row r="49" spans="1:18" s="1" customFormat="1" ht="15.5" x14ac:dyDescent="0.35">
      <c r="A49"/>
      <c r="B49"/>
      <c r="C49"/>
      <c r="D49"/>
      <c r="E49" s="10"/>
      <c r="F49" s="10"/>
      <c r="G49"/>
      <c r="H49" s="11"/>
      <c r="I49"/>
      <c r="J49" s="12"/>
      <c r="K49" s="12"/>
      <c r="L49" s="12"/>
      <c r="M49"/>
      <c r="N49" s="14"/>
      <c r="O49" s="14"/>
      <c r="P49" s="14"/>
      <c r="Q49" s="14"/>
      <c r="R49" s="14"/>
    </row>
    <row r="50" spans="1:18" s="1" customFormat="1" ht="18.649999999999999" customHeight="1" x14ac:dyDescent="0.35">
      <c r="A50"/>
      <c r="B50"/>
      <c r="C50"/>
      <c r="D50"/>
      <c r="E50" s="10"/>
      <c r="F50" s="10"/>
      <c r="G50"/>
      <c r="H50"/>
      <c r="I50"/>
      <c r="J50" s="12"/>
      <c r="K50" s="12"/>
      <c r="L50" s="12"/>
      <c r="M50"/>
      <c r="N50" s="14"/>
      <c r="O50" s="14"/>
      <c r="P50" s="14"/>
      <c r="Q50" s="14"/>
      <c r="R50" s="14"/>
    </row>
    <row r="51" spans="1:18" s="1" customFormat="1" ht="15.5" x14ac:dyDescent="0.35">
      <c r="A51"/>
      <c r="B51"/>
      <c r="C51"/>
      <c r="D51"/>
      <c r="E51" s="10"/>
      <c r="F51" s="10"/>
      <c r="G51"/>
      <c r="H51"/>
      <c r="I51"/>
      <c r="J51" s="12"/>
      <c r="K51" s="12"/>
      <c r="L51" s="12"/>
      <c r="M51"/>
      <c r="N51" s="14"/>
      <c r="O51" s="14"/>
      <c r="P51" s="14"/>
      <c r="Q51" s="14"/>
      <c r="R51" s="14"/>
    </row>
    <row r="52" spans="1:18" s="1" customFormat="1" ht="19.25" customHeight="1" x14ac:dyDescent="0.35">
      <c r="A52" s="25" t="s">
        <v>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14" x14ac:dyDescent="0.3">
      <c r="A53" s="16"/>
      <c r="B53" s="2"/>
      <c r="C53" s="18"/>
      <c r="D53" s="2"/>
      <c r="G53" s="17" t="s">
        <v>9</v>
      </c>
      <c r="J53" s="16"/>
      <c r="K53" s="2"/>
      <c r="L53" s="18"/>
      <c r="M53" s="2"/>
    </row>
    <row r="54" spans="1:18" ht="15.5" x14ac:dyDescent="0.35">
      <c r="A54" s="16">
        <v>1</v>
      </c>
      <c r="B54" s="2" t="str">
        <f>CHAR(A54+96)&amp;")"</f>
        <v>a)</v>
      </c>
      <c r="C54" s="1" t="str">
        <f ca="1">VLOOKUP(A54,Daten1!$A$2:$AC$28,22,FALSE)</f>
        <v>f : e = (a+b) : a</v>
      </c>
      <c r="J54" s="16">
        <v>2</v>
      </c>
      <c r="K54" s="2" t="str">
        <f>CHAR(J54+96)&amp;")"</f>
        <v>b)</v>
      </c>
      <c r="L54" s="1" t="str">
        <f ca="1">VLOOKUP(J54,Daten1!$A$2:$AC$28,22,FALSE)</f>
        <v>f : e = (a+b) : a</v>
      </c>
    </row>
    <row r="55" spans="1:18" ht="15.5" x14ac:dyDescent="0.35">
      <c r="A55" s="16">
        <f>A54</f>
        <v>1</v>
      </c>
      <c r="B55" s="2"/>
      <c r="C55" s="3" t="s">
        <v>69</v>
      </c>
      <c r="J55" s="16">
        <f>J54</f>
        <v>2</v>
      </c>
      <c r="K55" s="2"/>
      <c r="L55" s="3" t="s">
        <v>69</v>
      </c>
    </row>
    <row r="56" spans="1:18" ht="15.5" x14ac:dyDescent="0.35">
      <c r="A56" s="16">
        <f t="shared" ref="A56:A59" si="0">A55</f>
        <v>1</v>
      </c>
      <c r="B56" s="2"/>
      <c r="C56" s="1" t="str">
        <f ca="1">VLOOKUP(A56,Daten1!$A$2:$AC$28,23,FALSE)&amp;" "&amp;VLOOKUP(A56,Daten1!$A$2:$AC$28,24,FALSE)</f>
        <v>1,5 = (a + 3) : a | ·a</v>
      </c>
      <c r="J56" s="16">
        <f t="shared" ref="J56:J59" si="1">J55</f>
        <v>2</v>
      </c>
      <c r="K56" s="2"/>
      <c r="L56" s="1" t="str">
        <f ca="1">VLOOKUP(J56,Daten1!$A$2:$AC$28,23,FALSE)&amp;" "&amp;VLOOKUP(J56,Daten1!$A$2:$AC$28,24,FALSE)</f>
        <v>1,8 = (6 + b) : 6 | ·6</v>
      </c>
    </row>
    <row r="57" spans="1:18" ht="15.5" x14ac:dyDescent="0.35">
      <c r="A57" s="16">
        <f t="shared" si="0"/>
        <v>1</v>
      </c>
      <c r="B57" s="2"/>
      <c r="C57" s="1" t="str">
        <f ca="1">IF(VLOOKUP(A57,Daten1!$A$2:$AC$28,25,FALSE)&lt;&gt;"",VLOOKUP(A57,Daten1!$A$2:$AC$28,25,FALSE)&amp;" "&amp;VLOOKUP(A57,Daten1!$A$2:$AC$28,26,FALSE),"")</f>
        <v>1,5a = a + 3 | -a</v>
      </c>
      <c r="J57" s="16">
        <f t="shared" si="1"/>
        <v>2</v>
      </c>
      <c r="K57" s="2"/>
      <c r="L57" s="1" t="str">
        <f ca="1">IF(VLOOKUP(J57,Daten1!$A$2:$AC$28,25,FALSE)&lt;&gt;"",VLOOKUP(J57,Daten1!$A$2:$AC$28,25,FALSE)&amp;" "&amp;VLOOKUP(J57,Daten1!$A$2:$AC$28,26,FALSE),"")</f>
        <v>10,8 = 6 + b | -6</v>
      </c>
    </row>
    <row r="58" spans="1:18" ht="15.5" x14ac:dyDescent="0.35">
      <c r="A58" s="16">
        <f t="shared" si="0"/>
        <v>1</v>
      </c>
      <c r="B58" s="2"/>
      <c r="C58" s="1" t="str">
        <f ca="1">IF(VLOOKUP(A58,Daten1!$A$2:$AC$28,27,FALSE)&lt;&gt;"",VLOOKUP(A58,Daten1!$A$2:$AC$28,27,FALSE)&amp;" "&amp;VLOOKUP(A58,Daten1!$A$2:$AC$28,28,FALSE),"")</f>
        <v>0,5a = 3 | :0,5</v>
      </c>
      <c r="J58" s="16">
        <f t="shared" si="1"/>
        <v>2</v>
      </c>
      <c r="K58" s="2"/>
      <c r="L58" s="1" t="str">
        <f ca="1">IF(VLOOKUP(J58,Daten1!$A$2:$AC$28,27,FALSE)&lt;&gt;"",VLOOKUP(J58,Daten1!$A$2:$AC$28,27,FALSE)&amp;" "&amp;VLOOKUP(J58,Daten1!$A$2:$AC$28,28,FALSE),"")</f>
        <v/>
      </c>
    </row>
    <row r="59" spans="1:18" ht="15.5" x14ac:dyDescent="0.35">
      <c r="A59" s="16">
        <f t="shared" si="0"/>
        <v>1</v>
      </c>
      <c r="B59" s="2"/>
      <c r="C59" s="22" t="str">
        <f ca="1">VLOOKUP(A59,Daten1!$A$2:$AC$28,29,FALSE)</f>
        <v>Lösung: a = 6</v>
      </c>
      <c r="D59" s="2"/>
      <c r="J59" s="16">
        <f t="shared" si="1"/>
        <v>2</v>
      </c>
      <c r="K59" s="2"/>
      <c r="L59" s="22" t="str">
        <f ca="1">VLOOKUP(J59,Daten1!$A$2:$AC$28,29,FALSE)</f>
        <v>Lösung: b = 4,8</v>
      </c>
      <c r="M59" s="2"/>
    </row>
    <row r="60" spans="1:18" ht="14" x14ac:dyDescent="0.3">
      <c r="A60" s="16"/>
      <c r="B60" s="2"/>
      <c r="C60" s="2"/>
      <c r="J60" s="16"/>
      <c r="K60" s="2"/>
      <c r="L60" s="2"/>
    </row>
    <row r="61" spans="1:18" ht="15.5" x14ac:dyDescent="0.35">
      <c r="A61" s="16">
        <f>A54+2</f>
        <v>3</v>
      </c>
      <c r="B61" s="2" t="str">
        <f>CHAR(A61+96)&amp;")"</f>
        <v>c)</v>
      </c>
      <c r="C61" s="1" t="str">
        <f ca="1">VLOOKUP(A61,Daten1!$A$2:$AC$28,22,FALSE)</f>
        <v>f : e = (a+b) : a</v>
      </c>
      <c r="J61" s="16">
        <f>J54+2</f>
        <v>4</v>
      </c>
      <c r="K61" s="2" t="str">
        <f>CHAR(J61+96)&amp;")"</f>
        <v>d)</v>
      </c>
      <c r="L61" s="1" t="str">
        <f ca="1">VLOOKUP(J61,Daten1!$A$2:$AC$28,22,FALSE)</f>
        <v>e : f = a : (a+b)</v>
      </c>
    </row>
    <row r="62" spans="1:18" ht="15.5" x14ac:dyDescent="0.35">
      <c r="A62" s="16">
        <f>A61</f>
        <v>3</v>
      </c>
      <c r="B62" s="2"/>
      <c r="C62" s="3" t="s">
        <v>69</v>
      </c>
      <c r="J62" s="16">
        <f>J61</f>
        <v>4</v>
      </c>
      <c r="K62" s="2"/>
      <c r="L62" s="3" t="s">
        <v>69</v>
      </c>
    </row>
    <row r="63" spans="1:18" ht="15.5" x14ac:dyDescent="0.35">
      <c r="A63" s="16">
        <f t="shared" ref="A63:A66" si="2">A62</f>
        <v>3</v>
      </c>
      <c r="B63" s="2"/>
      <c r="C63" s="1" t="str">
        <f ca="1">VLOOKUP(A63,Daten1!$A$2:$AC$28,23,FALSE)&amp;" "&amp;VLOOKUP(A63,Daten1!$A$2:$AC$28,24,FALSE)</f>
        <v>f : 5 = 2 | ·5</v>
      </c>
      <c r="J63" s="16">
        <f t="shared" ref="J63:J66" si="3">J62</f>
        <v>4</v>
      </c>
      <c r="K63" s="2"/>
      <c r="L63" s="1" t="str">
        <f ca="1">VLOOKUP(J63,Daten1!$A$2:$AC$28,23,FALSE)&amp;" "&amp;VLOOKUP(J63,Daten1!$A$2:$AC$28,24,FALSE)</f>
        <v>e : 4 = 0,5 | ·4</v>
      </c>
    </row>
    <row r="64" spans="1:18" ht="15.5" x14ac:dyDescent="0.35">
      <c r="A64" s="16">
        <f t="shared" si="2"/>
        <v>3</v>
      </c>
      <c r="B64" s="2"/>
      <c r="C64" s="1" t="str">
        <f ca="1">IF(VLOOKUP(A64,Daten1!$A$2:$AC$28,25,FALSE)&lt;&gt;"",VLOOKUP(A64,Daten1!$A$2:$AC$28,25,FALSE)&amp;" "&amp;VLOOKUP(A64,Daten1!$A$2:$AC$28,26,FALSE),"")</f>
        <v/>
      </c>
      <c r="J64" s="16">
        <f t="shared" si="3"/>
        <v>4</v>
      </c>
      <c r="K64" s="2"/>
      <c r="L64" s="1" t="str">
        <f ca="1">IF(VLOOKUP(J64,Daten1!$A$2:$AC$28,25,FALSE)&lt;&gt;"",VLOOKUP(J64,Daten1!$A$2:$AC$28,25,FALSE)&amp;" "&amp;VLOOKUP(J64,Daten1!$A$2:$AC$28,26,FALSE),"")</f>
        <v/>
      </c>
    </row>
    <row r="65" spans="1:13" ht="15.5" x14ac:dyDescent="0.35">
      <c r="A65" s="16">
        <f t="shared" si="2"/>
        <v>3</v>
      </c>
      <c r="B65" s="2"/>
      <c r="C65" s="1" t="str">
        <f ca="1">IF(VLOOKUP(A65,Daten1!$A$2:$AC$28,27,FALSE)&lt;&gt;"",VLOOKUP(A65,Daten1!$A$2:$AC$28,27,FALSE)&amp;" "&amp;VLOOKUP(A65,Daten1!$A$2:$AC$28,28,FALSE),"")</f>
        <v/>
      </c>
      <c r="J65" s="16">
        <f t="shared" si="3"/>
        <v>4</v>
      </c>
      <c r="K65" s="2"/>
      <c r="L65" s="1" t="str">
        <f ca="1">IF(VLOOKUP(J65,Daten1!$A$2:$AC$28,27,FALSE)&lt;&gt;"",VLOOKUP(J65,Daten1!$A$2:$AC$28,27,FALSE)&amp;" "&amp;VLOOKUP(J65,Daten1!$A$2:$AC$28,28,FALSE),"")</f>
        <v/>
      </c>
    </row>
    <row r="66" spans="1:13" ht="15.5" x14ac:dyDescent="0.35">
      <c r="A66" s="16">
        <f t="shared" si="2"/>
        <v>3</v>
      </c>
      <c r="B66" s="2"/>
      <c r="C66" s="22" t="str">
        <f ca="1">VLOOKUP(A66,Daten1!$A$2:$AC$28,29,FALSE)</f>
        <v>Lösung: f = 10</v>
      </c>
      <c r="D66" s="2"/>
      <c r="J66" s="16">
        <f t="shared" si="3"/>
        <v>4</v>
      </c>
      <c r="K66" s="2"/>
      <c r="L66" s="22" t="str">
        <f ca="1">VLOOKUP(J66,Daten1!$A$2:$AC$28,29,FALSE)</f>
        <v>Lösung: e = 2</v>
      </c>
      <c r="M66" s="2"/>
    </row>
    <row r="67" spans="1:13" ht="14" x14ac:dyDescent="0.3">
      <c r="A67" s="16"/>
      <c r="B67" s="2"/>
      <c r="C67" s="2"/>
      <c r="J67" s="16"/>
      <c r="K67" s="2"/>
      <c r="L67" s="2"/>
    </row>
    <row r="68" spans="1:13" ht="15.5" x14ac:dyDescent="0.35">
      <c r="A68" s="16">
        <f>A61+2</f>
        <v>5</v>
      </c>
      <c r="B68" s="2" t="str">
        <f>CHAR(A68+96)&amp;")"</f>
        <v>e)</v>
      </c>
      <c r="C68" s="1" t="str">
        <f ca="1">VLOOKUP(A68,Daten1!$A$2:$AC$28,22,FALSE)</f>
        <v>(a+b) : a = (c+d) : c</v>
      </c>
      <c r="J68" s="16">
        <f>J61+2</f>
        <v>6</v>
      </c>
      <c r="K68" s="2" t="str">
        <f>CHAR(J68+96)&amp;")"</f>
        <v>f)</v>
      </c>
      <c r="L68" s="1" t="str">
        <f ca="1">VLOOKUP(J68,Daten1!$A$2:$AC$28,22,FALSE)</f>
        <v>(a+b) : a = (c+d) : c</v>
      </c>
    </row>
    <row r="69" spans="1:13" ht="15.5" x14ac:dyDescent="0.35">
      <c r="A69" s="16">
        <f>A68</f>
        <v>5</v>
      </c>
      <c r="B69" s="2"/>
      <c r="C69" s="3" t="s">
        <v>69</v>
      </c>
      <c r="J69" s="16">
        <f>J68</f>
        <v>6</v>
      </c>
      <c r="K69" s="2"/>
      <c r="L69" s="3" t="s">
        <v>69</v>
      </c>
    </row>
    <row r="70" spans="1:13" ht="15.5" x14ac:dyDescent="0.35">
      <c r="A70" s="16">
        <f t="shared" ref="A70:A73" si="4">A69</f>
        <v>5</v>
      </c>
      <c r="B70" s="2"/>
      <c r="C70" s="1" t="str">
        <f ca="1">VLOOKUP(A70,Daten1!$A$2:$AC$28,23,FALSE)&amp;" "&amp;VLOOKUP(A70,Daten1!$A$2:$AC$28,24,FALSE)</f>
        <v>2 = (3 + d) : 3 | ·3</v>
      </c>
      <c r="J70" s="16">
        <f t="shared" ref="J70:J73" si="5">J69</f>
        <v>6</v>
      </c>
      <c r="K70" s="2"/>
      <c r="L70" s="1" t="str">
        <f ca="1">VLOOKUP(J70,Daten1!$A$2:$AC$28,23,FALSE)&amp;" "&amp;VLOOKUP(J70,Daten1!$A$2:$AC$28,24,FALSE)</f>
        <v>2 = (c + 3) : c | ·c</v>
      </c>
    </row>
    <row r="71" spans="1:13" ht="15.5" x14ac:dyDescent="0.35">
      <c r="A71" s="16">
        <f t="shared" si="4"/>
        <v>5</v>
      </c>
      <c r="B71" s="2"/>
      <c r="C71" s="1" t="str">
        <f ca="1">IF(VLOOKUP(A71,Daten1!$A$2:$AC$28,25,FALSE)&lt;&gt;"",VLOOKUP(A71,Daten1!$A$2:$AC$28,25,FALSE)&amp;" "&amp;VLOOKUP(A71,Daten1!$A$2:$AC$28,26,FALSE),"")</f>
        <v>6 = 3 + d | -3</v>
      </c>
      <c r="J71" s="16">
        <f t="shared" si="5"/>
        <v>6</v>
      </c>
      <c r="K71" s="2"/>
      <c r="L71" s="1" t="str">
        <f ca="1">IF(VLOOKUP(J71,Daten1!$A$2:$AC$28,25,FALSE)&lt;&gt;"",VLOOKUP(J71,Daten1!$A$2:$AC$28,25,FALSE)&amp;" "&amp;VLOOKUP(J71,Daten1!$A$2:$AC$28,26,FALSE),"")</f>
        <v>2c = c + 3 | -c</v>
      </c>
    </row>
    <row r="72" spans="1:13" ht="15.5" x14ac:dyDescent="0.35">
      <c r="A72" s="16">
        <f t="shared" si="4"/>
        <v>5</v>
      </c>
      <c r="B72" s="2"/>
      <c r="C72" s="1" t="str">
        <f ca="1">IF(VLOOKUP(A72,Daten1!$A$2:$AC$28,27,FALSE)&lt;&gt;"",VLOOKUP(A72,Daten1!$A$2:$AC$28,27,FALSE)&amp;" "&amp;VLOOKUP(A72,Daten1!$A$2:$AC$28,28,FALSE),"")</f>
        <v/>
      </c>
      <c r="J72" s="16">
        <f t="shared" si="5"/>
        <v>6</v>
      </c>
      <c r="K72" s="2"/>
      <c r="L72" s="1" t="str">
        <f ca="1">IF(VLOOKUP(J72,Daten1!$A$2:$AC$28,27,FALSE)&lt;&gt;"",VLOOKUP(J72,Daten1!$A$2:$AC$28,27,FALSE)&amp;" "&amp;VLOOKUP(J72,Daten1!$A$2:$AC$28,28,FALSE),"")</f>
        <v xml:space="preserve">c = 3 </v>
      </c>
    </row>
    <row r="73" spans="1:13" ht="15.5" x14ac:dyDescent="0.35">
      <c r="A73" s="16">
        <f t="shared" si="4"/>
        <v>5</v>
      </c>
      <c r="B73" s="2"/>
      <c r="C73" s="22" t="str">
        <f ca="1">VLOOKUP(A73,Daten1!$A$2:$AC$28,29,FALSE)</f>
        <v>Lösung: d = 3</v>
      </c>
      <c r="D73" s="2"/>
      <c r="J73" s="16">
        <f t="shared" si="5"/>
        <v>6</v>
      </c>
      <c r="K73" s="2"/>
      <c r="L73" s="22" t="str">
        <f ca="1">VLOOKUP(J73,Daten1!$A$2:$AC$28,29,FALSE)</f>
        <v>Lösung: c = 3</v>
      </c>
      <c r="M73" s="2"/>
    </row>
    <row r="74" spans="1:13" ht="15.5" x14ac:dyDescent="0.35">
      <c r="A74" s="16"/>
      <c r="B74" s="2"/>
      <c r="C74" s="1"/>
      <c r="D74" s="2"/>
      <c r="J74" s="16"/>
      <c r="K74" s="2"/>
      <c r="L74" s="1"/>
      <c r="M74" s="2"/>
    </row>
    <row r="75" spans="1:13" ht="15.5" x14ac:dyDescent="0.35">
      <c r="A75" s="16">
        <f>A68+2</f>
        <v>7</v>
      </c>
      <c r="B75" s="2" t="str">
        <f>CHAR(A75+96)&amp;")"</f>
        <v>g)</v>
      </c>
      <c r="C75" s="1" t="str">
        <f ca="1">VLOOKUP(A75,Daten1!$A$2:$AC$28,22,FALSE)</f>
        <v>f : e = (c+d) : c</v>
      </c>
      <c r="J75" s="16">
        <f>J68+2</f>
        <v>8</v>
      </c>
      <c r="K75" s="2" t="str">
        <f>CHAR(J75+96)&amp;")"</f>
        <v>h)</v>
      </c>
      <c r="L75" s="1" t="str">
        <f ca="1">VLOOKUP(J75,Daten1!$A$2:$AC$28,22,FALSE)</f>
        <v>e : f = c : (c+d)</v>
      </c>
      <c r="M75" s="2"/>
    </row>
    <row r="76" spans="1:13" ht="15.5" x14ac:dyDescent="0.35">
      <c r="A76" s="16">
        <f>A75</f>
        <v>7</v>
      </c>
      <c r="B76" s="2"/>
      <c r="C76" s="3" t="s">
        <v>69</v>
      </c>
      <c r="J76" s="16">
        <f>J75</f>
        <v>8</v>
      </c>
      <c r="K76" s="2"/>
      <c r="L76" s="3" t="s">
        <v>69</v>
      </c>
      <c r="M76" s="2"/>
    </row>
    <row r="77" spans="1:13" ht="15.5" x14ac:dyDescent="0.35">
      <c r="A77" s="16">
        <f t="shared" ref="A77:A80" si="6">A76</f>
        <v>7</v>
      </c>
      <c r="B77" s="2"/>
      <c r="C77" s="1" t="str">
        <f ca="1">VLOOKUP(A77,Daten1!$A$2:$AC$28,23,FALSE)&amp;" "&amp;VLOOKUP(A77,Daten1!$A$2:$AC$28,24,FALSE)</f>
        <v>f : 3 = 2,25 | ·3</v>
      </c>
      <c r="J77" s="16">
        <f t="shared" ref="J77:J80" si="7">J76</f>
        <v>8</v>
      </c>
      <c r="K77" s="2"/>
      <c r="L77" s="1" t="str">
        <f ca="1">VLOOKUP(J77,Daten1!$A$2:$AC$28,23,FALSE)&amp;" "&amp;VLOOKUP(J77,Daten1!$A$2:$AC$28,24,FALSE)</f>
        <v>e : 6 = 0,55 | ·6</v>
      </c>
      <c r="M77" s="2"/>
    </row>
    <row r="78" spans="1:13" ht="15.5" x14ac:dyDescent="0.35">
      <c r="A78" s="16">
        <f t="shared" si="6"/>
        <v>7</v>
      </c>
      <c r="B78" s="2"/>
      <c r="C78" s="1" t="str">
        <f ca="1">IF(VLOOKUP(A78,Daten1!$A$2:$AC$28,25,FALSE)&lt;&gt;"",VLOOKUP(A78,Daten1!$A$2:$AC$28,25,FALSE)&amp;" "&amp;VLOOKUP(A78,Daten1!$A$2:$AC$28,26,FALSE),"")</f>
        <v/>
      </c>
      <c r="J78" s="16">
        <f t="shared" si="7"/>
        <v>8</v>
      </c>
      <c r="K78" s="2"/>
      <c r="L78" s="1" t="str">
        <f ca="1">IF(VLOOKUP(J78,Daten1!$A$2:$AC$28,25,FALSE)&lt;&gt;"",VLOOKUP(J78,Daten1!$A$2:$AC$28,25,FALSE)&amp;" "&amp;VLOOKUP(J78,Daten1!$A$2:$AC$28,26,FALSE),"")</f>
        <v/>
      </c>
      <c r="M78" s="2"/>
    </row>
    <row r="79" spans="1:13" ht="15.5" x14ac:dyDescent="0.35">
      <c r="A79" s="16">
        <f t="shared" si="6"/>
        <v>7</v>
      </c>
      <c r="B79" s="2"/>
      <c r="C79" s="1" t="str">
        <f ca="1">IF(VLOOKUP(A79,Daten1!$A$2:$AC$28,27,FALSE)&lt;&gt;"",VLOOKUP(A79,Daten1!$A$2:$AC$28,27,FALSE)&amp;" "&amp;VLOOKUP(A79,Daten1!$A$2:$AC$28,28,FALSE),"")</f>
        <v/>
      </c>
      <c r="J79" s="16">
        <f t="shared" si="7"/>
        <v>8</v>
      </c>
      <c r="K79" s="2"/>
      <c r="L79" s="1" t="str">
        <f ca="1">IF(VLOOKUP(J79,Daten1!$A$2:$AC$28,27,FALSE)&lt;&gt;"",VLOOKUP(J79,Daten1!$A$2:$AC$28,27,FALSE)&amp;" "&amp;VLOOKUP(J79,Daten1!$A$2:$AC$28,28,FALSE),"")</f>
        <v/>
      </c>
      <c r="M79" s="2"/>
    </row>
    <row r="80" spans="1:13" ht="15.5" x14ac:dyDescent="0.35">
      <c r="A80" s="16">
        <f t="shared" si="6"/>
        <v>7</v>
      </c>
      <c r="B80" s="2"/>
      <c r="C80" s="22" t="str">
        <f ca="1">VLOOKUP(A80,Daten1!$A$2:$AC$28,29,FALSE)</f>
        <v>Lösung: f = 6,75</v>
      </c>
      <c r="D80" s="2"/>
      <c r="J80" s="16">
        <f t="shared" si="7"/>
        <v>8</v>
      </c>
      <c r="K80" s="2"/>
      <c r="L80" s="22" t="str">
        <f ca="1">VLOOKUP(J80,Daten1!$A$2:$AC$28,29,FALSE)</f>
        <v>Lösung: e = 3,27</v>
      </c>
      <c r="M80" s="2"/>
    </row>
    <row r="81" spans="1:13" ht="15.5" x14ac:dyDescent="0.35">
      <c r="A81" s="16"/>
      <c r="B81" s="2"/>
      <c r="C81" s="1"/>
      <c r="D81" s="2"/>
      <c r="J81" s="16"/>
      <c r="K81" s="2"/>
      <c r="L81" s="1"/>
      <c r="M81" s="2"/>
    </row>
    <row r="83" spans="1:13" ht="14" x14ac:dyDescent="0.3">
      <c r="B83" s="2"/>
      <c r="C83" s="2"/>
      <c r="G83" s="17" t="s">
        <v>8</v>
      </c>
      <c r="J83" s="16"/>
      <c r="K83" s="2"/>
      <c r="L83" s="2"/>
    </row>
    <row r="84" spans="1:13" ht="15.5" x14ac:dyDescent="0.35">
      <c r="A84" s="16">
        <v>1</v>
      </c>
      <c r="B84" s="2" t="str">
        <f>CHAR(A84+96)&amp;")"</f>
        <v>a)</v>
      </c>
      <c r="C84" s="1" t="str">
        <f ca="1">VLOOKUP(A84,Daten1!$A$33:$AC$44,22,FALSE)</f>
        <v>b : a = f : e</v>
      </c>
      <c r="J84" s="16">
        <v>2</v>
      </c>
      <c r="K84" s="2" t="str">
        <f>CHAR(J84+96)&amp;")"</f>
        <v>b)</v>
      </c>
      <c r="L84" s="1" t="str">
        <f ca="1">VLOOKUP(J84,Daten1!$A$33:$AC$44,22,FALSE)</f>
        <v>f : e = b : a</v>
      </c>
    </row>
    <row r="85" spans="1:13" ht="15.5" x14ac:dyDescent="0.35">
      <c r="A85" s="16">
        <f>A84</f>
        <v>1</v>
      </c>
      <c r="B85" s="2"/>
      <c r="C85" s="3" t="s">
        <v>69</v>
      </c>
      <c r="J85" s="16">
        <f>J84</f>
        <v>2</v>
      </c>
      <c r="K85" s="2"/>
      <c r="L85" s="3" t="s">
        <v>69</v>
      </c>
    </row>
    <row r="86" spans="1:13" ht="15.5" x14ac:dyDescent="0.35">
      <c r="A86" s="16">
        <f t="shared" ref="A86:A87" si="8">A85</f>
        <v>1</v>
      </c>
      <c r="B86" s="2"/>
      <c r="C86" s="1" t="str">
        <f ca="1">VLOOKUP(A86,Daten1!$A$33:$AC$44,23,FALSE)&amp;" "&amp;VLOOKUP(A86,Daten1!$A$33:$AC$44,24,FALSE)</f>
        <v>b : 3 = 1,33 | ·3</v>
      </c>
      <c r="J86" s="16">
        <f t="shared" ref="J86:J87" si="9">J85</f>
        <v>2</v>
      </c>
      <c r="K86" s="2"/>
      <c r="L86" s="1" t="str">
        <f ca="1">VLOOKUP(J86,Daten1!$A$33:$AC$44,23,FALSE)&amp;" "&amp;VLOOKUP(J86,Daten1!$A$33:$AC$44,24,FALSE)</f>
        <v>f : 2 = 1,2 | ·2</v>
      </c>
    </row>
    <row r="87" spans="1:13" ht="15.5" x14ac:dyDescent="0.35">
      <c r="A87" s="16">
        <f t="shared" si="8"/>
        <v>1</v>
      </c>
      <c r="B87" s="2"/>
      <c r="C87" s="22" t="str">
        <f ca="1">VLOOKUP(A87,Daten1!$A$33:$AC$44,29,FALSE)</f>
        <v>Lösung: b = 4</v>
      </c>
      <c r="J87" s="16">
        <f t="shared" si="9"/>
        <v>2</v>
      </c>
      <c r="K87" s="2"/>
      <c r="L87" s="22" t="str">
        <f ca="1">VLOOKUP(J87,Daten1!$A$33:$AC$44,29,FALSE)</f>
        <v>Lösung: f = 2,4</v>
      </c>
    </row>
    <row r="88" spans="1:13" ht="15.5" x14ac:dyDescent="0.35">
      <c r="A88" s="16"/>
      <c r="B88" s="2"/>
      <c r="C88" s="1"/>
      <c r="J88" s="16"/>
      <c r="K88" s="2"/>
      <c r="L88" s="2"/>
    </row>
    <row r="89" spans="1:13" ht="15.5" x14ac:dyDescent="0.35">
      <c r="A89" s="16">
        <f>A84+2</f>
        <v>3</v>
      </c>
      <c r="B89" s="2" t="str">
        <f>CHAR(A89+96)&amp;")"</f>
        <v>c)</v>
      </c>
      <c r="C89" s="1" t="str">
        <f ca="1">VLOOKUP(A89,Daten1!$A$33:$AC$44,22,FALSE)</f>
        <v>e : f = a : b</v>
      </c>
      <c r="J89" s="16">
        <f>J84+2</f>
        <v>4</v>
      </c>
      <c r="K89" s="2" t="str">
        <f>CHAR(J89+96)&amp;")"</f>
        <v>d)</v>
      </c>
      <c r="L89" s="1" t="str">
        <f ca="1">VLOOKUP(J89,Daten1!$A$33:$AC$44,22,FALSE)</f>
        <v>d : c = b : a</v>
      </c>
    </row>
    <row r="90" spans="1:13" ht="15.5" x14ac:dyDescent="0.35">
      <c r="A90" s="16">
        <f>A89</f>
        <v>3</v>
      </c>
      <c r="B90" s="2"/>
      <c r="C90" s="3" t="s">
        <v>69</v>
      </c>
      <c r="J90" s="16">
        <f>J89</f>
        <v>4</v>
      </c>
      <c r="K90" s="2"/>
      <c r="L90" s="3" t="s">
        <v>69</v>
      </c>
    </row>
    <row r="91" spans="1:13" ht="15.5" x14ac:dyDescent="0.35">
      <c r="A91" s="16">
        <f t="shared" ref="A91:A92" si="10">A90</f>
        <v>3</v>
      </c>
      <c r="B91" s="2"/>
      <c r="C91" s="1" t="str">
        <f ca="1">VLOOKUP(A91,Daten1!$A$33:$AC$44,23,FALSE)&amp;" "&amp;VLOOKUP(A91,Daten1!$A$33:$AC$44,24,FALSE)</f>
        <v>e : 4 = 0,75 | ·4</v>
      </c>
      <c r="J91" s="16">
        <f t="shared" ref="J91:J92" si="11">J90</f>
        <v>4</v>
      </c>
      <c r="K91" s="2"/>
      <c r="L91" s="1" t="str">
        <f ca="1">VLOOKUP(J91,Daten1!$A$33:$AC$44,23,FALSE)&amp;" "&amp;VLOOKUP(J91,Daten1!$A$33:$AC$44,24,FALSE)</f>
        <v>d : 5 = 1,67 | ·5</v>
      </c>
    </row>
    <row r="92" spans="1:13" ht="15.5" x14ac:dyDescent="0.35">
      <c r="A92" s="16">
        <f t="shared" si="10"/>
        <v>3</v>
      </c>
      <c r="B92" s="2"/>
      <c r="C92" s="22" t="str">
        <f ca="1">VLOOKUP(A92,Daten1!$A$33:$AC$44,29,FALSE)</f>
        <v>Lösung: e = 3</v>
      </c>
      <c r="J92" s="16">
        <f t="shared" si="11"/>
        <v>4</v>
      </c>
      <c r="K92" s="2"/>
      <c r="L92" s="22" t="str">
        <f ca="1">VLOOKUP(J92,Daten1!$A$33:$AC$44,29,FALSE)</f>
        <v>Lösung: d = 8,33</v>
      </c>
    </row>
    <row r="93" spans="1:13" ht="15.5" x14ac:dyDescent="0.35">
      <c r="A93" s="16"/>
      <c r="B93" s="2"/>
      <c r="C93" s="1"/>
      <c r="J93" s="16"/>
      <c r="K93" s="2"/>
      <c r="L93" s="1"/>
    </row>
    <row r="94" spans="1:13" ht="15.5" x14ac:dyDescent="0.35">
      <c r="A94" s="16">
        <f>A89+2</f>
        <v>5</v>
      </c>
      <c r="B94" s="2" t="str">
        <f>CHAR(A94+96)&amp;")"</f>
        <v>e)</v>
      </c>
      <c r="C94" s="1" t="str">
        <f ca="1">VLOOKUP(A94,Daten1!$A$33:$AC$44,22,FALSE)</f>
        <v>c : d = a : b</v>
      </c>
      <c r="J94" s="16">
        <f>J89+2</f>
        <v>6</v>
      </c>
      <c r="K94" s="2" t="str">
        <f>CHAR(J94+96)&amp;")"</f>
        <v>f)</v>
      </c>
      <c r="L94" s="1" t="str">
        <f ca="1">VLOOKUP(J94,Daten1!$A$33:$AC$44,22,FALSE)</f>
        <v>f : e = d : c</v>
      </c>
    </row>
    <row r="95" spans="1:13" ht="15.5" x14ac:dyDescent="0.35">
      <c r="A95" s="16">
        <f>A94</f>
        <v>5</v>
      </c>
      <c r="B95" s="2"/>
      <c r="C95" s="3" t="s">
        <v>69</v>
      </c>
      <c r="J95" s="16">
        <f>J94</f>
        <v>6</v>
      </c>
      <c r="K95" s="2"/>
      <c r="L95" s="3" t="s">
        <v>69</v>
      </c>
    </row>
    <row r="96" spans="1:13" ht="15.5" x14ac:dyDescent="0.35">
      <c r="A96" s="16">
        <f t="shared" ref="A96:A97" si="12">A95</f>
        <v>5</v>
      </c>
      <c r="B96" s="2"/>
      <c r="C96" s="1" t="str">
        <f ca="1">VLOOKUP(A96,Daten1!$A$33:$AC$44,23,FALSE)&amp;" "&amp;VLOOKUP(A96,Daten1!$A$33:$AC$44,24,FALSE)</f>
        <v>c : 6 = 1 | ·6</v>
      </c>
      <c r="J96" s="16">
        <f t="shared" ref="J96:J97" si="13">J95</f>
        <v>6</v>
      </c>
      <c r="K96" s="2"/>
      <c r="L96" s="1" t="str">
        <f ca="1">VLOOKUP(J96,Daten1!$A$33:$AC$44,23,FALSE)&amp;" "&amp;VLOOKUP(J96,Daten1!$A$33:$AC$44,24,FALSE)</f>
        <v>f : 5 = 0,57 | ·5</v>
      </c>
    </row>
    <row r="97" spans="1:13" ht="15.5" x14ac:dyDescent="0.35">
      <c r="A97" s="16">
        <f t="shared" si="12"/>
        <v>5</v>
      </c>
      <c r="B97" s="2"/>
      <c r="C97" s="22" t="str">
        <f ca="1">VLOOKUP(A97,Daten1!$A$33:$AC$44,29,FALSE)</f>
        <v>Lösung: c = 6</v>
      </c>
      <c r="J97" s="16">
        <f t="shared" si="13"/>
        <v>6</v>
      </c>
      <c r="K97" s="2"/>
      <c r="L97" s="22" t="str">
        <f ca="1">VLOOKUP(J97,Daten1!$A$33:$AC$44,29,FALSE)</f>
        <v>Lösung: f = 2,86</v>
      </c>
    </row>
    <row r="98" spans="1:13" ht="15.5" x14ac:dyDescent="0.35">
      <c r="A98" s="16"/>
      <c r="B98" s="2"/>
      <c r="C98" s="1"/>
      <c r="J98" s="16"/>
      <c r="K98" s="2"/>
      <c r="L98" s="1"/>
    </row>
    <row r="99" spans="1:13" ht="14" x14ac:dyDescent="0.3">
      <c r="A99" s="16"/>
      <c r="B99" s="2"/>
      <c r="C99" s="18"/>
      <c r="D99" s="2"/>
      <c r="J99" s="16"/>
      <c r="K99" s="2"/>
      <c r="L99" s="18"/>
      <c r="M99" s="2"/>
    </row>
  </sheetData>
  <mergeCells count="4">
    <mergeCell ref="T5:U5"/>
    <mergeCell ref="T6:U6"/>
    <mergeCell ref="A1:R1"/>
    <mergeCell ref="A52:R52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9"/>
  <sheetViews>
    <sheetView topLeftCell="M21" zoomScaleNormal="100" workbookViewId="0">
      <selection activeCell="Y50" sqref="Y50"/>
    </sheetView>
  </sheetViews>
  <sheetFormatPr baseColWidth="10" defaultRowHeight="12.5" x14ac:dyDescent="0.25"/>
  <cols>
    <col min="2" max="2" width="6.54296875" customWidth="1"/>
    <col min="3" max="3" width="3" bestFit="1" customWidth="1"/>
    <col min="4" max="9" width="5.36328125" customWidth="1"/>
    <col min="10" max="10" width="10.54296875" customWidth="1"/>
    <col min="11" max="11" width="13.36328125" customWidth="1"/>
    <col min="12" max="12" width="11.453125" customWidth="1"/>
    <col min="13" max="13" width="5.08984375" customWidth="1"/>
    <col min="14" max="15" width="4.453125" customWidth="1"/>
    <col min="16" max="17" width="2.453125" customWidth="1"/>
    <col min="18" max="18" width="2.90625" customWidth="1"/>
    <col min="19" max="19" width="3.08984375" customWidth="1"/>
    <col min="20" max="20" width="29.90625" customWidth="1"/>
    <col min="21" max="21" width="8.453125" bestFit="1" customWidth="1"/>
    <col min="22" max="22" width="17.08984375" customWidth="1"/>
    <col min="23" max="23" width="15.36328125" customWidth="1"/>
    <col min="25" max="25" width="12.90625" customWidth="1"/>
    <col min="258" max="258" width="6.54296875" customWidth="1"/>
    <col min="259" max="259" width="3" bestFit="1" customWidth="1"/>
    <col min="260" max="265" width="5.36328125" customWidth="1"/>
    <col min="266" max="266" width="10.54296875" customWidth="1"/>
    <col min="267" max="267" width="13.36328125" customWidth="1"/>
    <col min="268" max="268" width="11.453125" customWidth="1"/>
    <col min="269" max="269" width="5.08984375" customWidth="1"/>
    <col min="270" max="271" width="4.453125" customWidth="1"/>
    <col min="272" max="273" width="2.453125" customWidth="1"/>
    <col min="274" max="274" width="2.90625" customWidth="1"/>
    <col min="275" max="275" width="3.08984375" customWidth="1"/>
    <col min="276" max="276" width="29.90625" customWidth="1"/>
    <col min="277" max="277" width="8.453125" bestFit="1" customWidth="1"/>
    <col min="278" max="278" width="17.08984375" customWidth="1"/>
    <col min="279" max="279" width="15.36328125" customWidth="1"/>
    <col min="281" max="281" width="12.90625" customWidth="1"/>
    <col min="514" max="514" width="6.54296875" customWidth="1"/>
    <col min="515" max="515" width="3" bestFit="1" customWidth="1"/>
    <col min="516" max="521" width="5.36328125" customWidth="1"/>
    <col min="522" max="522" width="10.54296875" customWidth="1"/>
    <col min="523" max="523" width="13.36328125" customWidth="1"/>
    <col min="524" max="524" width="11.453125" customWidth="1"/>
    <col min="525" max="525" width="5.08984375" customWidth="1"/>
    <col min="526" max="527" width="4.453125" customWidth="1"/>
    <col min="528" max="529" width="2.453125" customWidth="1"/>
    <col min="530" max="530" width="2.90625" customWidth="1"/>
    <col min="531" max="531" width="3.08984375" customWidth="1"/>
    <col min="532" max="532" width="29.90625" customWidth="1"/>
    <col min="533" max="533" width="8.453125" bestFit="1" customWidth="1"/>
    <col min="534" max="534" width="17.08984375" customWidth="1"/>
    <col min="535" max="535" width="15.36328125" customWidth="1"/>
    <col min="537" max="537" width="12.90625" customWidth="1"/>
    <col min="770" max="770" width="6.54296875" customWidth="1"/>
    <col min="771" max="771" width="3" bestFit="1" customWidth="1"/>
    <col min="772" max="777" width="5.36328125" customWidth="1"/>
    <col min="778" max="778" width="10.54296875" customWidth="1"/>
    <col min="779" max="779" width="13.36328125" customWidth="1"/>
    <col min="780" max="780" width="11.453125" customWidth="1"/>
    <col min="781" max="781" width="5.08984375" customWidth="1"/>
    <col min="782" max="783" width="4.453125" customWidth="1"/>
    <col min="784" max="785" width="2.453125" customWidth="1"/>
    <col min="786" max="786" width="2.90625" customWidth="1"/>
    <col min="787" max="787" width="3.08984375" customWidth="1"/>
    <col min="788" max="788" width="29.90625" customWidth="1"/>
    <col min="789" max="789" width="8.453125" bestFit="1" customWidth="1"/>
    <col min="790" max="790" width="17.08984375" customWidth="1"/>
    <col min="791" max="791" width="15.36328125" customWidth="1"/>
    <col min="793" max="793" width="12.90625" customWidth="1"/>
    <col min="1026" max="1026" width="6.54296875" customWidth="1"/>
    <col min="1027" max="1027" width="3" bestFit="1" customWidth="1"/>
    <col min="1028" max="1033" width="5.36328125" customWidth="1"/>
    <col min="1034" max="1034" width="10.54296875" customWidth="1"/>
    <col min="1035" max="1035" width="13.36328125" customWidth="1"/>
    <col min="1036" max="1036" width="11.453125" customWidth="1"/>
    <col min="1037" max="1037" width="5.08984375" customWidth="1"/>
    <col min="1038" max="1039" width="4.453125" customWidth="1"/>
    <col min="1040" max="1041" width="2.453125" customWidth="1"/>
    <col min="1042" max="1042" width="2.90625" customWidth="1"/>
    <col min="1043" max="1043" width="3.08984375" customWidth="1"/>
    <col min="1044" max="1044" width="29.90625" customWidth="1"/>
    <col min="1045" max="1045" width="8.453125" bestFit="1" customWidth="1"/>
    <col min="1046" max="1046" width="17.08984375" customWidth="1"/>
    <col min="1047" max="1047" width="15.36328125" customWidth="1"/>
    <col min="1049" max="1049" width="12.90625" customWidth="1"/>
    <col min="1282" max="1282" width="6.54296875" customWidth="1"/>
    <col min="1283" max="1283" width="3" bestFit="1" customWidth="1"/>
    <col min="1284" max="1289" width="5.36328125" customWidth="1"/>
    <col min="1290" max="1290" width="10.54296875" customWidth="1"/>
    <col min="1291" max="1291" width="13.36328125" customWidth="1"/>
    <col min="1292" max="1292" width="11.453125" customWidth="1"/>
    <col min="1293" max="1293" width="5.08984375" customWidth="1"/>
    <col min="1294" max="1295" width="4.453125" customWidth="1"/>
    <col min="1296" max="1297" width="2.453125" customWidth="1"/>
    <col min="1298" max="1298" width="2.90625" customWidth="1"/>
    <col min="1299" max="1299" width="3.08984375" customWidth="1"/>
    <col min="1300" max="1300" width="29.90625" customWidth="1"/>
    <col min="1301" max="1301" width="8.453125" bestFit="1" customWidth="1"/>
    <col min="1302" max="1302" width="17.08984375" customWidth="1"/>
    <col min="1303" max="1303" width="15.36328125" customWidth="1"/>
    <col min="1305" max="1305" width="12.90625" customWidth="1"/>
    <col min="1538" max="1538" width="6.54296875" customWidth="1"/>
    <col min="1539" max="1539" width="3" bestFit="1" customWidth="1"/>
    <col min="1540" max="1545" width="5.36328125" customWidth="1"/>
    <col min="1546" max="1546" width="10.54296875" customWidth="1"/>
    <col min="1547" max="1547" width="13.36328125" customWidth="1"/>
    <col min="1548" max="1548" width="11.453125" customWidth="1"/>
    <col min="1549" max="1549" width="5.08984375" customWidth="1"/>
    <col min="1550" max="1551" width="4.453125" customWidth="1"/>
    <col min="1552" max="1553" width="2.453125" customWidth="1"/>
    <col min="1554" max="1554" width="2.90625" customWidth="1"/>
    <col min="1555" max="1555" width="3.08984375" customWidth="1"/>
    <col min="1556" max="1556" width="29.90625" customWidth="1"/>
    <col min="1557" max="1557" width="8.453125" bestFit="1" customWidth="1"/>
    <col min="1558" max="1558" width="17.08984375" customWidth="1"/>
    <col min="1559" max="1559" width="15.36328125" customWidth="1"/>
    <col min="1561" max="1561" width="12.90625" customWidth="1"/>
    <col min="1794" max="1794" width="6.54296875" customWidth="1"/>
    <col min="1795" max="1795" width="3" bestFit="1" customWidth="1"/>
    <col min="1796" max="1801" width="5.36328125" customWidth="1"/>
    <col min="1802" max="1802" width="10.54296875" customWidth="1"/>
    <col min="1803" max="1803" width="13.36328125" customWidth="1"/>
    <col min="1804" max="1804" width="11.453125" customWidth="1"/>
    <col min="1805" max="1805" width="5.08984375" customWidth="1"/>
    <col min="1806" max="1807" width="4.453125" customWidth="1"/>
    <col min="1808" max="1809" width="2.453125" customWidth="1"/>
    <col min="1810" max="1810" width="2.90625" customWidth="1"/>
    <col min="1811" max="1811" width="3.08984375" customWidth="1"/>
    <col min="1812" max="1812" width="29.90625" customWidth="1"/>
    <col min="1813" max="1813" width="8.453125" bestFit="1" customWidth="1"/>
    <col min="1814" max="1814" width="17.08984375" customWidth="1"/>
    <col min="1815" max="1815" width="15.36328125" customWidth="1"/>
    <col min="1817" max="1817" width="12.90625" customWidth="1"/>
    <col min="2050" max="2050" width="6.54296875" customWidth="1"/>
    <col min="2051" max="2051" width="3" bestFit="1" customWidth="1"/>
    <col min="2052" max="2057" width="5.36328125" customWidth="1"/>
    <col min="2058" max="2058" width="10.54296875" customWidth="1"/>
    <col min="2059" max="2059" width="13.36328125" customWidth="1"/>
    <col min="2060" max="2060" width="11.453125" customWidth="1"/>
    <col min="2061" max="2061" width="5.08984375" customWidth="1"/>
    <col min="2062" max="2063" width="4.453125" customWidth="1"/>
    <col min="2064" max="2065" width="2.453125" customWidth="1"/>
    <col min="2066" max="2066" width="2.90625" customWidth="1"/>
    <col min="2067" max="2067" width="3.08984375" customWidth="1"/>
    <col min="2068" max="2068" width="29.90625" customWidth="1"/>
    <col min="2069" max="2069" width="8.453125" bestFit="1" customWidth="1"/>
    <col min="2070" max="2070" width="17.08984375" customWidth="1"/>
    <col min="2071" max="2071" width="15.36328125" customWidth="1"/>
    <col min="2073" max="2073" width="12.90625" customWidth="1"/>
    <col min="2306" max="2306" width="6.54296875" customWidth="1"/>
    <col min="2307" max="2307" width="3" bestFit="1" customWidth="1"/>
    <col min="2308" max="2313" width="5.36328125" customWidth="1"/>
    <col min="2314" max="2314" width="10.54296875" customWidth="1"/>
    <col min="2315" max="2315" width="13.36328125" customWidth="1"/>
    <col min="2316" max="2316" width="11.453125" customWidth="1"/>
    <col min="2317" max="2317" width="5.08984375" customWidth="1"/>
    <col min="2318" max="2319" width="4.453125" customWidth="1"/>
    <col min="2320" max="2321" width="2.453125" customWidth="1"/>
    <col min="2322" max="2322" width="2.90625" customWidth="1"/>
    <col min="2323" max="2323" width="3.08984375" customWidth="1"/>
    <col min="2324" max="2324" width="29.90625" customWidth="1"/>
    <col min="2325" max="2325" width="8.453125" bestFit="1" customWidth="1"/>
    <col min="2326" max="2326" width="17.08984375" customWidth="1"/>
    <col min="2327" max="2327" width="15.36328125" customWidth="1"/>
    <col min="2329" max="2329" width="12.90625" customWidth="1"/>
    <col min="2562" max="2562" width="6.54296875" customWidth="1"/>
    <col min="2563" max="2563" width="3" bestFit="1" customWidth="1"/>
    <col min="2564" max="2569" width="5.36328125" customWidth="1"/>
    <col min="2570" max="2570" width="10.54296875" customWidth="1"/>
    <col min="2571" max="2571" width="13.36328125" customWidth="1"/>
    <col min="2572" max="2572" width="11.453125" customWidth="1"/>
    <col min="2573" max="2573" width="5.08984375" customWidth="1"/>
    <col min="2574" max="2575" width="4.453125" customWidth="1"/>
    <col min="2576" max="2577" width="2.453125" customWidth="1"/>
    <col min="2578" max="2578" width="2.90625" customWidth="1"/>
    <col min="2579" max="2579" width="3.08984375" customWidth="1"/>
    <col min="2580" max="2580" width="29.90625" customWidth="1"/>
    <col min="2581" max="2581" width="8.453125" bestFit="1" customWidth="1"/>
    <col min="2582" max="2582" width="17.08984375" customWidth="1"/>
    <col min="2583" max="2583" width="15.36328125" customWidth="1"/>
    <col min="2585" max="2585" width="12.90625" customWidth="1"/>
    <col min="2818" max="2818" width="6.54296875" customWidth="1"/>
    <col min="2819" max="2819" width="3" bestFit="1" customWidth="1"/>
    <col min="2820" max="2825" width="5.36328125" customWidth="1"/>
    <col min="2826" max="2826" width="10.54296875" customWidth="1"/>
    <col min="2827" max="2827" width="13.36328125" customWidth="1"/>
    <col min="2828" max="2828" width="11.453125" customWidth="1"/>
    <col min="2829" max="2829" width="5.08984375" customWidth="1"/>
    <col min="2830" max="2831" width="4.453125" customWidth="1"/>
    <col min="2832" max="2833" width="2.453125" customWidth="1"/>
    <col min="2834" max="2834" width="2.90625" customWidth="1"/>
    <col min="2835" max="2835" width="3.08984375" customWidth="1"/>
    <col min="2836" max="2836" width="29.90625" customWidth="1"/>
    <col min="2837" max="2837" width="8.453125" bestFit="1" customWidth="1"/>
    <col min="2838" max="2838" width="17.08984375" customWidth="1"/>
    <col min="2839" max="2839" width="15.36328125" customWidth="1"/>
    <col min="2841" max="2841" width="12.90625" customWidth="1"/>
    <col min="3074" max="3074" width="6.54296875" customWidth="1"/>
    <col min="3075" max="3075" width="3" bestFit="1" customWidth="1"/>
    <col min="3076" max="3081" width="5.36328125" customWidth="1"/>
    <col min="3082" max="3082" width="10.54296875" customWidth="1"/>
    <col min="3083" max="3083" width="13.36328125" customWidth="1"/>
    <col min="3084" max="3084" width="11.453125" customWidth="1"/>
    <col min="3085" max="3085" width="5.08984375" customWidth="1"/>
    <col min="3086" max="3087" width="4.453125" customWidth="1"/>
    <col min="3088" max="3089" width="2.453125" customWidth="1"/>
    <col min="3090" max="3090" width="2.90625" customWidth="1"/>
    <col min="3091" max="3091" width="3.08984375" customWidth="1"/>
    <col min="3092" max="3092" width="29.90625" customWidth="1"/>
    <col min="3093" max="3093" width="8.453125" bestFit="1" customWidth="1"/>
    <col min="3094" max="3094" width="17.08984375" customWidth="1"/>
    <col min="3095" max="3095" width="15.36328125" customWidth="1"/>
    <col min="3097" max="3097" width="12.90625" customWidth="1"/>
    <col min="3330" max="3330" width="6.54296875" customWidth="1"/>
    <col min="3331" max="3331" width="3" bestFit="1" customWidth="1"/>
    <col min="3332" max="3337" width="5.36328125" customWidth="1"/>
    <col min="3338" max="3338" width="10.54296875" customWidth="1"/>
    <col min="3339" max="3339" width="13.36328125" customWidth="1"/>
    <col min="3340" max="3340" width="11.453125" customWidth="1"/>
    <col min="3341" max="3341" width="5.08984375" customWidth="1"/>
    <col min="3342" max="3343" width="4.453125" customWidth="1"/>
    <col min="3344" max="3345" width="2.453125" customWidth="1"/>
    <col min="3346" max="3346" width="2.90625" customWidth="1"/>
    <col min="3347" max="3347" width="3.08984375" customWidth="1"/>
    <col min="3348" max="3348" width="29.90625" customWidth="1"/>
    <col min="3349" max="3349" width="8.453125" bestFit="1" customWidth="1"/>
    <col min="3350" max="3350" width="17.08984375" customWidth="1"/>
    <col min="3351" max="3351" width="15.36328125" customWidth="1"/>
    <col min="3353" max="3353" width="12.90625" customWidth="1"/>
    <col min="3586" max="3586" width="6.54296875" customWidth="1"/>
    <col min="3587" max="3587" width="3" bestFit="1" customWidth="1"/>
    <col min="3588" max="3593" width="5.36328125" customWidth="1"/>
    <col min="3594" max="3594" width="10.54296875" customWidth="1"/>
    <col min="3595" max="3595" width="13.36328125" customWidth="1"/>
    <col min="3596" max="3596" width="11.453125" customWidth="1"/>
    <col min="3597" max="3597" width="5.08984375" customWidth="1"/>
    <col min="3598" max="3599" width="4.453125" customWidth="1"/>
    <col min="3600" max="3601" width="2.453125" customWidth="1"/>
    <col min="3602" max="3602" width="2.90625" customWidth="1"/>
    <col min="3603" max="3603" width="3.08984375" customWidth="1"/>
    <col min="3604" max="3604" width="29.90625" customWidth="1"/>
    <col min="3605" max="3605" width="8.453125" bestFit="1" customWidth="1"/>
    <col min="3606" max="3606" width="17.08984375" customWidth="1"/>
    <col min="3607" max="3607" width="15.36328125" customWidth="1"/>
    <col min="3609" max="3609" width="12.90625" customWidth="1"/>
    <col min="3842" max="3842" width="6.54296875" customWidth="1"/>
    <col min="3843" max="3843" width="3" bestFit="1" customWidth="1"/>
    <col min="3844" max="3849" width="5.36328125" customWidth="1"/>
    <col min="3850" max="3850" width="10.54296875" customWidth="1"/>
    <col min="3851" max="3851" width="13.36328125" customWidth="1"/>
    <col min="3852" max="3852" width="11.453125" customWidth="1"/>
    <col min="3853" max="3853" width="5.08984375" customWidth="1"/>
    <col min="3854" max="3855" width="4.453125" customWidth="1"/>
    <col min="3856" max="3857" width="2.453125" customWidth="1"/>
    <col min="3858" max="3858" width="2.90625" customWidth="1"/>
    <col min="3859" max="3859" width="3.08984375" customWidth="1"/>
    <col min="3860" max="3860" width="29.90625" customWidth="1"/>
    <col min="3861" max="3861" width="8.453125" bestFit="1" customWidth="1"/>
    <col min="3862" max="3862" width="17.08984375" customWidth="1"/>
    <col min="3863" max="3863" width="15.36328125" customWidth="1"/>
    <col min="3865" max="3865" width="12.90625" customWidth="1"/>
    <col min="4098" max="4098" width="6.54296875" customWidth="1"/>
    <col min="4099" max="4099" width="3" bestFit="1" customWidth="1"/>
    <col min="4100" max="4105" width="5.36328125" customWidth="1"/>
    <col min="4106" max="4106" width="10.54296875" customWidth="1"/>
    <col min="4107" max="4107" width="13.36328125" customWidth="1"/>
    <col min="4108" max="4108" width="11.453125" customWidth="1"/>
    <col min="4109" max="4109" width="5.08984375" customWidth="1"/>
    <col min="4110" max="4111" width="4.453125" customWidth="1"/>
    <col min="4112" max="4113" width="2.453125" customWidth="1"/>
    <col min="4114" max="4114" width="2.90625" customWidth="1"/>
    <col min="4115" max="4115" width="3.08984375" customWidth="1"/>
    <col min="4116" max="4116" width="29.90625" customWidth="1"/>
    <col min="4117" max="4117" width="8.453125" bestFit="1" customWidth="1"/>
    <col min="4118" max="4118" width="17.08984375" customWidth="1"/>
    <col min="4119" max="4119" width="15.36328125" customWidth="1"/>
    <col min="4121" max="4121" width="12.90625" customWidth="1"/>
    <col min="4354" max="4354" width="6.54296875" customWidth="1"/>
    <col min="4355" max="4355" width="3" bestFit="1" customWidth="1"/>
    <col min="4356" max="4361" width="5.36328125" customWidth="1"/>
    <col min="4362" max="4362" width="10.54296875" customWidth="1"/>
    <col min="4363" max="4363" width="13.36328125" customWidth="1"/>
    <col min="4364" max="4364" width="11.453125" customWidth="1"/>
    <col min="4365" max="4365" width="5.08984375" customWidth="1"/>
    <col min="4366" max="4367" width="4.453125" customWidth="1"/>
    <col min="4368" max="4369" width="2.453125" customWidth="1"/>
    <col min="4370" max="4370" width="2.90625" customWidth="1"/>
    <col min="4371" max="4371" width="3.08984375" customWidth="1"/>
    <col min="4372" max="4372" width="29.90625" customWidth="1"/>
    <col min="4373" max="4373" width="8.453125" bestFit="1" customWidth="1"/>
    <col min="4374" max="4374" width="17.08984375" customWidth="1"/>
    <col min="4375" max="4375" width="15.36328125" customWidth="1"/>
    <col min="4377" max="4377" width="12.90625" customWidth="1"/>
    <col min="4610" max="4610" width="6.54296875" customWidth="1"/>
    <col min="4611" max="4611" width="3" bestFit="1" customWidth="1"/>
    <col min="4612" max="4617" width="5.36328125" customWidth="1"/>
    <col min="4618" max="4618" width="10.54296875" customWidth="1"/>
    <col min="4619" max="4619" width="13.36328125" customWidth="1"/>
    <col min="4620" max="4620" width="11.453125" customWidth="1"/>
    <col min="4621" max="4621" width="5.08984375" customWidth="1"/>
    <col min="4622" max="4623" width="4.453125" customWidth="1"/>
    <col min="4624" max="4625" width="2.453125" customWidth="1"/>
    <col min="4626" max="4626" width="2.90625" customWidth="1"/>
    <col min="4627" max="4627" width="3.08984375" customWidth="1"/>
    <col min="4628" max="4628" width="29.90625" customWidth="1"/>
    <col min="4629" max="4629" width="8.453125" bestFit="1" customWidth="1"/>
    <col min="4630" max="4630" width="17.08984375" customWidth="1"/>
    <col min="4631" max="4631" width="15.36328125" customWidth="1"/>
    <col min="4633" max="4633" width="12.90625" customWidth="1"/>
    <col min="4866" max="4866" width="6.54296875" customWidth="1"/>
    <col min="4867" max="4867" width="3" bestFit="1" customWidth="1"/>
    <col min="4868" max="4873" width="5.36328125" customWidth="1"/>
    <col min="4874" max="4874" width="10.54296875" customWidth="1"/>
    <col min="4875" max="4875" width="13.36328125" customWidth="1"/>
    <col min="4876" max="4876" width="11.453125" customWidth="1"/>
    <col min="4877" max="4877" width="5.08984375" customWidth="1"/>
    <col min="4878" max="4879" width="4.453125" customWidth="1"/>
    <col min="4880" max="4881" width="2.453125" customWidth="1"/>
    <col min="4882" max="4882" width="2.90625" customWidth="1"/>
    <col min="4883" max="4883" width="3.08984375" customWidth="1"/>
    <col min="4884" max="4884" width="29.90625" customWidth="1"/>
    <col min="4885" max="4885" width="8.453125" bestFit="1" customWidth="1"/>
    <col min="4886" max="4886" width="17.08984375" customWidth="1"/>
    <col min="4887" max="4887" width="15.36328125" customWidth="1"/>
    <col min="4889" max="4889" width="12.90625" customWidth="1"/>
    <col min="5122" max="5122" width="6.54296875" customWidth="1"/>
    <col min="5123" max="5123" width="3" bestFit="1" customWidth="1"/>
    <col min="5124" max="5129" width="5.36328125" customWidth="1"/>
    <col min="5130" max="5130" width="10.54296875" customWidth="1"/>
    <col min="5131" max="5131" width="13.36328125" customWidth="1"/>
    <col min="5132" max="5132" width="11.453125" customWidth="1"/>
    <col min="5133" max="5133" width="5.08984375" customWidth="1"/>
    <col min="5134" max="5135" width="4.453125" customWidth="1"/>
    <col min="5136" max="5137" width="2.453125" customWidth="1"/>
    <col min="5138" max="5138" width="2.90625" customWidth="1"/>
    <col min="5139" max="5139" width="3.08984375" customWidth="1"/>
    <col min="5140" max="5140" width="29.90625" customWidth="1"/>
    <col min="5141" max="5141" width="8.453125" bestFit="1" customWidth="1"/>
    <col min="5142" max="5142" width="17.08984375" customWidth="1"/>
    <col min="5143" max="5143" width="15.36328125" customWidth="1"/>
    <col min="5145" max="5145" width="12.90625" customWidth="1"/>
    <col min="5378" max="5378" width="6.54296875" customWidth="1"/>
    <col min="5379" max="5379" width="3" bestFit="1" customWidth="1"/>
    <col min="5380" max="5385" width="5.36328125" customWidth="1"/>
    <col min="5386" max="5386" width="10.54296875" customWidth="1"/>
    <col min="5387" max="5387" width="13.36328125" customWidth="1"/>
    <col min="5388" max="5388" width="11.453125" customWidth="1"/>
    <col min="5389" max="5389" width="5.08984375" customWidth="1"/>
    <col min="5390" max="5391" width="4.453125" customWidth="1"/>
    <col min="5392" max="5393" width="2.453125" customWidth="1"/>
    <col min="5394" max="5394" width="2.90625" customWidth="1"/>
    <col min="5395" max="5395" width="3.08984375" customWidth="1"/>
    <col min="5396" max="5396" width="29.90625" customWidth="1"/>
    <col min="5397" max="5397" width="8.453125" bestFit="1" customWidth="1"/>
    <col min="5398" max="5398" width="17.08984375" customWidth="1"/>
    <col min="5399" max="5399" width="15.36328125" customWidth="1"/>
    <col min="5401" max="5401" width="12.90625" customWidth="1"/>
    <col min="5634" max="5634" width="6.54296875" customWidth="1"/>
    <col min="5635" max="5635" width="3" bestFit="1" customWidth="1"/>
    <col min="5636" max="5641" width="5.36328125" customWidth="1"/>
    <col min="5642" max="5642" width="10.54296875" customWidth="1"/>
    <col min="5643" max="5643" width="13.36328125" customWidth="1"/>
    <col min="5644" max="5644" width="11.453125" customWidth="1"/>
    <col min="5645" max="5645" width="5.08984375" customWidth="1"/>
    <col min="5646" max="5647" width="4.453125" customWidth="1"/>
    <col min="5648" max="5649" width="2.453125" customWidth="1"/>
    <col min="5650" max="5650" width="2.90625" customWidth="1"/>
    <col min="5651" max="5651" width="3.08984375" customWidth="1"/>
    <col min="5652" max="5652" width="29.90625" customWidth="1"/>
    <col min="5653" max="5653" width="8.453125" bestFit="1" customWidth="1"/>
    <col min="5654" max="5654" width="17.08984375" customWidth="1"/>
    <col min="5655" max="5655" width="15.36328125" customWidth="1"/>
    <col min="5657" max="5657" width="12.90625" customWidth="1"/>
    <col min="5890" max="5890" width="6.54296875" customWidth="1"/>
    <col min="5891" max="5891" width="3" bestFit="1" customWidth="1"/>
    <col min="5892" max="5897" width="5.36328125" customWidth="1"/>
    <col min="5898" max="5898" width="10.54296875" customWidth="1"/>
    <col min="5899" max="5899" width="13.36328125" customWidth="1"/>
    <col min="5900" max="5900" width="11.453125" customWidth="1"/>
    <col min="5901" max="5901" width="5.08984375" customWidth="1"/>
    <col min="5902" max="5903" width="4.453125" customWidth="1"/>
    <col min="5904" max="5905" width="2.453125" customWidth="1"/>
    <col min="5906" max="5906" width="2.90625" customWidth="1"/>
    <col min="5907" max="5907" width="3.08984375" customWidth="1"/>
    <col min="5908" max="5908" width="29.90625" customWidth="1"/>
    <col min="5909" max="5909" width="8.453125" bestFit="1" customWidth="1"/>
    <col min="5910" max="5910" width="17.08984375" customWidth="1"/>
    <col min="5911" max="5911" width="15.36328125" customWidth="1"/>
    <col min="5913" max="5913" width="12.90625" customWidth="1"/>
    <col min="6146" max="6146" width="6.54296875" customWidth="1"/>
    <col min="6147" max="6147" width="3" bestFit="1" customWidth="1"/>
    <col min="6148" max="6153" width="5.36328125" customWidth="1"/>
    <col min="6154" max="6154" width="10.54296875" customWidth="1"/>
    <col min="6155" max="6155" width="13.36328125" customWidth="1"/>
    <col min="6156" max="6156" width="11.453125" customWidth="1"/>
    <col min="6157" max="6157" width="5.08984375" customWidth="1"/>
    <col min="6158" max="6159" width="4.453125" customWidth="1"/>
    <col min="6160" max="6161" width="2.453125" customWidth="1"/>
    <col min="6162" max="6162" width="2.90625" customWidth="1"/>
    <col min="6163" max="6163" width="3.08984375" customWidth="1"/>
    <col min="6164" max="6164" width="29.90625" customWidth="1"/>
    <col min="6165" max="6165" width="8.453125" bestFit="1" customWidth="1"/>
    <col min="6166" max="6166" width="17.08984375" customWidth="1"/>
    <col min="6167" max="6167" width="15.36328125" customWidth="1"/>
    <col min="6169" max="6169" width="12.90625" customWidth="1"/>
    <col min="6402" max="6402" width="6.54296875" customWidth="1"/>
    <col min="6403" max="6403" width="3" bestFit="1" customWidth="1"/>
    <col min="6404" max="6409" width="5.36328125" customWidth="1"/>
    <col min="6410" max="6410" width="10.54296875" customWidth="1"/>
    <col min="6411" max="6411" width="13.36328125" customWidth="1"/>
    <col min="6412" max="6412" width="11.453125" customWidth="1"/>
    <col min="6413" max="6413" width="5.08984375" customWidth="1"/>
    <col min="6414" max="6415" width="4.453125" customWidth="1"/>
    <col min="6416" max="6417" width="2.453125" customWidth="1"/>
    <col min="6418" max="6418" width="2.90625" customWidth="1"/>
    <col min="6419" max="6419" width="3.08984375" customWidth="1"/>
    <col min="6420" max="6420" width="29.90625" customWidth="1"/>
    <col min="6421" max="6421" width="8.453125" bestFit="1" customWidth="1"/>
    <col min="6422" max="6422" width="17.08984375" customWidth="1"/>
    <col min="6423" max="6423" width="15.36328125" customWidth="1"/>
    <col min="6425" max="6425" width="12.90625" customWidth="1"/>
    <col min="6658" max="6658" width="6.54296875" customWidth="1"/>
    <col min="6659" max="6659" width="3" bestFit="1" customWidth="1"/>
    <col min="6660" max="6665" width="5.36328125" customWidth="1"/>
    <col min="6666" max="6666" width="10.54296875" customWidth="1"/>
    <col min="6667" max="6667" width="13.36328125" customWidth="1"/>
    <col min="6668" max="6668" width="11.453125" customWidth="1"/>
    <col min="6669" max="6669" width="5.08984375" customWidth="1"/>
    <col min="6670" max="6671" width="4.453125" customWidth="1"/>
    <col min="6672" max="6673" width="2.453125" customWidth="1"/>
    <col min="6674" max="6674" width="2.90625" customWidth="1"/>
    <col min="6675" max="6675" width="3.08984375" customWidth="1"/>
    <col min="6676" max="6676" width="29.90625" customWidth="1"/>
    <col min="6677" max="6677" width="8.453125" bestFit="1" customWidth="1"/>
    <col min="6678" max="6678" width="17.08984375" customWidth="1"/>
    <col min="6679" max="6679" width="15.36328125" customWidth="1"/>
    <col min="6681" max="6681" width="12.90625" customWidth="1"/>
    <col min="6914" max="6914" width="6.54296875" customWidth="1"/>
    <col min="6915" max="6915" width="3" bestFit="1" customWidth="1"/>
    <col min="6916" max="6921" width="5.36328125" customWidth="1"/>
    <col min="6922" max="6922" width="10.54296875" customWidth="1"/>
    <col min="6923" max="6923" width="13.36328125" customWidth="1"/>
    <col min="6924" max="6924" width="11.453125" customWidth="1"/>
    <col min="6925" max="6925" width="5.08984375" customWidth="1"/>
    <col min="6926" max="6927" width="4.453125" customWidth="1"/>
    <col min="6928" max="6929" width="2.453125" customWidth="1"/>
    <col min="6930" max="6930" width="2.90625" customWidth="1"/>
    <col min="6931" max="6931" width="3.08984375" customWidth="1"/>
    <col min="6932" max="6932" width="29.90625" customWidth="1"/>
    <col min="6933" max="6933" width="8.453125" bestFit="1" customWidth="1"/>
    <col min="6934" max="6934" width="17.08984375" customWidth="1"/>
    <col min="6935" max="6935" width="15.36328125" customWidth="1"/>
    <col min="6937" max="6937" width="12.90625" customWidth="1"/>
    <col min="7170" max="7170" width="6.54296875" customWidth="1"/>
    <col min="7171" max="7171" width="3" bestFit="1" customWidth="1"/>
    <col min="7172" max="7177" width="5.36328125" customWidth="1"/>
    <col min="7178" max="7178" width="10.54296875" customWidth="1"/>
    <col min="7179" max="7179" width="13.36328125" customWidth="1"/>
    <col min="7180" max="7180" width="11.453125" customWidth="1"/>
    <col min="7181" max="7181" width="5.08984375" customWidth="1"/>
    <col min="7182" max="7183" width="4.453125" customWidth="1"/>
    <col min="7184" max="7185" width="2.453125" customWidth="1"/>
    <col min="7186" max="7186" width="2.90625" customWidth="1"/>
    <col min="7187" max="7187" width="3.08984375" customWidth="1"/>
    <col min="7188" max="7188" width="29.90625" customWidth="1"/>
    <col min="7189" max="7189" width="8.453125" bestFit="1" customWidth="1"/>
    <col min="7190" max="7190" width="17.08984375" customWidth="1"/>
    <col min="7191" max="7191" width="15.36328125" customWidth="1"/>
    <col min="7193" max="7193" width="12.90625" customWidth="1"/>
    <col min="7426" max="7426" width="6.54296875" customWidth="1"/>
    <col min="7427" max="7427" width="3" bestFit="1" customWidth="1"/>
    <col min="7428" max="7433" width="5.36328125" customWidth="1"/>
    <col min="7434" max="7434" width="10.54296875" customWidth="1"/>
    <col min="7435" max="7435" width="13.36328125" customWidth="1"/>
    <col min="7436" max="7436" width="11.453125" customWidth="1"/>
    <col min="7437" max="7437" width="5.08984375" customWidth="1"/>
    <col min="7438" max="7439" width="4.453125" customWidth="1"/>
    <col min="7440" max="7441" width="2.453125" customWidth="1"/>
    <col min="7442" max="7442" width="2.90625" customWidth="1"/>
    <col min="7443" max="7443" width="3.08984375" customWidth="1"/>
    <col min="7444" max="7444" width="29.90625" customWidth="1"/>
    <col min="7445" max="7445" width="8.453125" bestFit="1" customWidth="1"/>
    <col min="7446" max="7446" width="17.08984375" customWidth="1"/>
    <col min="7447" max="7447" width="15.36328125" customWidth="1"/>
    <col min="7449" max="7449" width="12.90625" customWidth="1"/>
    <col min="7682" max="7682" width="6.54296875" customWidth="1"/>
    <col min="7683" max="7683" width="3" bestFit="1" customWidth="1"/>
    <col min="7684" max="7689" width="5.36328125" customWidth="1"/>
    <col min="7690" max="7690" width="10.54296875" customWidth="1"/>
    <col min="7691" max="7691" width="13.36328125" customWidth="1"/>
    <col min="7692" max="7692" width="11.453125" customWidth="1"/>
    <col min="7693" max="7693" width="5.08984375" customWidth="1"/>
    <col min="7694" max="7695" width="4.453125" customWidth="1"/>
    <col min="7696" max="7697" width="2.453125" customWidth="1"/>
    <col min="7698" max="7698" width="2.90625" customWidth="1"/>
    <col min="7699" max="7699" width="3.08984375" customWidth="1"/>
    <col min="7700" max="7700" width="29.90625" customWidth="1"/>
    <col min="7701" max="7701" width="8.453125" bestFit="1" customWidth="1"/>
    <col min="7702" max="7702" width="17.08984375" customWidth="1"/>
    <col min="7703" max="7703" width="15.36328125" customWidth="1"/>
    <col min="7705" max="7705" width="12.90625" customWidth="1"/>
    <col min="7938" max="7938" width="6.54296875" customWidth="1"/>
    <col min="7939" max="7939" width="3" bestFit="1" customWidth="1"/>
    <col min="7940" max="7945" width="5.36328125" customWidth="1"/>
    <col min="7946" max="7946" width="10.54296875" customWidth="1"/>
    <col min="7947" max="7947" width="13.36328125" customWidth="1"/>
    <col min="7948" max="7948" width="11.453125" customWidth="1"/>
    <col min="7949" max="7949" width="5.08984375" customWidth="1"/>
    <col min="7950" max="7951" width="4.453125" customWidth="1"/>
    <col min="7952" max="7953" width="2.453125" customWidth="1"/>
    <col min="7954" max="7954" width="2.90625" customWidth="1"/>
    <col min="7955" max="7955" width="3.08984375" customWidth="1"/>
    <col min="7956" max="7956" width="29.90625" customWidth="1"/>
    <col min="7957" max="7957" width="8.453125" bestFit="1" customWidth="1"/>
    <col min="7958" max="7958" width="17.08984375" customWidth="1"/>
    <col min="7959" max="7959" width="15.36328125" customWidth="1"/>
    <col min="7961" max="7961" width="12.90625" customWidth="1"/>
    <col min="8194" max="8194" width="6.54296875" customWidth="1"/>
    <col min="8195" max="8195" width="3" bestFit="1" customWidth="1"/>
    <col min="8196" max="8201" width="5.36328125" customWidth="1"/>
    <col min="8202" max="8202" width="10.54296875" customWidth="1"/>
    <col min="8203" max="8203" width="13.36328125" customWidth="1"/>
    <col min="8204" max="8204" width="11.453125" customWidth="1"/>
    <col min="8205" max="8205" width="5.08984375" customWidth="1"/>
    <col min="8206" max="8207" width="4.453125" customWidth="1"/>
    <col min="8208" max="8209" width="2.453125" customWidth="1"/>
    <col min="8210" max="8210" width="2.90625" customWidth="1"/>
    <col min="8211" max="8211" width="3.08984375" customWidth="1"/>
    <col min="8212" max="8212" width="29.90625" customWidth="1"/>
    <col min="8213" max="8213" width="8.453125" bestFit="1" customWidth="1"/>
    <col min="8214" max="8214" width="17.08984375" customWidth="1"/>
    <col min="8215" max="8215" width="15.36328125" customWidth="1"/>
    <col min="8217" max="8217" width="12.90625" customWidth="1"/>
    <col min="8450" max="8450" width="6.54296875" customWidth="1"/>
    <col min="8451" max="8451" width="3" bestFit="1" customWidth="1"/>
    <col min="8452" max="8457" width="5.36328125" customWidth="1"/>
    <col min="8458" max="8458" width="10.54296875" customWidth="1"/>
    <col min="8459" max="8459" width="13.36328125" customWidth="1"/>
    <col min="8460" max="8460" width="11.453125" customWidth="1"/>
    <col min="8461" max="8461" width="5.08984375" customWidth="1"/>
    <col min="8462" max="8463" width="4.453125" customWidth="1"/>
    <col min="8464" max="8465" width="2.453125" customWidth="1"/>
    <col min="8466" max="8466" width="2.90625" customWidth="1"/>
    <col min="8467" max="8467" width="3.08984375" customWidth="1"/>
    <col min="8468" max="8468" width="29.90625" customWidth="1"/>
    <col min="8469" max="8469" width="8.453125" bestFit="1" customWidth="1"/>
    <col min="8470" max="8470" width="17.08984375" customWidth="1"/>
    <col min="8471" max="8471" width="15.36328125" customWidth="1"/>
    <col min="8473" max="8473" width="12.90625" customWidth="1"/>
    <col min="8706" max="8706" width="6.54296875" customWidth="1"/>
    <col min="8707" max="8707" width="3" bestFit="1" customWidth="1"/>
    <col min="8708" max="8713" width="5.36328125" customWidth="1"/>
    <col min="8714" max="8714" width="10.54296875" customWidth="1"/>
    <col min="8715" max="8715" width="13.36328125" customWidth="1"/>
    <col min="8716" max="8716" width="11.453125" customWidth="1"/>
    <col min="8717" max="8717" width="5.08984375" customWidth="1"/>
    <col min="8718" max="8719" width="4.453125" customWidth="1"/>
    <col min="8720" max="8721" width="2.453125" customWidth="1"/>
    <col min="8722" max="8722" width="2.90625" customWidth="1"/>
    <col min="8723" max="8723" width="3.08984375" customWidth="1"/>
    <col min="8724" max="8724" width="29.90625" customWidth="1"/>
    <col min="8725" max="8725" width="8.453125" bestFit="1" customWidth="1"/>
    <col min="8726" max="8726" width="17.08984375" customWidth="1"/>
    <col min="8727" max="8727" width="15.36328125" customWidth="1"/>
    <col min="8729" max="8729" width="12.90625" customWidth="1"/>
    <col min="8962" max="8962" width="6.54296875" customWidth="1"/>
    <col min="8963" max="8963" width="3" bestFit="1" customWidth="1"/>
    <col min="8964" max="8969" width="5.36328125" customWidth="1"/>
    <col min="8970" max="8970" width="10.54296875" customWidth="1"/>
    <col min="8971" max="8971" width="13.36328125" customWidth="1"/>
    <col min="8972" max="8972" width="11.453125" customWidth="1"/>
    <col min="8973" max="8973" width="5.08984375" customWidth="1"/>
    <col min="8974" max="8975" width="4.453125" customWidth="1"/>
    <col min="8976" max="8977" width="2.453125" customWidth="1"/>
    <col min="8978" max="8978" width="2.90625" customWidth="1"/>
    <col min="8979" max="8979" width="3.08984375" customWidth="1"/>
    <col min="8980" max="8980" width="29.90625" customWidth="1"/>
    <col min="8981" max="8981" width="8.453125" bestFit="1" customWidth="1"/>
    <col min="8982" max="8982" width="17.08984375" customWidth="1"/>
    <col min="8983" max="8983" width="15.36328125" customWidth="1"/>
    <col min="8985" max="8985" width="12.90625" customWidth="1"/>
    <col min="9218" max="9218" width="6.54296875" customWidth="1"/>
    <col min="9219" max="9219" width="3" bestFit="1" customWidth="1"/>
    <col min="9220" max="9225" width="5.36328125" customWidth="1"/>
    <col min="9226" max="9226" width="10.54296875" customWidth="1"/>
    <col min="9227" max="9227" width="13.36328125" customWidth="1"/>
    <col min="9228" max="9228" width="11.453125" customWidth="1"/>
    <col min="9229" max="9229" width="5.08984375" customWidth="1"/>
    <col min="9230" max="9231" width="4.453125" customWidth="1"/>
    <col min="9232" max="9233" width="2.453125" customWidth="1"/>
    <col min="9234" max="9234" width="2.90625" customWidth="1"/>
    <col min="9235" max="9235" width="3.08984375" customWidth="1"/>
    <col min="9236" max="9236" width="29.90625" customWidth="1"/>
    <col min="9237" max="9237" width="8.453125" bestFit="1" customWidth="1"/>
    <col min="9238" max="9238" width="17.08984375" customWidth="1"/>
    <col min="9239" max="9239" width="15.36328125" customWidth="1"/>
    <col min="9241" max="9241" width="12.90625" customWidth="1"/>
    <col min="9474" max="9474" width="6.54296875" customWidth="1"/>
    <col min="9475" max="9475" width="3" bestFit="1" customWidth="1"/>
    <col min="9476" max="9481" width="5.36328125" customWidth="1"/>
    <col min="9482" max="9482" width="10.54296875" customWidth="1"/>
    <col min="9483" max="9483" width="13.36328125" customWidth="1"/>
    <col min="9484" max="9484" width="11.453125" customWidth="1"/>
    <col min="9485" max="9485" width="5.08984375" customWidth="1"/>
    <col min="9486" max="9487" width="4.453125" customWidth="1"/>
    <col min="9488" max="9489" width="2.453125" customWidth="1"/>
    <col min="9490" max="9490" width="2.90625" customWidth="1"/>
    <col min="9491" max="9491" width="3.08984375" customWidth="1"/>
    <col min="9492" max="9492" width="29.90625" customWidth="1"/>
    <col min="9493" max="9493" width="8.453125" bestFit="1" customWidth="1"/>
    <col min="9494" max="9494" width="17.08984375" customWidth="1"/>
    <col min="9495" max="9495" width="15.36328125" customWidth="1"/>
    <col min="9497" max="9497" width="12.90625" customWidth="1"/>
    <col min="9730" max="9730" width="6.54296875" customWidth="1"/>
    <col min="9731" max="9731" width="3" bestFit="1" customWidth="1"/>
    <col min="9732" max="9737" width="5.36328125" customWidth="1"/>
    <col min="9738" max="9738" width="10.54296875" customWidth="1"/>
    <col min="9739" max="9739" width="13.36328125" customWidth="1"/>
    <col min="9740" max="9740" width="11.453125" customWidth="1"/>
    <col min="9741" max="9741" width="5.08984375" customWidth="1"/>
    <col min="9742" max="9743" width="4.453125" customWidth="1"/>
    <col min="9744" max="9745" width="2.453125" customWidth="1"/>
    <col min="9746" max="9746" width="2.90625" customWidth="1"/>
    <col min="9747" max="9747" width="3.08984375" customWidth="1"/>
    <col min="9748" max="9748" width="29.90625" customWidth="1"/>
    <col min="9749" max="9749" width="8.453125" bestFit="1" customWidth="1"/>
    <col min="9750" max="9750" width="17.08984375" customWidth="1"/>
    <col min="9751" max="9751" width="15.36328125" customWidth="1"/>
    <col min="9753" max="9753" width="12.90625" customWidth="1"/>
    <col min="9986" max="9986" width="6.54296875" customWidth="1"/>
    <col min="9987" max="9987" width="3" bestFit="1" customWidth="1"/>
    <col min="9988" max="9993" width="5.36328125" customWidth="1"/>
    <col min="9994" max="9994" width="10.54296875" customWidth="1"/>
    <col min="9995" max="9995" width="13.36328125" customWidth="1"/>
    <col min="9996" max="9996" width="11.453125" customWidth="1"/>
    <col min="9997" max="9997" width="5.08984375" customWidth="1"/>
    <col min="9998" max="9999" width="4.453125" customWidth="1"/>
    <col min="10000" max="10001" width="2.453125" customWidth="1"/>
    <col min="10002" max="10002" width="2.90625" customWidth="1"/>
    <col min="10003" max="10003" width="3.08984375" customWidth="1"/>
    <col min="10004" max="10004" width="29.90625" customWidth="1"/>
    <col min="10005" max="10005" width="8.453125" bestFit="1" customWidth="1"/>
    <col min="10006" max="10006" width="17.08984375" customWidth="1"/>
    <col min="10007" max="10007" width="15.36328125" customWidth="1"/>
    <col min="10009" max="10009" width="12.90625" customWidth="1"/>
    <col min="10242" max="10242" width="6.54296875" customWidth="1"/>
    <col min="10243" max="10243" width="3" bestFit="1" customWidth="1"/>
    <col min="10244" max="10249" width="5.36328125" customWidth="1"/>
    <col min="10250" max="10250" width="10.54296875" customWidth="1"/>
    <col min="10251" max="10251" width="13.36328125" customWidth="1"/>
    <col min="10252" max="10252" width="11.453125" customWidth="1"/>
    <col min="10253" max="10253" width="5.08984375" customWidth="1"/>
    <col min="10254" max="10255" width="4.453125" customWidth="1"/>
    <col min="10256" max="10257" width="2.453125" customWidth="1"/>
    <col min="10258" max="10258" width="2.90625" customWidth="1"/>
    <col min="10259" max="10259" width="3.08984375" customWidth="1"/>
    <col min="10260" max="10260" width="29.90625" customWidth="1"/>
    <col min="10261" max="10261" width="8.453125" bestFit="1" customWidth="1"/>
    <col min="10262" max="10262" width="17.08984375" customWidth="1"/>
    <col min="10263" max="10263" width="15.36328125" customWidth="1"/>
    <col min="10265" max="10265" width="12.90625" customWidth="1"/>
    <col min="10498" max="10498" width="6.54296875" customWidth="1"/>
    <col min="10499" max="10499" width="3" bestFit="1" customWidth="1"/>
    <col min="10500" max="10505" width="5.36328125" customWidth="1"/>
    <col min="10506" max="10506" width="10.54296875" customWidth="1"/>
    <col min="10507" max="10507" width="13.36328125" customWidth="1"/>
    <col min="10508" max="10508" width="11.453125" customWidth="1"/>
    <col min="10509" max="10509" width="5.08984375" customWidth="1"/>
    <col min="10510" max="10511" width="4.453125" customWidth="1"/>
    <col min="10512" max="10513" width="2.453125" customWidth="1"/>
    <col min="10514" max="10514" width="2.90625" customWidth="1"/>
    <col min="10515" max="10515" width="3.08984375" customWidth="1"/>
    <col min="10516" max="10516" width="29.90625" customWidth="1"/>
    <col min="10517" max="10517" width="8.453125" bestFit="1" customWidth="1"/>
    <col min="10518" max="10518" width="17.08984375" customWidth="1"/>
    <col min="10519" max="10519" width="15.36328125" customWidth="1"/>
    <col min="10521" max="10521" width="12.90625" customWidth="1"/>
    <col min="10754" max="10754" width="6.54296875" customWidth="1"/>
    <col min="10755" max="10755" width="3" bestFit="1" customWidth="1"/>
    <col min="10756" max="10761" width="5.36328125" customWidth="1"/>
    <col min="10762" max="10762" width="10.54296875" customWidth="1"/>
    <col min="10763" max="10763" width="13.36328125" customWidth="1"/>
    <col min="10764" max="10764" width="11.453125" customWidth="1"/>
    <col min="10765" max="10765" width="5.08984375" customWidth="1"/>
    <col min="10766" max="10767" width="4.453125" customWidth="1"/>
    <col min="10768" max="10769" width="2.453125" customWidth="1"/>
    <col min="10770" max="10770" width="2.90625" customWidth="1"/>
    <col min="10771" max="10771" width="3.08984375" customWidth="1"/>
    <col min="10772" max="10772" width="29.90625" customWidth="1"/>
    <col min="10773" max="10773" width="8.453125" bestFit="1" customWidth="1"/>
    <col min="10774" max="10774" width="17.08984375" customWidth="1"/>
    <col min="10775" max="10775" width="15.36328125" customWidth="1"/>
    <col min="10777" max="10777" width="12.90625" customWidth="1"/>
    <col min="11010" max="11010" width="6.54296875" customWidth="1"/>
    <col min="11011" max="11011" width="3" bestFit="1" customWidth="1"/>
    <col min="11012" max="11017" width="5.36328125" customWidth="1"/>
    <col min="11018" max="11018" width="10.54296875" customWidth="1"/>
    <col min="11019" max="11019" width="13.36328125" customWidth="1"/>
    <col min="11020" max="11020" width="11.453125" customWidth="1"/>
    <col min="11021" max="11021" width="5.08984375" customWidth="1"/>
    <col min="11022" max="11023" width="4.453125" customWidth="1"/>
    <col min="11024" max="11025" width="2.453125" customWidth="1"/>
    <col min="11026" max="11026" width="2.90625" customWidth="1"/>
    <col min="11027" max="11027" width="3.08984375" customWidth="1"/>
    <col min="11028" max="11028" width="29.90625" customWidth="1"/>
    <col min="11029" max="11029" width="8.453125" bestFit="1" customWidth="1"/>
    <col min="11030" max="11030" width="17.08984375" customWidth="1"/>
    <col min="11031" max="11031" width="15.36328125" customWidth="1"/>
    <col min="11033" max="11033" width="12.90625" customWidth="1"/>
    <col min="11266" max="11266" width="6.54296875" customWidth="1"/>
    <col min="11267" max="11267" width="3" bestFit="1" customWidth="1"/>
    <col min="11268" max="11273" width="5.36328125" customWidth="1"/>
    <col min="11274" max="11274" width="10.54296875" customWidth="1"/>
    <col min="11275" max="11275" width="13.36328125" customWidth="1"/>
    <col min="11276" max="11276" width="11.453125" customWidth="1"/>
    <col min="11277" max="11277" width="5.08984375" customWidth="1"/>
    <col min="11278" max="11279" width="4.453125" customWidth="1"/>
    <col min="11280" max="11281" width="2.453125" customWidth="1"/>
    <col min="11282" max="11282" width="2.90625" customWidth="1"/>
    <col min="11283" max="11283" width="3.08984375" customWidth="1"/>
    <col min="11284" max="11284" width="29.90625" customWidth="1"/>
    <col min="11285" max="11285" width="8.453125" bestFit="1" customWidth="1"/>
    <col min="11286" max="11286" width="17.08984375" customWidth="1"/>
    <col min="11287" max="11287" width="15.36328125" customWidth="1"/>
    <col min="11289" max="11289" width="12.90625" customWidth="1"/>
    <col min="11522" max="11522" width="6.54296875" customWidth="1"/>
    <col min="11523" max="11523" width="3" bestFit="1" customWidth="1"/>
    <col min="11524" max="11529" width="5.36328125" customWidth="1"/>
    <col min="11530" max="11530" width="10.54296875" customWidth="1"/>
    <col min="11531" max="11531" width="13.36328125" customWidth="1"/>
    <col min="11532" max="11532" width="11.453125" customWidth="1"/>
    <col min="11533" max="11533" width="5.08984375" customWidth="1"/>
    <col min="11534" max="11535" width="4.453125" customWidth="1"/>
    <col min="11536" max="11537" width="2.453125" customWidth="1"/>
    <col min="11538" max="11538" width="2.90625" customWidth="1"/>
    <col min="11539" max="11539" width="3.08984375" customWidth="1"/>
    <col min="11540" max="11540" width="29.90625" customWidth="1"/>
    <col min="11541" max="11541" width="8.453125" bestFit="1" customWidth="1"/>
    <col min="11542" max="11542" width="17.08984375" customWidth="1"/>
    <col min="11543" max="11543" width="15.36328125" customWidth="1"/>
    <col min="11545" max="11545" width="12.90625" customWidth="1"/>
    <col min="11778" max="11778" width="6.54296875" customWidth="1"/>
    <col min="11779" max="11779" width="3" bestFit="1" customWidth="1"/>
    <col min="11780" max="11785" width="5.36328125" customWidth="1"/>
    <col min="11786" max="11786" width="10.54296875" customWidth="1"/>
    <col min="11787" max="11787" width="13.36328125" customWidth="1"/>
    <col min="11788" max="11788" width="11.453125" customWidth="1"/>
    <col min="11789" max="11789" width="5.08984375" customWidth="1"/>
    <col min="11790" max="11791" width="4.453125" customWidth="1"/>
    <col min="11792" max="11793" width="2.453125" customWidth="1"/>
    <col min="11794" max="11794" width="2.90625" customWidth="1"/>
    <col min="11795" max="11795" width="3.08984375" customWidth="1"/>
    <col min="11796" max="11796" width="29.90625" customWidth="1"/>
    <col min="11797" max="11797" width="8.453125" bestFit="1" customWidth="1"/>
    <col min="11798" max="11798" width="17.08984375" customWidth="1"/>
    <col min="11799" max="11799" width="15.36328125" customWidth="1"/>
    <col min="11801" max="11801" width="12.90625" customWidth="1"/>
    <col min="12034" max="12034" width="6.54296875" customWidth="1"/>
    <col min="12035" max="12035" width="3" bestFit="1" customWidth="1"/>
    <col min="12036" max="12041" width="5.36328125" customWidth="1"/>
    <col min="12042" max="12042" width="10.54296875" customWidth="1"/>
    <col min="12043" max="12043" width="13.36328125" customWidth="1"/>
    <col min="12044" max="12044" width="11.453125" customWidth="1"/>
    <col min="12045" max="12045" width="5.08984375" customWidth="1"/>
    <col min="12046" max="12047" width="4.453125" customWidth="1"/>
    <col min="12048" max="12049" width="2.453125" customWidth="1"/>
    <col min="12050" max="12050" width="2.90625" customWidth="1"/>
    <col min="12051" max="12051" width="3.08984375" customWidth="1"/>
    <col min="12052" max="12052" width="29.90625" customWidth="1"/>
    <col min="12053" max="12053" width="8.453125" bestFit="1" customWidth="1"/>
    <col min="12054" max="12054" width="17.08984375" customWidth="1"/>
    <col min="12055" max="12055" width="15.36328125" customWidth="1"/>
    <col min="12057" max="12057" width="12.90625" customWidth="1"/>
    <col min="12290" max="12290" width="6.54296875" customWidth="1"/>
    <col min="12291" max="12291" width="3" bestFit="1" customWidth="1"/>
    <col min="12292" max="12297" width="5.36328125" customWidth="1"/>
    <col min="12298" max="12298" width="10.54296875" customWidth="1"/>
    <col min="12299" max="12299" width="13.36328125" customWidth="1"/>
    <col min="12300" max="12300" width="11.453125" customWidth="1"/>
    <col min="12301" max="12301" width="5.08984375" customWidth="1"/>
    <col min="12302" max="12303" width="4.453125" customWidth="1"/>
    <col min="12304" max="12305" width="2.453125" customWidth="1"/>
    <col min="12306" max="12306" width="2.90625" customWidth="1"/>
    <col min="12307" max="12307" width="3.08984375" customWidth="1"/>
    <col min="12308" max="12308" width="29.90625" customWidth="1"/>
    <col min="12309" max="12309" width="8.453125" bestFit="1" customWidth="1"/>
    <col min="12310" max="12310" width="17.08984375" customWidth="1"/>
    <col min="12311" max="12311" width="15.36328125" customWidth="1"/>
    <col min="12313" max="12313" width="12.90625" customWidth="1"/>
    <col min="12546" max="12546" width="6.54296875" customWidth="1"/>
    <col min="12547" max="12547" width="3" bestFit="1" customWidth="1"/>
    <col min="12548" max="12553" width="5.36328125" customWidth="1"/>
    <col min="12554" max="12554" width="10.54296875" customWidth="1"/>
    <col min="12555" max="12555" width="13.36328125" customWidth="1"/>
    <col min="12556" max="12556" width="11.453125" customWidth="1"/>
    <col min="12557" max="12557" width="5.08984375" customWidth="1"/>
    <col min="12558" max="12559" width="4.453125" customWidth="1"/>
    <col min="12560" max="12561" width="2.453125" customWidth="1"/>
    <col min="12562" max="12562" width="2.90625" customWidth="1"/>
    <col min="12563" max="12563" width="3.08984375" customWidth="1"/>
    <col min="12564" max="12564" width="29.90625" customWidth="1"/>
    <col min="12565" max="12565" width="8.453125" bestFit="1" customWidth="1"/>
    <col min="12566" max="12566" width="17.08984375" customWidth="1"/>
    <col min="12567" max="12567" width="15.36328125" customWidth="1"/>
    <col min="12569" max="12569" width="12.90625" customWidth="1"/>
    <col min="12802" max="12802" width="6.54296875" customWidth="1"/>
    <col min="12803" max="12803" width="3" bestFit="1" customWidth="1"/>
    <col min="12804" max="12809" width="5.36328125" customWidth="1"/>
    <col min="12810" max="12810" width="10.54296875" customWidth="1"/>
    <col min="12811" max="12811" width="13.36328125" customWidth="1"/>
    <col min="12812" max="12812" width="11.453125" customWidth="1"/>
    <col min="12813" max="12813" width="5.08984375" customWidth="1"/>
    <col min="12814" max="12815" width="4.453125" customWidth="1"/>
    <col min="12816" max="12817" width="2.453125" customWidth="1"/>
    <col min="12818" max="12818" width="2.90625" customWidth="1"/>
    <col min="12819" max="12819" width="3.08984375" customWidth="1"/>
    <col min="12820" max="12820" width="29.90625" customWidth="1"/>
    <col min="12821" max="12821" width="8.453125" bestFit="1" customWidth="1"/>
    <col min="12822" max="12822" width="17.08984375" customWidth="1"/>
    <col min="12823" max="12823" width="15.36328125" customWidth="1"/>
    <col min="12825" max="12825" width="12.90625" customWidth="1"/>
    <col min="13058" max="13058" width="6.54296875" customWidth="1"/>
    <col min="13059" max="13059" width="3" bestFit="1" customWidth="1"/>
    <col min="13060" max="13065" width="5.36328125" customWidth="1"/>
    <col min="13066" max="13066" width="10.54296875" customWidth="1"/>
    <col min="13067" max="13067" width="13.36328125" customWidth="1"/>
    <col min="13068" max="13068" width="11.453125" customWidth="1"/>
    <col min="13069" max="13069" width="5.08984375" customWidth="1"/>
    <col min="13070" max="13071" width="4.453125" customWidth="1"/>
    <col min="13072" max="13073" width="2.453125" customWidth="1"/>
    <col min="13074" max="13074" width="2.90625" customWidth="1"/>
    <col min="13075" max="13075" width="3.08984375" customWidth="1"/>
    <col min="13076" max="13076" width="29.90625" customWidth="1"/>
    <col min="13077" max="13077" width="8.453125" bestFit="1" customWidth="1"/>
    <col min="13078" max="13078" width="17.08984375" customWidth="1"/>
    <col min="13079" max="13079" width="15.36328125" customWidth="1"/>
    <col min="13081" max="13081" width="12.90625" customWidth="1"/>
    <col min="13314" max="13314" width="6.54296875" customWidth="1"/>
    <col min="13315" max="13315" width="3" bestFit="1" customWidth="1"/>
    <col min="13316" max="13321" width="5.36328125" customWidth="1"/>
    <col min="13322" max="13322" width="10.54296875" customWidth="1"/>
    <col min="13323" max="13323" width="13.36328125" customWidth="1"/>
    <col min="13324" max="13324" width="11.453125" customWidth="1"/>
    <col min="13325" max="13325" width="5.08984375" customWidth="1"/>
    <col min="13326" max="13327" width="4.453125" customWidth="1"/>
    <col min="13328" max="13329" width="2.453125" customWidth="1"/>
    <col min="13330" max="13330" width="2.90625" customWidth="1"/>
    <col min="13331" max="13331" width="3.08984375" customWidth="1"/>
    <col min="13332" max="13332" width="29.90625" customWidth="1"/>
    <col min="13333" max="13333" width="8.453125" bestFit="1" customWidth="1"/>
    <col min="13334" max="13334" width="17.08984375" customWidth="1"/>
    <col min="13335" max="13335" width="15.36328125" customWidth="1"/>
    <col min="13337" max="13337" width="12.90625" customWidth="1"/>
    <col min="13570" max="13570" width="6.54296875" customWidth="1"/>
    <col min="13571" max="13571" width="3" bestFit="1" customWidth="1"/>
    <col min="13572" max="13577" width="5.36328125" customWidth="1"/>
    <col min="13578" max="13578" width="10.54296875" customWidth="1"/>
    <col min="13579" max="13579" width="13.36328125" customWidth="1"/>
    <col min="13580" max="13580" width="11.453125" customWidth="1"/>
    <col min="13581" max="13581" width="5.08984375" customWidth="1"/>
    <col min="13582" max="13583" width="4.453125" customWidth="1"/>
    <col min="13584" max="13585" width="2.453125" customWidth="1"/>
    <col min="13586" max="13586" width="2.90625" customWidth="1"/>
    <col min="13587" max="13587" width="3.08984375" customWidth="1"/>
    <col min="13588" max="13588" width="29.90625" customWidth="1"/>
    <col min="13589" max="13589" width="8.453125" bestFit="1" customWidth="1"/>
    <col min="13590" max="13590" width="17.08984375" customWidth="1"/>
    <col min="13591" max="13591" width="15.36328125" customWidth="1"/>
    <col min="13593" max="13593" width="12.90625" customWidth="1"/>
    <col min="13826" max="13826" width="6.54296875" customWidth="1"/>
    <col min="13827" max="13827" width="3" bestFit="1" customWidth="1"/>
    <col min="13828" max="13833" width="5.36328125" customWidth="1"/>
    <col min="13834" max="13834" width="10.54296875" customWidth="1"/>
    <col min="13835" max="13835" width="13.36328125" customWidth="1"/>
    <col min="13836" max="13836" width="11.453125" customWidth="1"/>
    <col min="13837" max="13837" width="5.08984375" customWidth="1"/>
    <col min="13838" max="13839" width="4.453125" customWidth="1"/>
    <col min="13840" max="13841" width="2.453125" customWidth="1"/>
    <col min="13842" max="13842" width="2.90625" customWidth="1"/>
    <col min="13843" max="13843" width="3.08984375" customWidth="1"/>
    <col min="13844" max="13844" width="29.90625" customWidth="1"/>
    <col min="13845" max="13845" width="8.453125" bestFit="1" customWidth="1"/>
    <col min="13846" max="13846" width="17.08984375" customWidth="1"/>
    <col min="13847" max="13847" width="15.36328125" customWidth="1"/>
    <col min="13849" max="13849" width="12.90625" customWidth="1"/>
    <col min="14082" max="14082" width="6.54296875" customWidth="1"/>
    <col min="14083" max="14083" width="3" bestFit="1" customWidth="1"/>
    <col min="14084" max="14089" width="5.36328125" customWidth="1"/>
    <col min="14090" max="14090" width="10.54296875" customWidth="1"/>
    <col min="14091" max="14091" width="13.36328125" customWidth="1"/>
    <col min="14092" max="14092" width="11.453125" customWidth="1"/>
    <col min="14093" max="14093" width="5.08984375" customWidth="1"/>
    <col min="14094" max="14095" width="4.453125" customWidth="1"/>
    <col min="14096" max="14097" width="2.453125" customWidth="1"/>
    <col min="14098" max="14098" width="2.90625" customWidth="1"/>
    <col min="14099" max="14099" width="3.08984375" customWidth="1"/>
    <col min="14100" max="14100" width="29.90625" customWidth="1"/>
    <col min="14101" max="14101" width="8.453125" bestFit="1" customWidth="1"/>
    <col min="14102" max="14102" width="17.08984375" customWidth="1"/>
    <col min="14103" max="14103" width="15.36328125" customWidth="1"/>
    <col min="14105" max="14105" width="12.90625" customWidth="1"/>
    <col min="14338" max="14338" width="6.54296875" customWidth="1"/>
    <col min="14339" max="14339" width="3" bestFit="1" customWidth="1"/>
    <col min="14340" max="14345" width="5.36328125" customWidth="1"/>
    <col min="14346" max="14346" width="10.54296875" customWidth="1"/>
    <col min="14347" max="14347" width="13.36328125" customWidth="1"/>
    <col min="14348" max="14348" width="11.453125" customWidth="1"/>
    <col min="14349" max="14349" width="5.08984375" customWidth="1"/>
    <col min="14350" max="14351" width="4.453125" customWidth="1"/>
    <col min="14352" max="14353" width="2.453125" customWidth="1"/>
    <col min="14354" max="14354" width="2.90625" customWidth="1"/>
    <col min="14355" max="14355" width="3.08984375" customWidth="1"/>
    <col min="14356" max="14356" width="29.90625" customWidth="1"/>
    <col min="14357" max="14357" width="8.453125" bestFit="1" customWidth="1"/>
    <col min="14358" max="14358" width="17.08984375" customWidth="1"/>
    <col min="14359" max="14359" width="15.36328125" customWidth="1"/>
    <col min="14361" max="14361" width="12.90625" customWidth="1"/>
    <col min="14594" max="14594" width="6.54296875" customWidth="1"/>
    <col min="14595" max="14595" width="3" bestFit="1" customWidth="1"/>
    <col min="14596" max="14601" width="5.36328125" customWidth="1"/>
    <col min="14602" max="14602" width="10.54296875" customWidth="1"/>
    <col min="14603" max="14603" width="13.36328125" customWidth="1"/>
    <col min="14604" max="14604" width="11.453125" customWidth="1"/>
    <col min="14605" max="14605" width="5.08984375" customWidth="1"/>
    <col min="14606" max="14607" width="4.453125" customWidth="1"/>
    <col min="14608" max="14609" width="2.453125" customWidth="1"/>
    <col min="14610" max="14610" width="2.90625" customWidth="1"/>
    <col min="14611" max="14611" width="3.08984375" customWidth="1"/>
    <col min="14612" max="14612" width="29.90625" customWidth="1"/>
    <col min="14613" max="14613" width="8.453125" bestFit="1" customWidth="1"/>
    <col min="14614" max="14614" width="17.08984375" customWidth="1"/>
    <col min="14615" max="14615" width="15.36328125" customWidth="1"/>
    <col min="14617" max="14617" width="12.90625" customWidth="1"/>
    <col min="14850" max="14850" width="6.54296875" customWidth="1"/>
    <col min="14851" max="14851" width="3" bestFit="1" customWidth="1"/>
    <col min="14852" max="14857" width="5.36328125" customWidth="1"/>
    <col min="14858" max="14858" width="10.54296875" customWidth="1"/>
    <col min="14859" max="14859" width="13.36328125" customWidth="1"/>
    <col min="14860" max="14860" width="11.453125" customWidth="1"/>
    <col min="14861" max="14861" width="5.08984375" customWidth="1"/>
    <col min="14862" max="14863" width="4.453125" customWidth="1"/>
    <col min="14864" max="14865" width="2.453125" customWidth="1"/>
    <col min="14866" max="14866" width="2.90625" customWidth="1"/>
    <col min="14867" max="14867" width="3.08984375" customWidth="1"/>
    <col min="14868" max="14868" width="29.90625" customWidth="1"/>
    <col min="14869" max="14869" width="8.453125" bestFit="1" customWidth="1"/>
    <col min="14870" max="14870" width="17.08984375" customWidth="1"/>
    <col min="14871" max="14871" width="15.36328125" customWidth="1"/>
    <col min="14873" max="14873" width="12.90625" customWidth="1"/>
    <col min="15106" max="15106" width="6.54296875" customWidth="1"/>
    <col min="15107" max="15107" width="3" bestFit="1" customWidth="1"/>
    <col min="15108" max="15113" width="5.36328125" customWidth="1"/>
    <col min="15114" max="15114" width="10.54296875" customWidth="1"/>
    <col min="15115" max="15115" width="13.36328125" customWidth="1"/>
    <col min="15116" max="15116" width="11.453125" customWidth="1"/>
    <col min="15117" max="15117" width="5.08984375" customWidth="1"/>
    <col min="15118" max="15119" width="4.453125" customWidth="1"/>
    <col min="15120" max="15121" width="2.453125" customWidth="1"/>
    <col min="15122" max="15122" width="2.90625" customWidth="1"/>
    <col min="15123" max="15123" width="3.08984375" customWidth="1"/>
    <col min="15124" max="15124" width="29.90625" customWidth="1"/>
    <col min="15125" max="15125" width="8.453125" bestFit="1" customWidth="1"/>
    <col min="15126" max="15126" width="17.08984375" customWidth="1"/>
    <col min="15127" max="15127" width="15.36328125" customWidth="1"/>
    <col min="15129" max="15129" width="12.90625" customWidth="1"/>
    <col min="15362" max="15362" width="6.54296875" customWidth="1"/>
    <col min="15363" max="15363" width="3" bestFit="1" customWidth="1"/>
    <col min="15364" max="15369" width="5.36328125" customWidth="1"/>
    <col min="15370" max="15370" width="10.54296875" customWidth="1"/>
    <col min="15371" max="15371" width="13.36328125" customWidth="1"/>
    <col min="15372" max="15372" width="11.453125" customWidth="1"/>
    <col min="15373" max="15373" width="5.08984375" customWidth="1"/>
    <col min="15374" max="15375" width="4.453125" customWidth="1"/>
    <col min="15376" max="15377" width="2.453125" customWidth="1"/>
    <col min="15378" max="15378" width="2.90625" customWidth="1"/>
    <col min="15379" max="15379" width="3.08984375" customWidth="1"/>
    <col min="15380" max="15380" width="29.90625" customWidth="1"/>
    <col min="15381" max="15381" width="8.453125" bestFit="1" customWidth="1"/>
    <col min="15382" max="15382" width="17.08984375" customWidth="1"/>
    <col min="15383" max="15383" width="15.36328125" customWidth="1"/>
    <col min="15385" max="15385" width="12.90625" customWidth="1"/>
    <col min="15618" max="15618" width="6.54296875" customWidth="1"/>
    <col min="15619" max="15619" width="3" bestFit="1" customWidth="1"/>
    <col min="15620" max="15625" width="5.36328125" customWidth="1"/>
    <col min="15626" max="15626" width="10.54296875" customWidth="1"/>
    <col min="15627" max="15627" width="13.36328125" customWidth="1"/>
    <col min="15628" max="15628" width="11.453125" customWidth="1"/>
    <col min="15629" max="15629" width="5.08984375" customWidth="1"/>
    <col min="15630" max="15631" width="4.453125" customWidth="1"/>
    <col min="15632" max="15633" width="2.453125" customWidth="1"/>
    <col min="15634" max="15634" width="2.90625" customWidth="1"/>
    <col min="15635" max="15635" width="3.08984375" customWidth="1"/>
    <col min="15636" max="15636" width="29.90625" customWidth="1"/>
    <col min="15637" max="15637" width="8.453125" bestFit="1" customWidth="1"/>
    <col min="15638" max="15638" width="17.08984375" customWidth="1"/>
    <col min="15639" max="15639" width="15.36328125" customWidth="1"/>
    <col min="15641" max="15641" width="12.90625" customWidth="1"/>
    <col min="15874" max="15874" width="6.54296875" customWidth="1"/>
    <col min="15875" max="15875" width="3" bestFit="1" customWidth="1"/>
    <col min="15876" max="15881" width="5.36328125" customWidth="1"/>
    <col min="15882" max="15882" width="10.54296875" customWidth="1"/>
    <col min="15883" max="15883" width="13.36328125" customWidth="1"/>
    <col min="15884" max="15884" width="11.453125" customWidth="1"/>
    <col min="15885" max="15885" width="5.08984375" customWidth="1"/>
    <col min="15886" max="15887" width="4.453125" customWidth="1"/>
    <col min="15888" max="15889" width="2.453125" customWidth="1"/>
    <col min="15890" max="15890" width="2.90625" customWidth="1"/>
    <col min="15891" max="15891" width="3.08984375" customWidth="1"/>
    <col min="15892" max="15892" width="29.90625" customWidth="1"/>
    <col min="15893" max="15893" width="8.453125" bestFit="1" customWidth="1"/>
    <col min="15894" max="15894" width="17.08984375" customWidth="1"/>
    <col min="15895" max="15895" width="15.36328125" customWidth="1"/>
    <col min="15897" max="15897" width="12.90625" customWidth="1"/>
    <col min="16130" max="16130" width="6.54296875" customWidth="1"/>
    <col min="16131" max="16131" width="3" bestFit="1" customWidth="1"/>
    <col min="16132" max="16137" width="5.36328125" customWidth="1"/>
    <col min="16138" max="16138" width="10.54296875" customWidth="1"/>
    <col min="16139" max="16139" width="13.36328125" customWidth="1"/>
    <col min="16140" max="16140" width="11.453125" customWidth="1"/>
    <col min="16141" max="16141" width="5.08984375" customWidth="1"/>
    <col min="16142" max="16143" width="4.453125" customWidth="1"/>
    <col min="16144" max="16145" width="2.453125" customWidth="1"/>
    <col min="16146" max="16146" width="2.90625" customWidth="1"/>
    <col min="16147" max="16147" width="3.08984375" customWidth="1"/>
    <col min="16148" max="16148" width="29.90625" customWidth="1"/>
    <col min="16149" max="16149" width="8.453125" bestFit="1" customWidth="1"/>
    <col min="16150" max="16150" width="17.08984375" customWidth="1"/>
    <col min="16151" max="16151" width="15.36328125" customWidth="1"/>
    <col min="16153" max="16153" width="12.90625" customWidth="1"/>
  </cols>
  <sheetData>
    <row r="1" spans="1:29" x14ac:dyDescent="0.25">
      <c r="J1" s="27" t="s">
        <v>10</v>
      </c>
      <c r="K1" s="27"/>
      <c r="L1" s="27"/>
    </row>
    <row r="2" spans="1:29" x14ac:dyDescent="0.25">
      <c r="D2" t="s">
        <v>11</v>
      </c>
      <c r="E2" s="19" t="s">
        <v>6</v>
      </c>
      <c r="F2" t="s">
        <v>12</v>
      </c>
      <c r="G2" t="s">
        <v>13</v>
      </c>
      <c r="H2" s="19" t="s">
        <v>14</v>
      </c>
      <c r="I2" s="19" t="s">
        <v>15</v>
      </c>
      <c r="J2" s="19" t="s">
        <v>16</v>
      </c>
      <c r="K2" s="19" t="s">
        <v>17</v>
      </c>
      <c r="L2" s="19" t="s">
        <v>18</v>
      </c>
      <c r="M2" s="28" t="s">
        <v>19</v>
      </c>
      <c r="N2" s="28"/>
      <c r="O2" s="28"/>
      <c r="T2" t="s">
        <v>3</v>
      </c>
      <c r="U2" t="s">
        <v>20</v>
      </c>
    </row>
    <row r="3" spans="1:29" x14ac:dyDescent="0.25">
      <c r="A3">
        <f ca="1">ROUND((RAND())*24-0.5,0)</f>
        <v>15</v>
      </c>
      <c r="B3" t="s">
        <v>21</v>
      </c>
      <c r="C3">
        <v>2</v>
      </c>
      <c r="D3">
        <f t="shared" ref="D3:E6" ca="1" si="0">ROUND(RAND()*5,0)+2</f>
        <v>6</v>
      </c>
      <c r="E3">
        <f t="shared" ca="1" si="0"/>
        <v>6</v>
      </c>
      <c r="H3">
        <f ca="1">ROUND(RAND()*5,0)+2</f>
        <v>6</v>
      </c>
      <c r="I3" s="20">
        <f ca="1">(D3+E3)*H3/D3</f>
        <v>12</v>
      </c>
      <c r="J3">
        <f ca="1">IF(D3&lt;&gt;0,(D3+E3)/D3,"")</f>
        <v>2</v>
      </c>
      <c r="K3" s="19" t="str">
        <f>IF(F3&lt;&gt;0,(F3+G3)/F3,"")</f>
        <v/>
      </c>
      <c r="L3">
        <f ca="1">IF(H3&lt;&gt;0,I3/H3,"")</f>
        <v>2</v>
      </c>
      <c r="M3" t="s">
        <v>11</v>
      </c>
      <c r="N3" t="s">
        <v>6</v>
      </c>
      <c r="O3" t="s">
        <v>14</v>
      </c>
      <c r="P3" s="20" t="s">
        <v>15</v>
      </c>
      <c r="Q3">
        <f ca="1">HLOOKUP(M3,$D$2:$I$28,$C3)</f>
        <v>6</v>
      </c>
      <c r="R3">
        <f ca="1">HLOOKUP(N3,$D$2:$I$28,$C3)</f>
        <v>6</v>
      </c>
      <c r="S3">
        <f ca="1">HLOOKUP(O3,$D$2:$I$28,$C3)</f>
        <v>6</v>
      </c>
      <c r="T3" t="str">
        <f ca="1">"Es ist "&amp;M3&amp;"="&amp;Q3&amp;", "&amp;N3&amp;"="&amp;R3&amp;", "&amp;O3&amp;"="&amp;S3&amp;". Berechne "&amp;P3&amp;"."</f>
        <v>Es ist a=6, b=6, e=6. Berechne f.</v>
      </c>
      <c r="U3" s="21">
        <f ca="1">HLOOKUP(P3,$D$2:$I$28,$C3)</f>
        <v>12</v>
      </c>
      <c r="V3" t="s">
        <v>22</v>
      </c>
      <c r="W3" t="str">
        <f ca="1">"f : "&amp;S3&amp;" = "&amp;ROUND((Q3+R3)/Q3,2)</f>
        <v>f : 6 = 2</v>
      </c>
      <c r="X3" t="str">
        <f ca="1">"| ·"&amp;S3</f>
        <v>| ·6</v>
      </c>
      <c r="AC3" t="str">
        <f t="shared" ref="AC3:AC26" ca="1" si="1">"Lösung: "&amp;P3&amp;" = "&amp;ROUND(U3,2)</f>
        <v>Lösung: f = 12</v>
      </c>
    </row>
    <row r="4" spans="1:29" x14ac:dyDescent="0.25">
      <c r="A4">
        <f ca="1">MOD(A3+1,24)</f>
        <v>16</v>
      </c>
      <c r="B4" t="s">
        <v>23</v>
      </c>
      <c r="C4">
        <v>3</v>
      </c>
      <c r="D4">
        <f t="shared" ca="1" si="0"/>
        <v>2</v>
      </c>
      <c r="E4">
        <f t="shared" ca="1" si="0"/>
        <v>4</v>
      </c>
      <c r="H4" s="20">
        <f ca="1">D4*I4/(D4+E4)</f>
        <v>1.6666666666666667</v>
      </c>
      <c r="I4">
        <f ca="1">ROUND(RAND()*5,0)+2</f>
        <v>5</v>
      </c>
      <c r="J4">
        <f t="shared" ref="J4:J14" ca="1" si="2">IF(D4&lt;&gt;0,(D4+E4)/D4,"")</f>
        <v>3</v>
      </c>
      <c r="K4" s="19" t="str">
        <f t="shared" ref="K4:K14" si="3">IF(F4&lt;&gt;0,(F4+G4)/F4,"")</f>
        <v/>
      </c>
      <c r="L4">
        <f t="shared" ref="L4:L14" ca="1" si="4">IF(H4&lt;&gt;0,I4/H4,"")</f>
        <v>3</v>
      </c>
      <c r="M4" t="s">
        <v>11</v>
      </c>
      <c r="N4" t="s">
        <v>6</v>
      </c>
      <c r="O4" t="s">
        <v>15</v>
      </c>
      <c r="P4" s="20" t="s">
        <v>14</v>
      </c>
      <c r="Q4">
        <f t="shared" ref="Q4:S19" ca="1" si="5">HLOOKUP(M4,$D$2:$I$28,$C4)</f>
        <v>2</v>
      </c>
      <c r="R4">
        <f t="shared" ca="1" si="5"/>
        <v>4</v>
      </c>
      <c r="S4">
        <f t="shared" ca="1" si="5"/>
        <v>5</v>
      </c>
      <c r="T4" t="str">
        <f t="shared" ref="T4:T14" ca="1" si="6">"Es ist "&amp;M4&amp;"="&amp;Q4&amp;", "&amp;N4&amp;"="&amp;R4&amp;", "&amp;O4&amp;"="&amp;S4&amp;". Berechne "&amp;P4&amp;"."</f>
        <v>Es ist a=2, b=4, f=5. Berechne e.</v>
      </c>
      <c r="U4" s="21">
        <f t="shared" ref="U4:U14" ca="1" si="7">HLOOKUP(P4,$D$2:$I$28,$C4)</f>
        <v>1.6666666666666667</v>
      </c>
      <c r="V4" t="s">
        <v>24</v>
      </c>
      <c r="W4" t="str">
        <f ca="1">"e : "&amp;S4&amp;" = "&amp;ROUND(Q4/(Q4+R4),2)</f>
        <v>e : 5 = 0,33</v>
      </c>
      <c r="X4" t="str">
        <f ca="1">"| ·"&amp;S4</f>
        <v>| ·5</v>
      </c>
      <c r="AC4" t="str">
        <f t="shared" ca="1" si="1"/>
        <v>Lösung: e = 1,67</v>
      </c>
    </row>
    <row r="5" spans="1:29" x14ac:dyDescent="0.25">
      <c r="A5">
        <f t="shared" ref="A5:A25" ca="1" si="8">MOD(A4+1,24)</f>
        <v>17</v>
      </c>
      <c r="B5" t="s">
        <v>25</v>
      </c>
      <c r="C5">
        <v>4</v>
      </c>
      <c r="D5">
        <f t="shared" ca="1" si="0"/>
        <v>3</v>
      </c>
      <c r="E5">
        <f t="shared" ca="1" si="0"/>
        <v>7</v>
      </c>
      <c r="F5">
        <f ca="1">ROUND(RAND()*5,0)+2</f>
        <v>3</v>
      </c>
      <c r="G5" s="20">
        <f ca="1">(D5+E5)*F5/D5-F5</f>
        <v>7</v>
      </c>
      <c r="H5" s="19"/>
      <c r="J5">
        <f t="shared" ca="1" si="2"/>
        <v>3.3333333333333335</v>
      </c>
      <c r="K5" s="19">
        <f t="shared" ca="1" si="3"/>
        <v>3.3333333333333335</v>
      </c>
      <c r="L5" t="str">
        <f t="shared" si="4"/>
        <v/>
      </c>
      <c r="M5" t="s">
        <v>11</v>
      </c>
      <c r="N5" t="s">
        <v>6</v>
      </c>
      <c r="O5" t="s">
        <v>12</v>
      </c>
      <c r="P5" s="20" t="s">
        <v>13</v>
      </c>
      <c r="Q5">
        <f t="shared" ca="1" si="5"/>
        <v>3</v>
      </c>
      <c r="R5">
        <f t="shared" ca="1" si="5"/>
        <v>7</v>
      </c>
      <c r="S5">
        <f t="shared" ca="1" si="5"/>
        <v>3</v>
      </c>
      <c r="T5" t="str">
        <f t="shared" ca="1" si="6"/>
        <v>Es ist a=3, b=7, c=3. Berechne d.</v>
      </c>
      <c r="U5" s="21">
        <f t="shared" ca="1" si="7"/>
        <v>7</v>
      </c>
      <c r="V5" t="s">
        <v>26</v>
      </c>
      <c r="W5" t="str">
        <f ca="1">ROUND((Q5+R5)/Q5,2)&amp;" = ("&amp;S5&amp;" + d) : "&amp;S5</f>
        <v>3,33 = (3 + d) : 3</v>
      </c>
      <c r="X5" t="str">
        <f ca="1">"| ·"&amp;S5</f>
        <v>| ·3</v>
      </c>
      <c r="Y5" t="str">
        <f ca="1">ROUND((Q5+R5)/Q5,2)*S5&amp;" = "&amp;S5&amp;" + d"</f>
        <v>9,99 = 3 + d</v>
      </c>
      <c r="Z5" t="str">
        <f ca="1">"| -"&amp;S5</f>
        <v>| -3</v>
      </c>
      <c r="AC5" t="str">
        <f t="shared" ca="1" si="1"/>
        <v>Lösung: d = 7</v>
      </c>
    </row>
    <row r="6" spans="1:29" x14ac:dyDescent="0.25">
      <c r="A6">
        <f t="shared" ca="1" si="8"/>
        <v>18</v>
      </c>
      <c r="B6" t="s">
        <v>27</v>
      </c>
      <c r="C6">
        <v>5</v>
      </c>
      <c r="D6">
        <f t="shared" ca="1" si="0"/>
        <v>5</v>
      </c>
      <c r="E6">
        <f t="shared" ca="1" si="0"/>
        <v>6</v>
      </c>
      <c r="F6" s="20">
        <f ca="1">D6*G6/E6</f>
        <v>5.833333333333333</v>
      </c>
      <c r="G6">
        <f t="shared" ref="G6:G11" ca="1" si="9">ROUND(RAND()*5,0)+2</f>
        <v>7</v>
      </c>
      <c r="J6">
        <f t="shared" ca="1" si="2"/>
        <v>2.2000000000000002</v>
      </c>
      <c r="K6" s="19">
        <f t="shared" ca="1" si="3"/>
        <v>2.1999999999999997</v>
      </c>
      <c r="L6" t="str">
        <f t="shared" si="4"/>
        <v/>
      </c>
      <c r="M6" t="s">
        <v>11</v>
      </c>
      <c r="N6" t="s">
        <v>6</v>
      </c>
      <c r="O6" t="s">
        <v>13</v>
      </c>
      <c r="P6" s="20" t="s">
        <v>12</v>
      </c>
      <c r="Q6">
        <f t="shared" ca="1" si="5"/>
        <v>5</v>
      </c>
      <c r="R6">
        <f t="shared" ca="1" si="5"/>
        <v>6</v>
      </c>
      <c r="S6">
        <f t="shared" ca="1" si="5"/>
        <v>7</v>
      </c>
      <c r="T6" t="str">
        <f t="shared" ca="1" si="6"/>
        <v>Es ist a=5, b=6, d=7. Berechne c.</v>
      </c>
      <c r="U6" s="21">
        <f t="shared" ca="1" si="7"/>
        <v>5.833333333333333</v>
      </c>
      <c r="V6" t="s">
        <v>26</v>
      </c>
      <c r="W6" t="str">
        <f ca="1">ROUND(($Q6+$R6)/$Q6,2)&amp;" = (c + "&amp;$S6&amp;") : c"</f>
        <v>2,2 = (c + 7) : c</v>
      </c>
      <c r="X6" t="str">
        <f>"| ·c"</f>
        <v>| ·c</v>
      </c>
      <c r="Y6" t="str">
        <f ca="1">ROUND(($Q6+$R6)/$Q6,2)&amp;"c = c + "&amp;$S6</f>
        <v>2,2c = c + 7</v>
      </c>
      <c r="Z6" t="str">
        <f>"| -c"</f>
        <v>| -c</v>
      </c>
      <c r="AA6" t="str">
        <f ca="1">IF(ROUND(($Q6+$R6)/$Q6,2)-1&lt;&gt;1,ROUND(($Q6+$R6)/$Q6,2)-1&amp;"c = "&amp;$S6,"c = "&amp;$S6)</f>
        <v>1,2c = 7</v>
      </c>
      <c r="AB6" t="str">
        <f ca="1">IF(ROUND(($Q6+$R6)/$Q6,2)-1&lt;&gt;1,"| :"&amp;ROUND(($Q6+$R6)/$Q6,2)-1,"")</f>
        <v>| :1,2</v>
      </c>
      <c r="AC6" t="str">
        <f t="shared" ca="1" si="1"/>
        <v>Lösung: c = 5,83</v>
      </c>
    </row>
    <row r="7" spans="1:29" x14ac:dyDescent="0.25">
      <c r="A7">
        <f t="shared" ca="1" si="8"/>
        <v>19</v>
      </c>
      <c r="B7" t="s">
        <v>28</v>
      </c>
      <c r="C7">
        <v>6</v>
      </c>
      <c r="F7">
        <f t="shared" ref="F7:F12" ca="1" si="10">ROUND(RAND()*5,0)+2</f>
        <v>7</v>
      </c>
      <c r="G7">
        <f t="shared" ca="1" si="9"/>
        <v>4</v>
      </c>
      <c r="H7">
        <f ca="1">ROUND(RAND()*5,0)+1</f>
        <v>4</v>
      </c>
      <c r="I7" s="20">
        <f ca="1">(F7+G7)*H7/F7</f>
        <v>6.2857142857142856</v>
      </c>
      <c r="J7" t="str">
        <f t="shared" si="2"/>
        <v/>
      </c>
      <c r="K7" s="19">
        <f t="shared" ca="1" si="3"/>
        <v>1.5714285714285714</v>
      </c>
      <c r="L7">
        <f t="shared" ca="1" si="4"/>
        <v>1.5714285714285714</v>
      </c>
      <c r="M7" t="s">
        <v>12</v>
      </c>
      <c r="N7" t="s">
        <v>13</v>
      </c>
      <c r="O7" t="s">
        <v>14</v>
      </c>
      <c r="P7" s="20" t="s">
        <v>15</v>
      </c>
      <c r="Q7">
        <f t="shared" ca="1" si="5"/>
        <v>7</v>
      </c>
      <c r="R7">
        <f t="shared" ca="1" si="5"/>
        <v>4</v>
      </c>
      <c r="S7">
        <f t="shared" ca="1" si="5"/>
        <v>4</v>
      </c>
      <c r="T7" t="str">
        <f t="shared" ca="1" si="6"/>
        <v>Es ist c=7, d=4, e=4. Berechne f.</v>
      </c>
      <c r="U7" s="21">
        <f t="shared" ca="1" si="7"/>
        <v>6.2857142857142856</v>
      </c>
      <c r="V7" t="s">
        <v>29</v>
      </c>
      <c r="W7" t="str">
        <f ca="1">"f : "&amp;S7&amp;" = "&amp;ROUND((Q7+R7)/Q7,2)</f>
        <v>f : 4 = 1,57</v>
      </c>
      <c r="X7" t="str">
        <f ca="1">"| ·"&amp;S7</f>
        <v>| ·4</v>
      </c>
      <c r="AC7" t="str">
        <f t="shared" ca="1" si="1"/>
        <v>Lösung: f = 6,29</v>
      </c>
    </row>
    <row r="8" spans="1:29" x14ac:dyDescent="0.25">
      <c r="A8">
        <f t="shared" ca="1" si="8"/>
        <v>20</v>
      </c>
      <c r="B8" t="s">
        <v>30</v>
      </c>
      <c r="C8">
        <v>7</v>
      </c>
      <c r="F8">
        <f t="shared" ca="1" si="10"/>
        <v>5</v>
      </c>
      <c r="G8">
        <f t="shared" ca="1" si="9"/>
        <v>6</v>
      </c>
      <c r="H8" s="20">
        <f ca="1">F8*I8/(F8+G8)</f>
        <v>2.2727272727272729</v>
      </c>
      <c r="I8">
        <f ca="1">ROUND(RAND()*5,0)+1</f>
        <v>5</v>
      </c>
      <c r="J8" t="str">
        <f t="shared" si="2"/>
        <v/>
      </c>
      <c r="K8" s="19">
        <f t="shared" ca="1" si="3"/>
        <v>2.2000000000000002</v>
      </c>
      <c r="L8">
        <f t="shared" ca="1" si="4"/>
        <v>2.1999999999999997</v>
      </c>
      <c r="M8" t="s">
        <v>12</v>
      </c>
      <c r="N8" t="s">
        <v>13</v>
      </c>
      <c r="O8" t="s">
        <v>15</v>
      </c>
      <c r="P8" s="20" t="s">
        <v>14</v>
      </c>
      <c r="Q8">
        <f t="shared" ca="1" si="5"/>
        <v>5</v>
      </c>
      <c r="R8">
        <f t="shared" ca="1" si="5"/>
        <v>6</v>
      </c>
      <c r="S8">
        <f t="shared" ca="1" si="5"/>
        <v>5</v>
      </c>
      <c r="T8" t="str">
        <f t="shared" ca="1" si="6"/>
        <v>Es ist c=5, d=6, f=5. Berechne e.</v>
      </c>
      <c r="U8" s="21">
        <f t="shared" ca="1" si="7"/>
        <v>2.2727272727272729</v>
      </c>
      <c r="V8" t="s">
        <v>31</v>
      </c>
      <c r="W8" t="str">
        <f ca="1">"e : "&amp;S8&amp;" = "&amp;ROUND(Q8/(Q8+R8),2)</f>
        <v>e : 5 = 0,45</v>
      </c>
      <c r="X8" t="str">
        <f ca="1">"| ·"&amp;S8</f>
        <v>| ·5</v>
      </c>
      <c r="AC8" t="str">
        <f t="shared" ca="1" si="1"/>
        <v>Lösung: e = 2,27</v>
      </c>
    </row>
    <row r="9" spans="1:29" x14ac:dyDescent="0.25">
      <c r="A9">
        <f t="shared" ca="1" si="8"/>
        <v>21</v>
      </c>
      <c r="B9" t="s">
        <v>32</v>
      </c>
      <c r="C9">
        <v>8</v>
      </c>
      <c r="D9">
        <f ca="1">ROUND(RAND()*5,0)+2</f>
        <v>7</v>
      </c>
      <c r="E9" s="20">
        <f ca="1">(F9+G9)*D9/F9-D9</f>
        <v>14</v>
      </c>
      <c r="F9">
        <f t="shared" ca="1" si="10"/>
        <v>3</v>
      </c>
      <c r="G9">
        <f t="shared" ca="1" si="9"/>
        <v>6</v>
      </c>
      <c r="J9">
        <f t="shared" ca="1" si="2"/>
        <v>3</v>
      </c>
      <c r="K9" s="19">
        <f t="shared" ca="1" si="3"/>
        <v>3</v>
      </c>
      <c r="L9" t="str">
        <f t="shared" si="4"/>
        <v/>
      </c>
      <c r="M9" t="s">
        <v>11</v>
      </c>
      <c r="N9" t="s">
        <v>12</v>
      </c>
      <c r="O9" t="s">
        <v>13</v>
      </c>
      <c r="P9" s="20" t="s">
        <v>6</v>
      </c>
      <c r="Q9">
        <f t="shared" ca="1" si="5"/>
        <v>7</v>
      </c>
      <c r="R9">
        <f t="shared" ca="1" si="5"/>
        <v>3</v>
      </c>
      <c r="S9">
        <f t="shared" ca="1" si="5"/>
        <v>6</v>
      </c>
      <c r="T9" t="str">
        <f t="shared" ca="1" si="6"/>
        <v>Es ist a=7, c=3, d=6. Berechne b.</v>
      </c>
      <c r="U9" s="21">
        <f t="shared" ca="1" si="7"/>
        <v>14</v>
      </c>
      <c r="V9" t="s">
        <v>33</v>
      </c>
      <c r="W9" t="str">
        <f ca="1">ROUND(($R9+$S9)/$R9,2)&amp;" = ("&amp;$Q9&amp;" + b) : "&amp;$Q9</f>
        <v>3 = (7 + b) : 7</v>
      </c>
      <c r="X9" t="str">
        <f ca="1">"| ·"&amp;Q9</f>
        <v>| ·7</v>
      </c>
      <c r="Y9" t="str">
        <f ca="1">ROUND(($R9+$S9)/$R9*Q9,2)&amp;" = "&amp;$Q9&amp;" + b"</f>
        <v>21 = 7 + b</v>
      </c>
      <c r="Z9" t="str">
        <f ca="1">"| -"&amp;Q9</f>
        <v>| -7</v>
      </c>
      <c r="AC9" t="str">
        <f t="shared" ca="1" si="1"/>
        <v>Lösung: b = 14</v>
      </c>
    </row>
    <row r="10" spans="1:29" x14ac:dyDescent="0.25">
      <c r="A10">
        <f t="shared" ca="1" si="8"/>
        <v>22</v>
      </c>
      <c r="B10" t="s">
        <v>34</v>
      </c>
      <c r="C10">
        <v>9</v>
      </c>
      <c r="D10" s="20">
        <f ca="1">E10*F10/G10</f>
        <v>1.5</v>
      </c>
      <c r="E10">
        <f ca="1">ROUND(RAND()*5,0)+2</f>
        <v>2</v>
      </c>
      <c r="F10">
        <f t="shared" ca="1" si="10"/>
        <v>3</v>
      </c>
      <c r="G10">
        <f t="shared" ca="1" si="9"/>
        <v>4</v>
      </c>
      <c r="H10" s="19"/>
      <c r="J10">
        <f t="shared" ca="1" si="2"/>
        <v>2.3333333333333335</v>
      </c>
      <c r="K10" s="19">
        <f t="shared" ca="1" si="3"/>
        <v>2.3333333333333335</v>
      </c>
      <c r="L10" t="str">
        <f t="shared" si="4"/>
        <v/>
      </c>
      <c r="M10" t="s">
        <v>12</v>
      </c>
      <c r="N10" t="s">
        <v>13</v>
      </c>
      <c r="O10" t="s">
        <v>6</v>
      </c>
      <c r="P10" s="20" t="s">
        <v>11</v>
      </c>
      <c r="Q10">
        <f t="shared" ca="1" si="5"/>
        <v>3</v>
      </c>
      <c r="R10">
        <f t="shared" ca="1" si="5"/>
        <v>4</v>
      </c>
      <c r="S10">
        <f t="shared" ca="1" si="5"/>
        <v>2</v>
      </c>
      <c r="T10" t="str">
        <f t="shared" ca="1" si="6"/>
        <v>Es ist c=3, d=4, b=2. Berechne a.</v>
      </c>
      <c r="U10" s="21">
        <f t="shared" ca="1" si="7"/>
        <v>1.5</v>
      </c>
      <c r="V10" t="s">
        <v>33</v>
      </c>
      <c r="W10" t="str">
        <f ca="1">ROUND(($Q10+$R10)/$Q10,2)&amp;" = (a + "&amp;$S10&amp;") : a"</f>
        <v>2,33 = (a + 2) : a</v>
      </c>
      <c r="X10" t="str">
        <f>"| ·a"</f>
        <v>| ·a</v>
      </c>
      <c r="Y10" t="str">
        <f ca="1">ROUND(($Q10+$R10)/$Q10,2)&amp;"a = a + "&amp;$S10</f>
        <v>2,33a = a + 2</v>
      </c>
      <c r="Z10" t="str">
        <f>"| -a"</f>
        <v>| -a</v>
      </c>
      <c r="AA10" t="str">
        <f ca="1">IF(ROUND(($Q10+$R10)/$Q10,2)-1&lt;&gt;1,ROUND(($Q10+$R10)/$Q10,2)-1&amp;"a = "&amp;$S10,"a = "&amp;$S10)</f>
        <v>1,33a = 2</v>
      </c>
      <c r="AB10" t="str">
        <f ca="1">IF(ROUND(($Q10+$R10)/$Q10,2)-1&lt;&gt;1,"| :"&amp;ROUND(($Q10+$R10)/$Q10,2)-1,"")</f>
        <v>| :1,33</v>
      </c>
      <c r="AC10" t="str">
        <f t="shared" ca="1" si="1"/>
        <v>Lösung: a = 1,5</v>
      </c>
    </row>
    <row r="11" spans="1:29" x14ac:dyDescent="0.25">
      <c r="A11">
        <f t="shared" ca="1" si="8"/>
        <v>23</v>
      </c>
      <c r="B11" t="s">
        <v>35</v>
      </c>
      <c r="C11">
        <v>10</v>
      </c>
      <c r="E11" s="19"/>
      <c r="F11" s="20">
        <f ca="1">G11*H11/(I11-H11)</f>
        <v>4.5</v>
      </c>
      <c r="G11">
        <f t="shared" ca="1" si="9"/>
        <v>3</v>
      </c>
      <c r="H11">
        <f ca="1">ROUND(RAND()*5,0)+2</f>
        <v>6</v>
      </c>
      <c r="I11">
        <f ca="1">ROUND(RAND()*3,0)+2+H11</f>
        <v>10</v>
      </c>
      <c r="J11" t="str">
        <f t="shared" si="2"/>
        <v/>
      </c>
      <c r="K11" s="19">
        <f t="shared" ca="1" si="3"/>
        <v>1.6666666666666667</v>
      </c>
      <c r="L11">
        <f t="shared" ca="1" si="4"/>
        <v>1.6666666666666667</v>
      </c>
      <c r="M11" t="s">
        <v>14</v>
      </c>
      <c r="N11" t="s">
        <v>15</v>
      </c>
      <c r="O11" t="s">
        <v>13</v>
      </c>
      <c r="P11" s="20" t="s">
        <v>12</v>
      </c>
      <c r="Q11">
        <f t="shared" ca="1" si="5"/>
        <v>6</v>
      </c>
      <c r="R11">
        <f t="shared" ca="1" si="5"/>
        <v>10</v>
      </c>
      <c r="S11">
        <f t="shared" ca="1" si="5"/>
        <v>3</v>
      </c>
      <c r="T11" t="str">
        <f t="shared" ca="1" si="6"/>
        <v>Es ist e=6, f=10, d=3. Berechne c.</v>
      </c>
      <c r="U11" s="21">
        <f t="shared" ca="1" si="7"/>
        <v>4.5</v>
      </c>
      <c r="V11" t="s">
        <v>29</v>
      </c>
      <c r="W11" t="str">
        <f ca="1">ROUND($R11/$Q11,2)&amp;" = (c + "&amp;$S11&amp;") : c"</f>
        <v>1,67 = (c + 3) : c</v>
      </c>
      <c r="X11" t="str">
        <f>"| ·c"</f>
        <v>| ·c</v>
      </c>
      <c r="Y11" t="str">
        <f ca="1">ROUND($R11/$Q11,2)&amp;"c = c + "&amp;$S11</f>
        <v>1,67c = c + 3</v>
      </c>
      <c r="Z11" t="str">
        <f>"| -c"</f>
        <v>| -c</v>
      </c>
      <c r="AA11" t="str">
        <f ca="1">IF(ROUND($R11/$Q11,2)-1&lt;&gt;1,ROUND($R11/$Q11,2)-1&amp;"c = "&amp;$S11,"c = "&amp;$S11)</f>
        <v>0,67c = 3</v>
      </c>
      <c r="AB11" t="str">
        <f ca="1">IF(ROUND($R11/$Q11,2)-1&lt;&gt;1,"| :"&amp;ROUND($R11/$Q11,2)-1,"")</f>
        <v>| :0,67</v>
      </c>
      <c r="AC11" t="str">
        <f t="shared" ca="1" si="1"/>
        <v>Lösung: c = 4,5</v>
      </c>
    </row>
    <row r="12" spans="1:29" x14ac:dyDescent="0.25">
      <c r="A12">
        <f t="shared" ca="1" si="8"/>
        <v>0</v>
      </c>
      <c r="B12" t="s">
        <v>36</v>
      </c>
      <c r="C12">
        <v>11</v>
      </c>
      <c r="F12">
        <f t="shared" ca="1" si="10"/>
        <v>6</v>
      </c>
      <c r="G12" s="20">
        <f ca="1">(I12*F12-H12*F12)/H12</f>
        <v>4.8</v>
      </c>
      <c r="H12">
        <f ca="1">ROUND(RAND()*5,0)+2</f>
        <v>5</v>
      </c>
      <c r="I12">
        <f ca="1">ROUND(RAND()*3,0)+2+H12</f>
        <v>9</v>
      </c>
      <c r="J12" t="str">
        <f t="shared" si="2"/>
        <v/>
      </c>
      <c r="K12" s="19">
        <f t="shared" ca="1" si="3"/>
        <v>1.8</v>
      </c>
      <c r="L12">
        <f t="shared" ca="1" si="4"/>
        <v>1.8</v>
      </c>
      <c r="M12" t="s">
        <v>14</v>
      </c>
      <c r="N12" t="s">
        <v>15</v>
      </c>
      <c r="O12" t="s">
        <v>12</v>
      </c>
      <c r="P12" s="20" t="s">
        <v>13</v>
      </c>
      <c r="Q12">
        <f t="shared" ca="1" si="5"/>
        <v>5</v>
      </c>
      <c r="R12">
        <f t="shared" ca="1" si="5"/>
        <v>9</v>
      </c>
      <c r="S12">
        <f t="shared" ca="1" si="5"/>
        <v>6</v>
      </c>
      <c r="T12" t="str">
        <f t="shared" ca="1" si="6"/>
        <v>Es ist e=5, f=9, c=6. Berechne d.</v>
      </c>
      <c r="U12" s="21">
        <f t="shared" ca="1" si="7"/>
        <v>4.8</v>
      </c>
      <c r="V12" t="s">
        <v>29</v>
      </c>
      <c r="W12" t="str">
        <f ca="1">ROUND($R12/$Q12,2)&amp;" = ("&amp;$S12&amp;" + d) : "&amp;$S12</f>
        <v>1,8 = (6 + d) : 6</v>
      </c>
      <c r="X12" t="str">
        <f ca="1">"| ·"&amp;S12</f>
        <v>| ·6</v>
      </c>
      <c r="Y12" t="str">
        <f ca="1">ROUND($R12/$Q12*S12,2)&amp;" = "&amp;$S12&amp;" + d"</f>
        <v>10,8 = 6 + d</v>
      </c>
      <c r="Z12" t="str">
        <f ca="1">"| -"&amp;S12</f>
        <v>| -6</v>
      </c>
      <c r="AC12" t="str">
        <f t="shared" ca="1" si="1"/>
        <v>Lösung: d = 4,8</v>
      </c>
    </row>
    <row r="13" spans="1:29" x14ac:dyDescent="0.25">
      <c r="A13">
        <f t="shared" ca="1" si="8"/>
        <v>1</v>
      </c>
      <c r="B13" t="s">
        <v>37</v>
      </c>
      <c r="C13">
        <v>12</v>
      </c>
      <c r="D13" s="20">
        <f ca="1">E13*H13/(I13-H13)</f>
        <v>6</v>
      </c>
      <c r="E13">
        <f ca="1">ROUND(RAND()*5,0)+2</f>
        <v>3</v>
      </c>
      <c r="H13">
        <f ca="1">ROUND(RAND()*5,0)+2</f>
        <v>6</v>
      </c>
      <c r="I13">
        <f ca="1">ROUND(RAND()*3,0)+2+H13</f>
        <v>9</v>
      </c>
      <c r="J13">
        <f t="shared" ca="1" si="2"/>
        <v>1.5</v>
      </c>
      <c r="K13" s="19" t="str">
        <f t="shared" si="3"/>
        <v/>
      </c>
      <c r="L13">
        <f t="shared" ca="1" si="4"/>
        <v>1.5</v>
      </c>
      <c r="M13" t="s">
        <v>14</v>
      </c>
      <c r="N13" t="s">
        <v>15</v>
      </c>
      <c r="O13" t="s">
        <v>6</v>
      </c>
      <c r="P13" s="20" t="s">
        <v>11</v>
      </c>
      <c r="Q13">
        <f t="shared" ca="1" si="5"/>
        <v>6</v>
      </c>
      <c r="R13">
        <f t="shared" ca="1" si="5"/>
        <v>9</v>
      </c>
      <c r="S13">
        <f t="shared" ca="1" si="5"/>
        <v>3</v>
      </c>
      <c r="T13" t="str">
        <f t="shared" ca="1" si="6"/>
        <v>Es ist e=6, f=9, b=3. Berechne a.</v>
      </c>
      <c r="U13" s="21">
        <f t="shared" ca="1" si="7"/>
        <v>6</v>
      </c>
      <c r="V13" t="s">
        <v>22</v>
      </c>
      <c r="W13" t="str">
        <f ca="1">ROUND($R13/$Q13,2)&amp;" = (a + "&amp;$S13&amp;") : a"</f>
        <v>1,5 = (a + 3) : a</v>
      </c>
      <c r="X13" t="str">
        <f>"| ·a"</f>
        <v>| ·a</v>
      </c>
      <c r="Y13" t="str">
        <f ca="1">ROUND($R13/$Q13,2)&amp;"a = a + "&amp;$S13</f>
        <v>1,5a = a + 3</v>
      </c>
      <c r="Z13" t="str">
        <f>"| -a"</f>
        <v>| -a</v>
      </c>
      <c r="AA13" t="str">
        <f ca="1">IF(ROUND($R13/$Q13,2)-1&lt;&gt;1,ROUND($R13/$Q13,2)-1&amp;"a = "&amp;$S13,"a = "&amp;$S13)</f>
        <v>0,5a = 3</v>
      </c>
      <c r="AB13" t="str">
        <f ca="1">IF(ROUND($R13/$Q13,2)-1&lt;&gt;1,"| :"&amp;ROUND($R13/$Q13,2)-1,"")</f>
        <v>| :0,5</v>
      </c>
      <c r="AC13" t="str">
        <f t="shared" ca="1" si="1"/>
        <v>Lösung: a = 6</v>
      </c>
    </row>
    <row r="14" spans="1:29" x14ac:dyDescent="0.25">
      <c r="A14">
        <f t="shared" ca="1" si="8"/>
        <v>2</v>
      </c>
      <c r="B14" t="s">
        <v>38</v>
      </c>
      <c r="C14">
        <v>13</v>
      </c>
      <c r="D14">
        <f t="shared" ref="D14:F18" ca="1" si="11">ROUND(RAND()*5,0)+2</f>
        <v>6</v>
      </c>
      <c r="E14" s="20">
        <f ca="1">D14*I14/H14-D14</f>
        <v>4.8000000000000007</v>
      </c>
      <c r="H14">
        <f ca="1">ROUND(RAND()*5,0)+2</f>
        <v>5</v>
      </c>
      <c r="I14">
        <f ca="1">ROUND(RAND()*3,0)+2+H14</f>
        <v>9</v>
      </c>
      <c r="J14">
        <f t="shared" ca="1" si="2"/>
        <v>1.8</v>
      </c>
      <c r="K14" s="19" t="str">
        <f t="shared" si="3"/>
        <v/>
      </c>
      <c r="L14">
        <f t="shared" ca="1" si="4"/>
        <v>1.8</v>
      </c>
      <c r="M14" t="s">
        <v>14</v>
      </c>
      <c r="N14" t="s">
        <v>15</v>
      </c>
      <c r="O14" t="s">
        <v>11</v>
      </c>
      <c r="P14" s="20" t="s">
        <v>6</v>
      </c>
      <c r="Q14">
        <f t="shared" ca="1" si="5"/>
        <v>5</v>
      </c>
      <c r="R14">
        <f t="shared" ca="1" si="5"/>
        <v>9</v>
      </c>
      <c r="S14">
        <f t="shared" ca="1" si="5"/>
        <v>6</v>
      </c>
      <c r="T14" t="str">
        <f t="shared" ca="1" si="6"/>
        <v>Es ist e=5, f=9, a=6. Berechne b.</v>
      </c>
      <c r="U14" s="21">
        <f t="shared" ca="1" si="7"/>
        <v>4.8000000000000007</v>
      </c>
      <c r="V14" t="s">
        <v>22</v>
      </c>
      <c r="W14" t="str">
        <f ca="1">ROUND($R14/$Q14,2)&amp;" = ("&amp;$S14&amp;" + b) : "&amp;$S14</f>
        <v>1,8 = (6 + b) : 6</v>
      </c>
      <c r="X14" t="str">
        <f ca="1">"| ·"&amp;S14</f>
        <v>| ·6</v>
      </c>
      <c r="Y14" t="str">
        <f ca="1">ROUND($R14/$Q14*S14,2)&amp;" = "&amp;$S14&amp;" + b"</f>
        <v>10,8 = 6 + b</v>
      </c>
      <c r="Z14" t="str">
        <f ca="1">"| -"&amp;S14</f>
        <v>| -6</v>
      </c>
      <c r="AC14" t="str">
        <f t="shared" ca="1" si="1"/>
        <v>Lösung: b = 4,8</v>
      </c>
    </row>
    <row r="15" spans="1:29" x14ac:dyDescent="0.25">
      <c r="A15">
        <f t="shared" ca="1" si="8"/>
        <v>3</v>
      </c>
      <c r="B15" t="s">
        <v>39</v>
      </c>
      <c r="C15">
        <v>14</v>
      </c>
      <c r="D15">
        <f t="shared" ca="1" si="11"/>
        <v>6</v>
      </c>
      <c r="E15">
        <f t="shared" ca="1" si="11"/>
        <v>6</v>
      </c>
      <c r="H15">
        <f ca="1">ROUND(RAND()*5,0)+2</f>
        <v>5</v>
      </c>
      <c r="I15" s="20">
        <f ca="1">(D15+E15)*H15/D15</f>
        <v>10</v>
      </c>
      <c r="J15">
        <f ca="1">IF(D15&lt;&gt;0,(D15+E15)/D15,"")</f>
        <v>2</v>
      </c>
      <c r="K15" s="19" t="str">
        <f>IF(F15&lt;&gt;0,(F15+G15)/F15,"")</f>
        <v/>
      </c>
      <c r="L15">
        <f ca="1">IF(H15&lt;&gt;0,I15/H15,"")</f>
        <v>2</v>
      </c>
      <c r="M15" t="s">
        <v>11</v>
      </c>
      <c r="N15" t="s">
        <v>6</v>
      </c>
      <c r="O15" t="s">
        <v>14</v>
      </c>
      <c r="P15" s="20" t="s">
        <v>15</v>
      </c>
      <c r="Q15">
        <f ca="1">HLOOKUP(M15,$D$2:$I$28,$C15)</f>
        <v>6</v>
      </c>
      <c r="R15">
        <f t="shared" ca="1" si="5"/>
        <v>6</v>
      </c>
      <c r="S15">
        <f t="shared" ca="1" si="5"/>
        <v>5</v>
      </c>
      <c r="T15" t="str">
        <f ca="1">"Es ist "&amp;M15&amp;"="&amp;Q15&amp;", "&amp;N15&amp;"="&amp;R15&amp;", "&amp;O15&amp;"="&amp;S15&amp;". Berechne "&amp;P15&amp;"."</f>
        <v>Es ist a=6, b=6, e=5. Berechne f.</v>
      </c>
      <c r="U15" s="21">
        <f ca="1">HLOOKUP(P15,$D$2:$I$28,$C15)</f>
        <v>10</v>
      </c>
      <c r="V15" t="s">
        <v>22</v>
      </c>
      <c r="W15" t="str">
        <f ca="1">"f : "&amp;S15&amp;" = "&amp;ROUND((Q15+R15)/Q15,2)</f>
        <v>f : 5 = 2</v>
      </c>
      <c r="X15" t="str">
        <f ca="1">"| ·"&amp;S15</f>
        <v>| ·5</v>
      </c>
      <c r="AC15" t="str">
        <f t="shared" ca="1" si="1"/>
        <v>Lösung: f = 10</v>
      </c>
    </row>
    <row r="16" spans="1:29" x14ac:dyDescent="0.25">
      <c r="A16">
        <f t="shared" ca="1" si="8"/>
        <v>4</v>
      </c>
      <c r="B16" t="s">
        <v>40</v>
      </c>
      <c r="C16">
        <v>15</v>
      </c>
      <c r="D16">
        <f t="shared" ca="1" si="11"/>
        <v>2</v>
      </c>
      <c r="E16">
        <f t="shared" ca="1" si="11"/>
        <v>2</v>
      </c>
      <c r="H16" s="20">
        <f ca="1">D16*I16/(D16+E16)</f>
        <v>2</v>
      </c>
      <c r="I16">
        <f ca="1">ROUND(RAND()*5,0)+1</f>
        <v>4</v>
      </c>
      <c r="J16">
        <f t="shared" ref="J16:J26" ca="1" si="12">IF(D16&lt;&gt;0,(D16+E16)/D16,"")</f>
        <v>2</v>
      </c>
      <c r="K16" s="19" t="str">
        <f t="shared" ref="K16:K26" si="13">IF(F16&lt;&gt;0,(F16+G16)/F16,"")</f>
        <v/>
      </c>
      <c r="L16">
        <f t="shared" ref="L16:L26" ca="1" si="14">IF(H16&lt;&gt;0,I16/H16,"")</f>
        <v>2</v>
      </c>
      <c r="M16" t="s">
        <v>11</v>
      </c>
      <c r="N16" t="s">
        <v>6</v>
      </c>
      <c r="O16" t="s">
        <v>15</v>
      </c>
      <c r="P16" s="20" t="s">
        <v>14</v>
      </c>
      <c r="Q16">
        <f t="shared" ref="Q16:S28" ca="1" si="15">HLOOKUP(M16,$D$2:$I$28,$C16)</f>
        <v>2</v>
      </c>
      <c r="R16">
        <f t="shared" ca="1" si="5"/>
        <v>2</v>
      </c>
      <c r="S16">
        <f t="shared" ca="1" si="5"/>
        <v>4</v>
      </c>
      <c r="T16" t="str">
        <f t="shared" ref="T16:T26" ca="1" si="16">"Es ist "&amp;M16&amp;"="&amp;Q16&amp;", "&amp;N16&amp;"="&amp;R16&amp;", "&amp;O16&amp;"="&amp;S16&amp;". Berechne "&amp;P16&amp;"."</f>
        <v>Es ist a=2, b=2, f=4. Berechne e.</v>
      </c>
      <c r="U16" s="21">
        <f t="shared" ref="U16:U26" ca="1" si="17">HLOOKUP(P16,$D$2:$I$28,$C16)</f>
        <v>2</v>
      </c>
      <c r="V16" t="s">
        <v>24</v>
      </c>
      <c r="W16" t="str">
        <f ca="1">"e : "&amp;S16&amp;" = "&amp;ROUND(Q16/(Q16+R16),2)</f>
        <v>e : 4 = 0,5</v>
      </c>
      <c r="X16" t="str">
        <f ca="1">"| ·"&amp;S16</f>
        <v>| ·4</v>
      </c>
      <c r="AC16" t="str">
        <f t="shared" ca="1" si="1"/>
        <v>Lösung: e = 2</v>
      </c>
    </row>
    <row r="17" spans="1:30" x14ac:dyDescent="0.25">
      <c r="A17">
        <f t="shared" ca="1" si="8"/>
        <v>5</v>
      </c>
      <c r="B17" t="s">
        <v>41</v>
      </c>
      <c r="C17">
        <v>16</v>
      </c>
      <c r="D17">
        <f t="shared" ca="1" si="11"/>
        <v>7</v>
      </c>
      <c r="E17">
        <f t="shared" ca="1" si="11"/>
        <v>7</v>
      </c>
      <c r="F17">
        <f t="shared" ca="1" si="11"/>
        <v>3</v>
      </c>
      <c r="G17" s="20">
        <f ca="1">(D17+E17)*F17/D17-F17</f>
        <v>3</v>
      </c>
      <c r="H17" s="19"/>
      <c r="J17">
        <f t="shared" ca="1" si="12"/>
        <v>2</v>
      </c>
      <c r="K17" s="19">
        <f t="shared" ca="1" si="13"/>
        <v>2</v>
      </c>
      <c r="L17" t="str">
        <f t="shared" si="14"/>
        <v/>
      </c>
      <c r="M17" t="s">
        <v>11</v>
      </c>
      <c r="N17" t="s">
        <v>6</v>
      </c>
      <c r="O17" t="s">
        <v>12</v>
      </c>
      <c r="P17" s="20" t="s">
        <v>13</v>
      </c>
      <c r="Q17">
        <f t="shared" ca="1" si="15"/>
        <v>7</v>
      </c>
      <c r="R17">
        <f t="shared" ca="1" si="5"/>
        <v>7</v>
      </c>
      <c r="S17">
        <f t="shared" ca="1" si="5"/>
        <v>3</v>
      </c>
      <c r="T17" t="str">
        <f t="shared" ca="1" si="16"/>
        <v>Es ist a=7, b=7, c=3. Berechne d.</v>
      </c>
      <c r="U17" s="21">
        <f t="shared" ca="1" si="17"/>
        <v>3</v>
      </c>
      <c r="V17" t="s">
        <v>26</v>
      </c>
      <c r="W17" t="str">
        <f ca="1">ROUND((Q17+R17)/Q17,2)&amp;" = ("&amp;S17&amp;" + d) : "&amp;S17</f>
        <v>2 = (3 + d) : 3</v>
      </c>
      <c r="X17" t="str">
        <f ca="1">"| ·"&amp;S17</f>
        <v>| ·3</v>
      </c>
      <c r="Y17" t="str">
        <f ca="1">ROUND((Q17+R17)/Q17,2)*S17&amp;" = "&amp;S17&amp;" + d"</f>
        <v>6 = 3 + d</v>
      </c>
      <c r="Z17" t="str">
        <f ca="1">"| -"&amp;S17</f>
        <v>| -3</v>
      </c>
      <c r="AC17" t="str">
        <f t="shared" ca="1" si="1"/>
        <v>Lösung: d = 3</v>
      </c>
    </row>
    <row r="18" spans="1:30" x14ac:dyDescent="0.25">
      <c r="A18">
        <f t="shared" ca="1" si="8"/>
        <v>6</v>
      </c>
      <c r="B18" t="s">
        <v>42</v>
      </c>
      <c r="C18">
        <v>17</v>
      </c>
      <c r="D18">
        <f t="shared" ca="1" si="11"/>
        <v>5</v>
      </c>
      <c r="E18">
        <f t="shared" ca="1" si="11"/>
        <v>5</v>
      </c>
      <c r="F18" s="20">
        <f ca="1">D18*G18/E18</f>
        <v>3</v>
      </c>
      <c r="G18">
        <f t="shared" ref="G18:H23" ca="1" si="18">ROUND(RAND()*5,0)+2</f>
        <v>3</v>
      </c>
      <c r="J18">
        <f t="shared" ca="1" si="12"/>
        <v>2</v>
      </c>
      <c r="K18" s="19">
        <f t="shared" ca="1" si="13"/>
        <v>2</v>
      </c>
      <c r="L18" t="str">
        <f t="shared" si="14"/>
        <v/>
      </c>
      <c r="M18" t="s">
        <v>11</v>
      </c>
      <c r="N18" t="s">
        <v>6</v>
      </c>
      <c r="O18" t="s">
        <v>13</v>
      </c>
      <c r="P18" s="20" t="s">
        <v>12</v>
      </c>
      <c r="Q18">
        <f t="shared" ca="1" si="15"/>
        <v>5</v>
      </c>
      <c r="R18">
        <f t="shared" ca="1" si="5"/>
        <v>5</v>
      </c>
      <c r="S18">
        <f t="shared" ca="1" si="5"/>
        <v>3</v>
      </c>
      <c r="T18" t="str">
        <f t="shared" ca="1" si="16"/>
        <v>Es ist a=5, b=5, d=3. Berechne c.</v>
      </c>
      <c r="U18" s="21">
        <f t="shared" ca="1" si="17"/>
        <v>3</v>
      </c>
      <c r="V18" t="s">
        <v>26</v>
      </c>
      <c r="W18" t="str">
        <f ca="1">ROUND(($Q18+$R18)/$Q18,2)&amp;" = (c + "&amp;$S18&amp;") : c"</f>
        <v>2 = (c + 3) : c</v>
      </c>
      <c r="X18" t="str">
        <f>"| ·c"</f>
        <v>| ·c</v>
      </c>
      <c r="Y18" t="str">
        <f ca="1">ROUND(($Q18+$R18)/$Q18,2)&amp;"c = c + "&amp;$S18</f>
        <v>2c = c + 3</v>
      </c>
      <c r="Z18" t="str">
        <f>"| -c"</f>
        <v>| -c</v>
      </c>
      <c r="AA18" t="str">
        <f ca="1">IF(ROUND(($Q18+$R18)/$Q18,2)-1&lt;&gt;1,ROUND(($Q18+$R18)/$Q18,2)-1&amp;"c = "&amp;$S18,"c = "&amp;$S18)</f>
        <v>c = 3</v>
      </c>
      <c r="AB18" t="str">
        <f ca="1">IF(ROUND(($Q18+$R18)/$Q18,2)-1&lt;&gt;1,"| :"&amp;ROUND(($Q18+$R18)/$Q18,2)-1,"")</f>
        <v/>
      </c>
      <c r="AC18" t="str">
        <f t="shared" ca="1" si="1"/>
        <v>Lösung: c = 3</v>
      </c>
    </row>
    <row r="19" spans="1:30" x14ac:dyDescent="0.25">
      <c r="A19">
        <f t="shared" ca="1" si="8"/>
        <v>7</v>
      </c>
      <c r="B19" t="s">
        <v>43</v>
      </c>
      <c r="C19">
        <v>18</v>
      </c>
      <c r="F19">
        <f ca="1">ROUND(RAND()*5,0)+2</f>
        <v>4</v>
      </c>
      <c r="G19">
        <f t="shared" ca="1" si="18"/>
        <v>5</v>
      </c>
      <c r="H19">
        <f t="shared" ca="1" si="18"/>
        <v>3</v>
      </c>
      <c r="I19" s="20">
        <f ca="1">(F19+G19)*H19/F19</f>
        <v>6.75</v>
      </c>
      <c r="J19" t="str">
        <f t="shared" si="12"/>
        <v/>
      </c>
      <c r="K19" s="19">
        <f t="shared" ca="1" si="13"/>
        <v>2.25</v>
      </c>
      <c r="L19">
        <f t="shared" ca="1" si="14"/>
        <v>2.25</v>
      </c>
      <c r="M19" t="s">
        <v>12</v>
      </c>
      <c r="N19" t="s">
        <v>13</v>
      </c>
      <c r="O19" t="s">
        <v>14</v>
      </c>
      <c r="P19" s="20" t="s">
        <v>15</v>
      </c>
      <c r="Q19">
        <f t="shared" ca="1" si="15"/>
        <v>4</v>
      </c>
      <c r="R19">
        <f t="shared" ca="1" si="5"/>
        <v>5</v>
      </c>
      <c r="S19">
        <f t="shared" ca="1" si="5"/>
        <v>3</v>
      </c>
      <c r="T19" t="str">
        <f t="shared" ca="1" si="16"/>
        <v>Es ist c=4, d=5, e=3. Berechne f.</v>
      </c>
      <c r="U19" s="21">
        <f t="shared" ca="1" si="17"/>
        <v>6.75</v>
      </c>
      <c r="V19" t="s">
        <v>29</v>
      </c>
      <c r="W19" t="str">
        <f ca="1">"f : "&amp;S19&amp;" = "&amp;ROUND((Q19+R19)/Q19,2)</f>
        <v>f : 3 = 2,25</v>
      </c>
      <c r="X19" t="str">
        <f ca="1">"| ·"&amp;S19</f>
        <v>| ·3</v>
      </c>
      <c r="AC19" t="str">
        <f t="shared" ca="1" si="1"/>
        <v>Lösung: f = 6,75</v>
      </c>
    </row>
    <row r="20" spans="1:30" x14ac:dyDescent="0.25">
      <c r="A20">
        <f t="shared" ca="1" si="8"/>
        <v>8</v>
      </c>
      <c r="B20" t="s">
        <v>44</v>
      </c>
      <c r="C20">
        <v>19</v>
      </c>
      <c r="F20">
        <f ca="1">ROUND(RAND()*5,0)+2</f>
        <v>6</v>
      </c>
      <c r="G20">
        <f t="shared" ca="1" si="18"/>
        <v>5</v>
      </c>
      <c r="H20" s="20">
        <f ca="1">F20*I20/(F20+G20)</f>
        <v>3.2727272727272729</v>
      </c>
      <c r="I20">
        <f ca="1">ROUND(RAND()*5,0)+2</f>
        <v>6</v>
      </c>
      <c r="J20" t="str">
        <f t="shared" si="12"/>
        <v/>
      </c>
      <c r="K20" s="19">
        <f t="shared" ca="1" si="13"/>
        <v>1.8333333333333333</v>
      </c>
      <c r="L20">
        <f t="shared" ca="1" si="14"/>
        <v>1.8333333333333333</v>
      </c>
      <c r="M20" t="s">
        <v>12</v>
      </c>
      <c r="N20" t="s">
        <v>13</v>
      </c>
      <c r="O20" t="s">
        <v>15</v>
      </c>
      <c r="P20" s="20" t="s">
        <v>14</v>
      </c>
      <c r="Q20">
        <f t="shared" ca="1" si="15"/>
        <v>6</v>
      </c>
      <c r="R20">
        <f t="shared" ca="1" si="15"/>
        <v>5</v>
      </c>
      <c r="S20">
        <f t="shared" ca="1" si="15"/>
        <v>6</v>
      </c>
      <c r="T20" t="str">
        <f t="shared" ca="1" si="16"/>
        <v>Es ist c=6, d=5, f=6. Berechne e.</v>
      </c>
      <c r="U20" s="21">
        <f t="shared" ca="1" si="17"/>
        <v>3.2727272727272729</v>
      </c>
      <c r="V20" t="s">
        <v>31</v>
      </c>
      <c r="W20" t="str">
        <f ca="1">"e : "&amp;S20&amp;" = "&amp;ROUND(Q20/(Q20+R20),2)</f>
        <v>e : 6 = 0,55</v>
      </c>
      <c r="X20" t="str">
        <f ca="1">"| ·"&amp;S20</f>
        <v>| ·6</v>
      </c>
      <c r="AC20" t="str">
        <f t="shared" ca="1" si="1"/>
        <v>Lösung: e = 3,27</v>
      </c>
    </row>
    <row r="21" spans="1:30" x14ac:dyDescent="0.25">
      <c r="A21">
        <f t="shared" ca="1" si="8"/>
        <v>9</v>
      </c>
      <c r="B21" t="s">
        <v>45</v>
      </c>
      <c r="C21">
        <v>20</v>
      </c>
      <c r="D21">
        <f ca="1">ROUND(RAND()*5,0)+2</f>
        <v>5</v>
      </c>
      <c r="E21" s="20">
        <f ca="1">(F21+G21)*D21/F21-D21</f>
        <v>3.5714285714285712</v>
      </c>
      <c r="F21">
        <f ca="1">ROUND(RAND()*5,0)+2</f>
        <v>7</v>
      </c>
      <c r="G21">
        <f t="shared" ca="1" si="18"/>
        <v>5</v>
      </c>
      <c r="J21">
        <f t="shared" ca="1" si="12"/>
        <v>1.7142857142857142</v>
      </c>
      <c r="K21" s="19">
        <f t="shared" ca="1" si="13"/>
        <v>1.7142857142857142</v>
      </c>
      <c r="L21" t="str">
        <f t="shared" si="14"/>
        <v/>
      </c>
      <c r="M21" t="s">
        <v>11</v>
      </c>
      <c r="N21" t="s">
        <v>12</v>
      </c>
      <c r="O21" t="s">
        <v>13</v>
      </c>
      <c r="P21" s="20" t="s">
        <v>6</v>
      </c>
      <c r="Q21">
        <f t="shared" ca="1" si="15"/>
        <v>5</v>
      </c>
      <c r="R21">
        <f t="shared" ca="1" si="15"/>
        <v>7</v>
      </c>
      <c r="S21">
        <f t="shared" ca="1" si="15"/>
        <v>5</v>
      </c>
      <c r="T21" t="str">
        <f t="shared" ca="1" si="16"/>
        <v>Es ist a=5, c=7, d=5. Berechne b.</v>
      </c>
      <c r="U21" s="21">
        <f t="shared" ca="1" si="17"/>
        <v>3.5714285714285712</v>
      </c>
      <c r="V21" t="s">
        <v>33</v>
      </c>
      <c r="W21" t="str">
        <f ca="1">ROUND(($R21+$S21)/$R21,2)&amp;" = ("&amp;$Q21&amp;" + b) : "&amp;$Q21</f>
        <v>1,71 = (5 + b) : 5</v>
      </c>
      <c r="X21" t="str">
        <f ca="1">"| ·"&amp;Q21</f>
        <v>| ·5</v>
      </c>
      <c r="Y21" t="str">
        <f ca="1">ROUND(($R21+$S21)/$R21*Q21,2)&amp;" = "&amp;$Q21&amp;" + b"</f>
        <v>8,57 = 5 + b</v>
      </c>
      <c r="Z21" t="str">
        <f ca="1">"| -"&amp;Q21</f>
        <v>| -5</v>
      </c>
      <c r="AC21" t="str">
        <f t="shared" ca="1" si="1"/>
        <v>Lösung: b = 3,57</v>
      </c>
    </row>
    <row r="22" spans="1:30" x14ac:dyDescent="0.25">
      <c r="A22">
        <f t="shared" ca="1" si="8"/>
        <v>10</v>
      </c>
      <c r="B22" t="s">
        <v>46</v>
      </c>
      <c r="C22">
        <v>21</v>
      </c>
      <c r="D22" s="20">
        <f ca="1">E22*F22/G22</f>
        <v>7</v>
      </c>
      <c r="E22">
        <f ca="1">ROUND(RAND()*5,0)+2</f>
        <v>7</v>
      </c>
      <c r="F22">
        <f ca="1">ROUND(RAND()*5,0)+2</f>
        <v>7</v>
      </c>
      <c r="G22">
        <f t="shared" ca="1" si="18"/>
        <v>7</v>
      </c>
      <c r="H22" s="19"/>
      <c r="J22">
        <f t="shared" ca="1" si="12"/>
        <v>2</v>
      </c>
      <c r="K22" s="19">
        <f t="shared" ca="1" si="13"/>
        <v>2</v>
      </c>
      <c r="L22" t="str">
        <f t="shared" si="14"/>
        <v/>
      </c>
      <c r="M22" t="s">
        <v>6</v>
      </c>
      <c r="N22" t="s">
        <v>12</v>
      </c>
      <c r="O22" t="s">
        <v>13</v>
      </c>
      <c r="P22" s="20" t="s">
        <v>11</v>
      </c>
      <c r="Q22">
        <f t="shared" ca="1" si="15"/>
        <v>7</v>
      </c>
      <c r="R22">
        <f t="shared" ca="1" si="15"/>
        <v>7</v>
      </c>
      <c r="S22">
        <f t="shared" ca="1" si="15"/>
        <v>7</v>
      </c>
      <c r="T22" t="str">
        <f t="shared" ca="1" si="16"/>
        <v>Es ist b=7, c=7, d=7. Berechne a.</v>
      </c>
      <c r="U22" s="21">
        <f t="shared" ca="1" si="17"/>
        <v>7</v>
      </c>
      <c r="V22" t="s">
        <v>33</v>
      </c>
      <c r="W22" t="str">
        <f ca="1">ROUND(($Q22+$R22)/$Q22,2)&amp;" = (a + "&amp;$S22&amp;") : a"</f>
        <v>2 = (a + 7) : a</v>
      </c>
      <c r="X22" t="str">
        <f>"| ·a"</f>
        <v>| ·a</v>
      </c>
      <c r="Y22" t="str">
        <f ca="1">ROUND(($Q22+$R22)/$Q22,2)&amp;"a = a + "&amp;$S22</f>
        <v>2a = a + 7</v>
      </c>
      <c r="Z22" t="str">
        <f>"| -a"</f>
        <v>| -a</v>
      </c>
      <c r="AA22" t="str">
        <f ca="1">IF(ROUND(($Q22+$R22)/$Q22,2)-1&lt;&gt;1,ROUND(($Q22+$R22)/$Q22,2)-1&amp;"a = "&amp;$S22,"a = "&amp;$S22)</f>
        <v>a = 7</v>
      </c>
      <c r="AB22" t="str">
        <f ca="1">IF(ROUND(($Q22+$R22)/$Q22,2)-1&lt;&gt;1,"| :"&amp;ROUND(($Q22+$R22)/$Q22,2)-1,"")</f>
        <v/>
      </c>
      <c r="AC22" t="str">
        <f t="shared" ca="1" si="1"/>
        <v>Lösung: a = 7</v>
      </c>
    </row>
    <row r="23" spans="1:30" x14ac:dyDescent="0.25">
      <c r="A23">
        <f ca="1">MOD(A22+1,24)</f>
        <v>11</v>
      </c>
      <c r="B23" t="s">
        <v>47</v>
      </c>
      <c r="C23">
        <v>22</v>
      </c>
      <c r="E23" s="19"/>
      <c r="F23" s="20">
        <f ca="1">G23*H23/(I23-H23)</f>
        <v>7</v>
      </c>
      <c r="G23">
        <f t="shared" ca="1" si="18"/>
        <v>7</v>
      </c>
      <c r="H23">
        <f ca="1">ROUND(RAND()*5,0)+2</f>
        <v>4</v>
      </c>
      <c r="I23">
        <f ca="1">ROUND(RAND()*3,0)+2+H23</f>
        <v>8</v>
      </c>
      <c r="J23" t="str">
        <f t="shared" si="12"/>
        <v/>
      </c>
      <c r="K23" s="19">
        <f t="shared" ca="1" si="13"/>
        <v>2</v>
      </c>
      <c r="L23">
        <f t="shared" ca="1" si="14"/>
        <v>2</v>
      </c>
      <c r="M23" t="s">
        <v>13</v>
      </c>
      <c r="N23" t="s">
        <v>14</v>
      </c>
      <c r="O23" t="s">
        <v>15</v>
      </c>
      <c r="P23" s="20" t="s">
        <v>12</v>
      </c>
      <c r="Q23">
        <f t="shared" ca="1" si="15"/>
        <v>7</v>
      </c>
      <c r="R23">
        <f t="shared" ca="1" si="15"/>
        <v>4</v>
      </c>
      <c r="S23">
        <f t="shared" ca="1" si="15"/>
        <v>8</v>
      </c>
      <c r="T23" t="str">
        <f t="shared" ca="1" si="16"/>
        <v>Es ist d=7, e=4, f=8. Berechne c.</v>
      </c>
      <c r="U23" s="21">
        <f t="shared" ca="1" si="17"/>
        <v>7</v>
      </c>
      <c r="V23" t="s">
        <v>29</v>
      </c>
      <c r="W23" s="14" t="str">
        <f ca="1">ROUND($S23/$R23,2)&amp;" = (c + "&amp;$Q23&amp;") : c"</f>
        <v>2 = (c + 7) : c</v>
      </c>
      <c r="X23" t="str">
        <f>"| ·c"</f>
        <v>| ·c</v>
      </c>
      <c r="Y23" t="str">
        <f ca="1">ROUND($S23/$R23,2)&amp;"c = c + "&amp;$Q23</f>
        <v>2c = c + 7</v>
      </c>
      <c r="Z23" t="str">
        <f>"| -c"</f>
        <v>| -c</v>
      </c>
      <c r="AA23" t="str">
        <f ca="1">IF(ROUND($S23/$R23,2)-1&lt;&gt;1,ROUND($S23/$R23,2)-1&amp;"c = "&amp;$Q23,"c = "&amp;$Q23)</f>
        <v>c = 7</v>
      </c>
      <c r="AB23" t="str">
        <f ca="1">IF(ROUND($S23/$R23,2)-1&lt;&gt;1,"| :"&amp;ROUND($S23/$R23,2)-1,"")</f>
        <v/>
      </c>
      <c r="AC23" t="str">
        <f t="shared" ca="1" si="1"/>
        <v>Lösung: c = 7</v>
      </c>
    </row>
    <row r="24" spans="1:30" x14ac:dyDescent="0.25">
      <c r="A24">
        <f t="shared" ca="1" si="8"/>
        <v>12</v>
      </c>
      <c r="B24" t="s">
        <v>48</v>
      </c>
      <c r="C24">
        <v>23</v>
      </c>
      <c r="F24">
        <f ca="1">ROUND(RAND()*5,0)+2</f>
        <v>4</v>
      </c>
      <c r="G24" s="20">
        <f ca="1">(I24*F24-H24*F24)/H24</f>
        <v>2</v>
      </c>
      <c r="H24">
        <f ca="1">ROUND(RAND()*5,0)+2</f>
        <v>4</v>
      </c>
      <c r="I24">
        <f ca="1">ROUND(RAND()*3,0)+2+H24</f>
        <v>6</v>
      </c>
      <c r="J24" t="str">
        <f t="shared" si="12"/>
        <v/>
      </c>
      <c r="K24" s="19">
        <f t="shared" ca="1" si="13"/>
        <v>1.5</v>
      </c>
      <c r="L24">
        <f t="shared" ca="1" si="14"/>
        <v>1.5</v>
      </c>
      <c r="M24" t="s">
        <v>12</v>
      </c>
      <c r="N24" t="s">
        <v>14</v>
      </c>
      <c r="O24" t="s">
        <v>15</v>
      </c>
      <c r="P24" s="20" t="s">
        <v>13</v>
      </c>
      <c r="Q24">
        <f t="shared" ca="1" si="15"/>
        <v>4</v>
      </c>
      <c r="R24">
        <f t="shared" ca="1" si="15"/>
        <v>4</v>
      </c>
      <c r="S24">
        <f t="shared" ca="1" si="15"/>
        <v>6</v>
      </c>
      <c r="T24" t="str">
        <f t="shared" ca="1" si="16"/>
        <v>Es ist c=4, e=4, f=6. Berechne d.</v>
      </c>
      <c r="U24" s="21">
        <f t="shared" ca="1" si="17"/>
        <v>2</v>
      </c>
      <c r="V24" t="s">
        <v>29</v>
      </c>
      <c r="W24" s="14" t="str">
        <f ca="1">ROUND($S24/$R24,2)&amp;" = ("&amp;$Q24&amp;" + d) : "&amp;$Q24</f>
        <v>1,5 = (4 + d) : 4</v>
      </c>
      <c r="X24" t="str">
        <f ca="1">"| ·"&amp;Q24</f>
        <v>| ·4</v>
      </c>
      <c r="Y24" t="str">
        <f ca="1">ROUND($S24/$R24*Q24,2)&amp;" = "&amp;$Q24&amp;" + d"</f>
        <v>6 = 4 + d</v>
      </c>
      <c r="Z24" t="str">
        <f ca="1">"| -"&amp;Q24</f>
        <v>| -4</v>
      </c>
      <c r="AC24" t="str">
        <f t="shared" ca="1" si="1"/>
        <v>Lösung: d = 2</v>
      </c>
    </row>
    <row r="25" spans="1:30" x14ac:dyDescent="0.25">
      <c r="A25">
        <f t="shared" ca="1" si="8"/>
        <v>13</v>
      </c>
      <c r="B25" t="s">
        <v>49</v>
      </c>
      <c r="C25">
        <v>24</v>
      </c>
      <c r="D25" s="20">
        <f ca="1">E25*H25/(I25-H25)</f>
        <v>8.3333333333333339</v>
      </c>
      <c r="E25">
        <f ca="1">ROUND(RAND()*5,0)+2</f>
        <v>5</v>
      </c>
      <c r="H25">
        <f ca="1">ROUND(RAND()*5,0)+2</f>
        <v>5</v>
      </c>
      <c r="I25">
        <f ca="1">ROUND(RAND()*3,0)+2+H25</f>
        <v>8</v>
      </c>
      <c r="J25">
        <f t="shared" ca="1" si="12"/>
        <v>1.5999999999999999</v>
      </c>
      <c r="K25" s="19" t="str">
        <f t="shared" si="13"/>
        <v/>
      </c>
      <c r="L25">
        <f t="shared" ca="1" si="14"/>
        <v>1.6</v>
      </c>
      <c r="M25" t="s">
        <v>6</v>
      </c>
      <c r="N25" t="s">
        <v>14</v>
      </c>
      <c r="O25" t="s">
        <v>15</v>
      </c>
      <c r="P25" s="20" t="s">
        <v>11</v>
      </c>
      <c r="Q25">
        <f t="shared" ca="1" si="15"/>
        <v>5</v>
      </c>
      <c r="R25">
        <f t="shared" ca="1" si="15"/>
        <v>5</v>
      </c>
      <c r="S25">
        <f t="shared" ca="1" si="15"/>
        <v>8</v>
      </c>
      <c r="T25" t="str">
        <f t="shared" ca="1" si="16"/>
        <v>Es ist b=5, e=5, f=8. Berechne a.</v>
      </c>
      <c r="U25" s="21">
        <f t="shared" ca="1" si="17"/>
        <v>8.3333333333333339</v>
      </c>
      <c r="V25" t="s">
        <v>22</v>
      </c>
      <c r="W25" s="14" t="str">
        <f ca="1">ROUND($S25/$R25,2)&amp;" = (a + "&amp;$Q25&amp;") : a"</f>
        <v>1,6 = (a + 5) : a</v>
      </c>
      <c r="X25" t="str">
        <f>"| ·a"</f>
        <v>| ·a</v>
      </c>
      <c r="Y25" t="str">
        <f ca="1">ROUND($S25/$R25,2)&amp;"a = a + "&amp;$Q25</f>
        <v>1,6a = a + 5</v>
      </c>
      <c r="Z25" t="str">
        <f>"| -a"</f>
        <v>| -a</v>
      </c>
      <c r="AA25" t="str">
        <f ca="1">IF(ROUND($S25/$R25,2)-1&lt;&gt;1,ROUND($S25/$R25,2)-1&amp;"a = "&amp;$Q25,"a = "&amp;$Q25)</f>
        <v>0,6a = 5</v>
      </c>
      <c r="AB25" t="str">
        <f ca="1">IF(ROUND($S25/$R25,2)-1&lt;&gt;1,"| :"&amp;ROUND($S25/$R25,2)-1,"")</f>
        <v>| :0,6</v>
      </c>
      <c r="AC25" t="str">
        <f t="shared" ca="1" si="1"/>
        <v>Lösung: a = 8,33</v>
      </c>
    </row>
    <row r="26" spans="1:30" x14ac:dyDescent="0.25">
      <c r="A26">
        <f ca="1">MOD(A25+1,24)</f>
        <v>14</v>
      </c>
      <c r="B26" t="s">
        <v>50</v>
      </c>
      <c r="C26">
        <v>25</v>
      </c>
      <c r="D26">
        <f t="shared" ref="D26:E28" ca="1" si="19">ROUND(RAND()*5,0)+2</f>
        <v>2</v>
      </c>
      <c r="E26" s="20">
        <f ca="1">D26*I26/H26-D26</f>
        <v>2.5</v>
      </c>
      <c r="H26">
        <f ca="1">ROUND(RAND()*5,0)+2</f>
        <v>4</v>
      </c>
      <c r="I26">
        <f ca="1">ROUND(RAND()*3,0)+2+H26</f>
        <v>9</v>
      </c>
      <c r="J26">
        <f t="shared" ca="1" si="12"/>
        <v>2.25</v>
      </c>
      <c r="K26" s="19" t="str">
        <f t="shared" si="13"/>
        <v/>
      </c>
      <c r="L26">
        <f t="shared" ca="1" si="14"/>
        <v>2.25</v>
      </c>
      <c r="M26" t="s">
        <v>11</v>
      </c>
      <c r="N26" t="s">
        <v>14</v>
      </c>
      <c r="O26" t="s">
        <v>15</v>
      </c>
      <c r="P26" s="20" t="s">
        <v>6</v>
      </c>
      <c r="Q26">
        <f t="shared" ca="1" si="15"/>
        <v>2</v>
      </c>
      <c r="R26">
        <f t="shared" ca="1" si="15"/>
        <v>4</v>
      </c>
      <c r="S26">
        <f t="shared" ca="1" si="15"/>
        <v>9</v>
      </c>
      <c r="T26" t="str">
        <f t="shared" ca="1" si="16"/>
        <v>Es ist a=2, e=4, f=9. Berechne b.</v>
      </c>
      <c r="U26" s="21">
        <f t="shared" ca="1" si="17"/>
        <v>2.5</v>
      </c>
      <c r="V26" t="s">
        <v>22</v>
      </c>
      <c r="W26" s="14" t="str">
        <f ca="1">ROUND($S26/$R26,2)&amp;" = ("&amp;$Q26&amp;" + b) : "&amp;$Q26</f>
        <v>2,25 = (2 + b) : 2</v>
      </c>
      <c r="X26" t="str">
        <f ca="1">"| ·"&amp;Q26</f>
        <v>| ·2</v>
      </c>
      <c r="Y26" t="str">
        <f ca="1">ROUND($S26/$R26*Q26,2)&amp;" = "&amp;$Q26&amp;" + b"</f>
        <v>4,5 = 2 + b</v>
      </c>
      <c r="Z26" t="str">
        <f ca="1">"| -"&amp;Q26</f>
        <v>| -2</v>
      </c>
      <c r="AC26" t="str">
        <f t="shared" ca="1" si="1"/>
        <v>Lösung: b = 2,5</v>
      </c>
    </row>
    <row r="27" spans="1:30" x14ac:dyDescent="0.25">
      <c r="B27" t="s">
        <v>51</v>
      </c>
      <c r="C27">
        <v>26</v>
      </c>
      <c r="D27">
        <f t="shared" ca="1" si="19"/>
        <v>5</v>
      </c>
      <c r="E27">
        <f t="shared" ca="1" si="19"/>
        <v>4</v>
      </c>
      <c r="H27">
        <f ca="1">ROUND(RAND()*5,0)+1</f>
        <v>4</v>
      </c>
      <c r="I27" s="20">
        <f ca="1">(D27+E27)*H27/D27</f>
        <v>7.2</v>
      </c>
      <c r="J27">
        <f ca="1">IF(D27&lt;&gt;0,(D27+E27)/D27,"")</f>
        <v>1.8</v>
      </c>
      <c r="K27" s="19" t="str">
        <f>IF(F27&lt;&gt;0,(F27+G27)/F27,"")</f>
        <v/>
      </c>
      <c r="L27">
        <f ca="1">IF(H27&lt;&gt;0,I27/H27,"")</f>
        <v>1.8</v>
      </c>
      <c r="M27" t="s">
        <v>11</v>
      </c>
      <c r="N27" t="s">
        <v>6</v>
      </c>
      <c r="O27" t="s">
        <v>14</v>
      </c>
      <c r="P27" s="20" t="s">
        <v>15</v>
      </c>
      <c r="Q27">
        <f ca="1">HLOOKUP(M27,$D$2:$I$28,$C27)</f>
        <v>5</v>
      </c>
      <c r="R27">
        <f t="shared" ca="1" si="15"/>
        <v>4</v>
      </c>
      <c r="S27">
        <f t="shared" ca="1" si="15"/>
        <v>4</v>
      </c>
      <c r="T27" t="str">
        <f ca="1">"Es ist "&amp;M27&amp;"="&amp;Q27&amp;", "&amp;N27&amp;"="&amp;R27&amp;", "&amp;O27&amp;"="&amp;S27&amp;". Berechne "&amp;P27&amp;"."</f>
        <v>Es ist a=5, b=4, e=4. Berechne f.</v>
      </c>
      <c r="U27" s="21">
        <f ca="1">HLOOKUP(P27,$D$2:$I$28,$C27)</f>
        <v>7.2</v>
      </c>
      <c r="V27" t="s">
        <v>22</v>
      </c>
      <c r="W27" t="str">
        <f ca="1">"f : "&amp;S27&amp;" = "&amp;ROUND((Q27+R27)/Q27,2)</f>
        <v>f : 4 = 1,8</v>
      </c>
      <c r="X27" t="str">
        <f ca="1">"| ·"&amp;S27</f>
        <v>| ·4</v>
      </c>
      <c r="AC27" t="str">
        <f ca="1">"Lösung: "&amp;P27&amp;" = "&amp;ROUND(U27,2)</f>
        <v>Lösung: f = 7,2</v>
      </c>
    </row>
    <row r="28" spans="1:30" x14ac:dyDescent="0.25">
      <c r="B28" t="s">
        <v>52</v>
      </c>
      <c r="C28">
        <v>27</v>
      </c>
      <c r="D28">
        <f t="shared" ca="1" si="19"/>
        <v>4</v>
      </c>
      <c r="E28">
        <f t="shared" ca="1" si="19"/>
        <v>6</v>
      </c>
      <c r="H28" s="20">
        <f ca="1">D28*I28/(D28+E28)</f>
        <v>1.6</v>
      </c>
      <c r="I28">
        <f ca="1">ROUND(RAND()*5,0)+2</f>
        <v>4</v>
      </c>
      <c r="J28">
        <f ca="1">IF(D28&lt;&gt;0,(D28+E28)/D28,"")</f>
        <v>2.5</v>
      </c>
      <c r="K28" s="19" t="str">
        <f>IF(F28&lt;&gt;0,(F28+G28)/F28,"")</f>
        <v/>
      </c>
      <c r="L28">
        <f ca="1">IF(H28&lt;&gt;0,I28/H28,"")</f>
        <v>2.5</v>
      </c>
      <c r="M28" t="s">
        <v>11</v>
      </c>
      <c r="N28" t="s">
        <v>6</v>
      </c>
      <c r="O28" t="s">
        <v>15</v>
      </c>
      <c r="P28" s="20" t="s">
        <v>14</v>
      </c>
      <c r="Q28">
        <f ca="1">HLOOKUP(M28,$D$2:$I$28,$C28)</f>
        <v>4</v>
      </c>
      <c r="R28">
        <f t="shared" ca="1" si="15"/>
        <v>6</v>
      </c>
      <c r="S28">
        <f t="shared" ca="1" si="15"/>
        <v>4</v>
      </c>
      <c r="T28" t="str">
        <f ca="1">"Es ist "&amp;M28&amp;"="&amp;Q28&amp;", "&amp;N28&amp;"="&amp;R28&amp;", "&amp;O28&amp;"="&amp;S28&amp;". Berechne "&amp;P28&amp;"."</f>
        <v>Es ist a=4, b=6, f=4. Berechne e.</v>
      </c>
      <c r="U28" s="21">
        <f ca="1">HLOOKUP(P28,$D$2:$I$28,$C28)</f>
        <v>1.6</v>
      </c>
      <c r="V28" t="s">
        <v>24</v>
      </c>
      <c r="W28" t="str">
        <f ca="1">"e : "&amp;S28&amp;" = "&amp;ROUND(Q28/(Q28+R28),2)</f>
        <v>e : 4 = 0,4</v>
      </c>
      <c r="X28" t="str">
        <f ca="1">"| ·"&amp;S28</f>
        <v>| ·4</v>
      </c>
      <c r="AC28" t="str">
        <f ca="1">"Lösung: "&amp;P28&amp;" = "&amp;ROUND(U28,2)</f>
        <v>Lösung: e = 1,6</v>
      </c>
    </row>
    <row r="29" spans="1:30" x14ac:dyDescent="0.25">
      <c r="L29" s="19"/>
      <c r="M29" s="19"/>
      <c r="N29" s="19"/>
      <c r="O29" s="19"/>
    </row>
    <row r="30" spans="1:30" x14ac:dyDescent="0.25">
      <c r="A30">
        <v>1</v>
      </c>
      <c r="B30">
        <f>A30+1</f>
        <v>2</v>
      </c>
      <c r="C30">
        <f t="shared" ref="C30:AD30" si="20">B30+1</f>
        <v>3</v>
      </c>
      <c r="D30">
        <f t="shared" si="20"/>
        <v>4</v>
      </c>
      <c r="E30">
        <f t="shared" si="20"/>
        <v>5</v>
      </c>
      <c r="F30">
        <f t="shared" si="20"/>
        <v>6</v>
      </c>
      <c r="G30">
        <f t="shared" si="20"/>
        <v>7</v>
      </c>
      <c r="H30">
        <f t="shared" si="20"/>
        <v>8</v>
      </c>
      <c r="I30">
        <f t="shared" si="20"/>
        <v>9</v>
      </c>
      <c r="J30">
        <f t="shared" si="20"/>
        <v>10</v>
      </c>
      <c r="K30">
        <f t="shared" si="20"/>
        <v>11</v>
      </c>
      <c r="L30">
        <f t="shared" si="20"/>
        <v>12</v>
      </c>
      <c r="M30">
        <f t="shared" si="20"/>
        <v>13</v>
      </c>
      <c r="N30">
        <f t="shared" si="20"/>
        <v>14</v>
      </c>
      <c r="O30">
        <f t="shared" si="20"/>
        <v>15</v>
      </c>
      <c r="P30">
        <f t="shared" si="20"/>
        <v>16</v>
      </c>
      <c r="Q30">
        <f t="shared" si="20"/>
        <v>17</v>
      </c>
      <c r="R30">
        <f t="shared" si="20"/>
        <v>18</v>
      </c>
      <c r="S30">
        <f t="shared" si="20"/>
        <v>19</v>
      </c>
      <c r="T30">
        <f t="shared" si="20"/>
        <v>20</v>
      </c>
      <c r="U30">
        <f t="shared" si="20"/>
        <v>21</v>
      </c>
      <c r="V30">
        <f t="shared" si="20"/>
        <v>22</v>
      </c>
      <c r="W30">
        <f t="shared" si="20"/>
        <v>23</v>
      </c>
      <c r="X30">
        <f t="shared" si="20"/>
        <v>24</v>
      </c>
      <c r="Y30">
        <f t="shared" si="20"/>
        <v>25</v>
      </c>
      <c r="Z30">
        <f t="shared" si="20"/>
        <v>26</v>
      </c>
      <c r="AA30">
        <f t="shared" si="20"/>
        <v>27</v>
      </c>
      <c r="AB30">
        <f t="shared" si="20"/>
        <v>28</v>
      </c>
      <c r="AC30">
        <f t="shared" si="20"/>
        <v>29</v>
      </c>
      <c r="AD30">
        <f t="shared" si="20"/>
        <v>30</v>
      </c>
    </row>
    <row r="31" spans="1:30" x14ac:dyDescent="0.25">
      <c r="L31" s="19"/>
      <c r="M31" s="19"/>
      <c r="N31" s="19"/>
      <c r="O31" s="19"/>
    </row>
    <row r="32" spans="1:30" x14ac:dyDescent="0.25">
      <c r="D32" t="s">
        <v>11</v>
      </c>
      <c r="E32" s="19" t="s">
        <v>6</v>
      </c>
      <c r="F32" t="s">
        <v>12</v>
      </c>
      <c r="G32" t="s">
        <v>13</v>
      </c>
      <c r="H32" s="19" t="s">
        <v>14</v>
      </c>
      <c r="I32" s="19" t="s">
        <v>15</v>
      </c>
      <c r="J32" s="19" t="s">
        <v>53</v>
      </c>
      <c r="K32" s="19" t="s">
        <v>54</v>
      </c>
      <c r="L32" s="19" t="s">
        <v>18</v>
      </c>
      <c r="M32" s="28" t="s">
        <v>19</v>
      </c>
      <c r="N32" s="28"/>
      <c r="O32" s="28"/>
      <c r="T32" t="s">
        <v>3</v>
      </c>
      <c r="U32" t="s">
        <v>20</v>
      </c>
    </row>
    <row r="33" spans="1:29" x14ac:dyDescent="0.25">
      <c r="A33">
        <f ca="1">ROUND((RAND())*12-0.5,0)</f>
        <v>2</v>
      </c>
      <c r="B33" t="s">
        <v>21</v>
      </c>
      <c r="C33">
        <v>2</v>
      </c>
      <c r="D33">
        <f t="shared" ref="D33:E36" ca="1" si="21">ROUND(RAND()*5,0)+2</f>
        <v>5</v>
      </c>
      <c r="E33">
        <f t="shared" ca="1" si="21"/>
        <v>6</v>
      </c>
      <c r="H33">
        <f ca="1">ROUND(RAND()*5,0)+2</f>
        <v>2</v>
      </c>
      <c r="I33" s="20">
        <f ca="1">E33/D33*H33</f>
        <v>2.4</v>
      </c>
      <c r="J33">
        <f ca="1">IF(D33&lt;&gt;0,(E33)/D33,"")</f>
        <v>1.2</v>
      </c>
      <c r="K33" s="19" t="str">
        <f>IF(F33&lt;&gt;0,(G33)/F33,"")</f>
        <v/>
      </c>
      <c r="L33">
        <f ca="1">IF(H33&lt;&gt;0,I33/H33,"")</f>
        <v>1.2</v>
      </c>
      <c r="M33" t="s">
        <v>11</v>
      </c>
      <c r="N33" t="s">
        <v>6</v>
      </c>
      <c r="O33" t="s">
        <v>14</v>
      </c>
      <c r="P33" s="20" t="s">
        <v>15</v>
      </c>
      <c r="Q33">
        <f ca="1">HLOOKUP(M33,$D$32:$I$48,$C33)</f>
        <v>5</v>
      </c>
      <c r="R33">
        <f ca="1">HLOOKUP(N33,$D$32:$I$48,$C33)</f>
        <v>6</v>
      </c>
      <c r="S33">
        <f ca="1">HLOOKUP(O33,$D$32:$I$48,$C33)</f>
        <v>2</v>
      </c>
      <c r="T33" t="str">
        <f t="shared" ref="T33:T44" ca="1" si="22">"Es ist "&amp;M33&amp;"="&amp;Q33&amp;", "&amp;N33&amp;"="&amp;R33&amp;", "&amp;O33&amp;"="&amp;S33&amp;". Berechne "&amp;P33&amp;"."</f>
        <v>Es ist a=5, b=6, e=2. Berechne f.</v>
      </c>
      <c r="U33" s="21">
        <f t="shared" ref="U33:U44" ca="1" si="23">HLOOKUP(P33,$D$32:$I$48,$C33)</f>
        <v>2.4</v>
      </c>
      <c r="V33" t="s">
        <v>55</v>
      </c>
      <c r="W33" t="str">
        <f ca="1">"f : "&amp;S33&amp;" = "&amp;ROUND(R33/Q33,2)</f>
        <v>f : 2 = 1,2</v>
      </c>
      <c r="X33" t="str">
        <f t="shared" ref="X33:X44" ca="1" si="24">"| ·"&amp;S33</f>
        <v>| ·2</v>
      </c>
      <c r="AC33" t="str">
        <f ca="1">"Lösung: "&amp;P33&amp;" = "&amp;ROUND(U33,2)</f>
        <v>Lösung: f = 2,4</v>
      </c>
    </row>
    <row r="34" spans="1:29" x14ac:dyDescent="0.25">
      <c r="A34">
        <f ca="1">MOD(A33+1,12)</f>
        <v>3</v>
      </c>
      <c r="B34" t="s">
        <v>23</v>
      </c>
      <c r="C34">
        <v>3</v>
      </c>
      <c r="D34">
        <f t="shared" ca="1" si="21"/>
        <v>3</v>
      </c>
      <c r="E34">
        <f t="shared" ca="1" si="21"/>
        <v>4</v>
      </c>
      <c r="H34" s="20">
        <f ca="1">D34/E34*I34</f>
        <v>3</v>
      </c>
      <c r="I34">
        <f ca="1">ROUND(RAND()*5,0)+2</f>
        <v>4</v>
      </c>
      <c r="J34">
        <f t="shared" ref="J34:J44" ca="1" si="25">IF(D34&lt;&gt;0,(E34)/D34,"")</f>
        <v>1.3333333333333333</v>
      </c>
      <c r="K34" s="19" t="str">
        <f t="shared" ref="K34:K44" si="26">IF(F34&lt;&gt;0,(G34)/F34,"")</f>
        <v/>
      </c>
      <c r="L34">
        <f t="shared" ref="L34:L44" ca="1" si="27">IF(H34&lt;&gt;0,I34/H34,"")</f>
        <v>1.3333333333333333</v>
      </c>
      <c r="M34" t="s">
        <v>11</v>
      </c>
      <c r="N34" t="s">
        <v>6</v>
      </c>
      <c r="O34" t="s">
        <v>15</v>
      </c>
      <c r="P34" s="20" t="s">
        <v>14</v>
      </c>
      <c r="Q34">
        <f t="shared" ref="Q34:S44" ca="1" si="28">HLOOKUP(M34,$D$32:$I$48,$C34)</f>
        <v>3</v>
      </c>
      <c r="R34">
        <f t="shared" ca="1" si="28"/>
        <v>4</v>
      </c>
      <c r="S34">
        <f t="shared" ca="1" si="28"/>
        <v>4</v>
      </c>
      <c r="T34" t="str">
        <f t="shared" ca="1" si="22"/>
        <v>Es ist a=3, b=4, f=4. Berechne e.</v>
      </c>
      <c r="U34" s="21">
        <f t="shared" ca="1" si="23"/>
        <v>3</v>
      </c>
      <c r="V34" t="s">
        <v>56</v>
      </c>
      <c r="W34" t="str">
        <f ca="1">"e : "&amp;S34&amp;" = "&amp;ROUND(Q34/R34,2)</f>
        <v>e : 4 = 0,75</v>
      </c>
      <c r="X34" t="str">
        <f t="shared" ca="1" si="24"/>
        <v>| ·4</v>
      </c>
      <c r="AC34" t="str">
        <f t="shared" ref="AC34:AC44" ca="1" si="29">"Lösung: "&amp;P34&amp;" = "&amp;ROUND(U34,2)</f>
        <v>Lösung: e = 3</v>
      </c>
    </row>
    <row r="35" spans="1:29" x14ac:dyDescent="0.25">
      <c r="A35">
        <f t="shared" ref="A35:A44" ca="1" si="30">MOD(A34+1,12)</f>
        <v>4</v>
      </c>
      <c r="B35" t="s">
        <v>25</v>
      </c>
      <c r="C35">
        <v>4</v>
      </c>
      <c r="D35">
        <f t="shared" ca="1" si="21"/>
        <v>3</v>
      </c>
      <c r="E35">
        <f t="shared" ca="1" si="21"/>
        <v>5</v>
      </c>
      <c r="F35">
        <f ca="1">ROUND(RAND()*5,0)+2</f>
        <v>5</v>
      </c>
      <c r="G35" s="20">
        <f ca="1">E35/D35*F35</f>
        <v>8.3333333333333339</v>
      </c>
      <c r="H35" s="19"/>
      <c r="J35">
        <f t="shared" ca="1" si="25"/>
        <v>1.6666666666666667</v>
      </c>
      <c r="K35" s="19">
        <f t="shared" ca="1" si="26"/>
        <v>1.6666666666666667</v>
      </c>
      <c r="L35" t="str">
        <f t="shared" si="27"/>
        <v/>
      </c>
      <c r="M35" t="s">
        <v>11</v>
      </c>
      <c r="N35" t="s">
        <v>6</v>
      </c>
      <c r="O35" t="s">
        <v>12</v>
      </c>
      <c r="P35" s="20" t="s">
        <v>13</v>
      </c>
      <c r="Q35">
        <f t="shared" ca="1" si="28"/>
        <v>3</v>
      </c>
      <c r="R35">
        <f t="shared" ca="1" si="28"/>
        <v>5</v>
      </c>
      <c r="S35">
        <f t="shared" ca="1" si="28"/>
        <v>5</v>
      </c>
      <c r="T35" t="str">
        <f t="shared" ca="1" si="22"/>
        <v>Es ist a=3, b=5, c=5. Berechne d.</v>
      </c>
      <c r="U35" s="21">
        <f t="shared" ca="1" si="23"/>
        <v>8.3333333333333339</v>
      </c>
      <c r="V35" t="s">
        <v>57</v>
      </c>
      <c r="W35" t="str">
        <f ca="1">"d : "&amp;S35&amp;" = "&amp;ROUND(R35/Q35,2)</f>
        <v>d : 5 = 1,67</v>
      </c>
      <c r="X35" t="str">
        <f t="shared" ca="1" si="24"/>
        <v>| ·5</v>
      </c>
      <c r="AC35" t="str">
        <f t="shared" ca="1" si="29"/>
        <v>Lösung: d = 8,33</v>
      </c>
    </row>
    <row r="36" spans="1:29" x14ac:dyDescent="0.25">
      <c r="A36">
        <f t="shared" ca="1" si="30"/>
        <v>5</v>
      </c>
      <c r="B36" t="s">
        <v>27</v>
      </c>
      <c r="C36">
        <v>5</v>
      </c>
      <c r="D36">
        <f t="shared" ca="1" si="21"/>
        <v>4</v>
      </c>
      <c r="E36">
        <f t="shared" ca="1" si="21"/>
        <v>4</v>
      </c>
      <c r="F36" s="20">
        <f ca="1">D36/E36*G36</f>
        <v>6</v>
      </c>
      <c r="G36">
        <f t="shared" ref="G36:G41" ca="1" si="31">ROUND(RAND()*5,0)+2</f>
        <v>6</v>
      </c>
      <c r="J36">
        <f t="shared" ca="1" si="25"/>
        <v>1</v>
      </c>
      <c r="K36" s="19">
        <f t="shared" ca="1" si="26"/>
        <v>1</v>
      </c>
      <c r="L36" t="str">
        <f t="shared" si="27"/>
        <v/>
      </c>
      <c r="M36" t="s">
        <v>11</v>
      </c>
      <c r="N36" t="s">
        <v>6</v>
      </c>
      <c r="O36" t="s">
        <v>13</v>
      </c>
      <c r="P36" s="20" t="s">
        <v>12</v>
      </c>
      <c r="Q36">
        <f t="shared" ca="1" si="28"/>
        <v>4</v>
      </c>
      <c r="R36">
        <f t="shared" ca="1" si="28"/>
        <v>4</v>
      </c>
      <c r="S36">
        <f t="shared" ca="1" si="28"/>
        <v>6</v>
      </c>
      <c r="T36" t="str">
        <f t="shared" ca="1" si="22"/>
        <v>Es ist a=4, b=4, d=6. Berechne c.</v>
      </c>
      <c r="U36" s="21">
        <f t="shared" ca="1" si="23"/>
        <v>6</v>
      </c>
      <c r="V36" t="s">
        <v>58</v>
      </c>
      <c r="W36" t="str">
        <f ca="1">"c : "&amp;S36&amp;" = "&amp;ROUND(Q36/R36,2)</f>
        <v>c : 6 = 1</v>
      </c>
      <c r="X36" t="str">
        <f t="shared" ca="1" si="24"/>
        <v>| ·6</v>
      </c>
      <c r="AC36" t="str">
        <f t="shared" ca="1" si="29"/>
        <v>Lösung: c = 6</v>
      </c>
    </row>
    <row r="37" spans="1:29" x14ac:dyDescent="0.25">
      <c r="A37">
        <f t="shared" ca="1" si="30"/>
        <v>6</v>
      </c>
      <c r="B37" t="s">
        <v>28</v>
      </c>
      <c r="C37">
        <v>6</v>
      </c>
      <c r="F37">
        <f t="shared" ref="F37:F42" ca="1" si="32">ROUND(RAND()*5,0)+2</f>
        <v>7</v>
      </c>
      <c r="G37">
        <f t="shared" ca="1" si="31"/>
        <v>4</v>
      </c>
      <c r="H37">
        <f ca="1">ROUND(RAND()*5,0)+1</f>
        <v>5</v>
      </c>
      <c r="I37" s="20">
        <f ca="1">G37/F37*H37</f>
        <v>2.8571428571428568</v>
      </c>
      <c r="J37" t="str">
        <f t="shared" si="25"/>
        <v/>
      </c>
      <c r="K37" s="19">
        <f t="shared" ca="1" si="26"/>
        <v>0.5714285714285714</v>
      </c>
      <c r="L37">
        <f t="shared" ca="1" si="27"/>
        <v>0.5714285714285714</v>
      </c>
      <c r="M37" t="s">
        <v>12</v>
      </c>
      <c r="N37" t="s">
        <v>13</v>
      </c>
      <c r="O37" t="s">
        <v>14</v>
      </c>
      <c r="P37" s="20" t="s">
        <v>15</v>
      </c>
      <c r="Q37">
        <f t="shared" ca="1" si="28"/>
        <v>7</v>
      </c>
      <c r="R37">
        <f t="shared" ca="1" si="28"/>
        <v>4</v>
      </c>
      <c r="S37">
        <f t="shared" ca="1" si="28"/>
        <v>5</v>
      </c>
      <c r="T37" t="str">
        <f t="shared" ca="1" si="22"/>
        <v>Es ist c=7, d=4, e=5. Berechne f.</v>
      </c>
      <c r="U37" s="21">
        <f t="shared" ca="1" si="23"/>
        <v>2.8571428571428568</v>
      </c>
      <c r="V37" t="s">
        <v>59</v>
      </c>
      <c r="W37" t="str">
        <f ca="1">"f : "&amp;S37&amp;" = "&amp;ROUND(R37/Q37,2)</f>
        <v>f : 5 = 0,57</v>
      </c>
      <c r="X37" t="str">
        <f t="shared" ca="1" si="24"/>
        <v>| ·5</v>
      </c>
      <c r="AC37" t="str">
        <f t="shared" ca="1" si="29"/>
        <v>Lösung: f = 2,86</v>
      </c>
    </row>
    <row r="38" spans="1:29" x14ac:dyDescent="0.25">
      <c r="A38">
        <f t="shared" ca="1" si="30"/>
        <v>7</v>
      </c>
      <c r="B38" t="s">
        <v>30</v>
      </c>
      <c r="C38">
        <v>7</v>
      </c>
      <c r="F38">
        <f t="shared" ca="1" si="32"/>
        <v>5</v>
      </c>
      <c r="G38">
        <f t="shared" ca="1" si="31"/>
        <v>6</v>
      </c>
      <c r="H38" s="20">
        <f ca="1">F38/G38*I38</f>
        <v>3.3333333333333335</v>
      </c>
      <c r="I38">
        <f ca="1">ROUND(RAND()*5,0)+1</f>
        <v>4</v>
      </c>
      <c r="J38" t="str">
        <f t="shared" si="25"/>
        <v/>
      </c>
      <c r="K38" s="19">
        <f t="shared" ca="1" si="26"/>
        <v>1.2</v>
      </c>
      <c r="L38">
        <f t="shared" ca="1" si="27"/>
        <v>1.2</v>
      </c>
      <c r="M38" t="s">
        <v>12</v>
      </c>
      <c r="N38" t="s">
        <v>13</v>
      </c>
      <c r="O38" t="s">
        <v>15</v>
      </c>
      <c r="P38" s="20" t="s">
        <v>14</v>
      </c>
      <c r="Q38">
        <f t="shared" ca="1" si="28"/>
        <v>5</v>
      </c>
      <c r="R38">
        <f t="shared" ca="1" si="28"/>
        <v>6</v>
      </c>
      <c r="S38">
        <f t="shared" ca="1" si="28"/>
        <v>4</v>
      </c>
      <c r="T38" t="str">
        <f t="shared" ca="1" si="22"/>
        <v>Es ist c=5, d=6, f=4. Berechne e.</v>
      </c>
      <c r="U38" s="21">
        <f t="shared" ca="1" si="23"/>
        <v>3.3333333333333335</v>
      </c>
      <c r="V38" t="s">
        <v>60</v>
      </c>
      <c r="W38" t="str">
        <f ca="1">"e : "&amp;S38&amp;" = "&amp;ROUND(Q38/R38,2)</f>
        <v>e : 4 = 0,83</v>
      </c>
      <c r="X38" t="str">
        <f t="shared" ca="1" si="24"/>
        <v>| ·4</v>
      </c>
      <c r="AC38" t="str">
        <f t="shared" ca="1" si="29"/>
        <v>Lösung: e = 3,33</v>
      </c>
    </row>
    <row r="39" spans="1:29" x14ac:dyDescent="0.25">
      <c r="A39">
        <f t="shared" ca="1" si="30"/>
        <v>8</v>
      </c>
      <c r="B39" t="s">
        <v>32</v>
      </c>
      <c r="C39">
        <v>8</v>
      </c>
      <c r="D39">
        <f ca="1">ROUND(RAND()*5,0)+2</f>
        <v>3</v>
      </c>
      <c r="E39" s="20">
        <f ca="1">G39/F39*D39</f>
        <v>3</v>
      </c>
      <c r="F39">
        <f t="shared" ca="1" si="32"/>
        <v>3</v>
      </c>
      <c r="G39">
        <f t="shared" ca="1" si="31"/>
        <v>3</v>
      </c>
      <c r="J39">
        <f t="shared" ca="1" si="25"/>
        <v>1</v>
      </c>
      <c r="K39" s="19">
        <f t="shared" ca="1" si="26"/>
        <v>1</v>
      </c>
      <c r="L39" t="str">
        <f t="shared" si="27"/>
        <v/>
      </c>
      <c r="M39" t="s">
        <v>12</v>
      </c>
      <c r="N39" t="s">
        <v>13</v>
      </c>
      <c r="O39" t="s">
        <v>11</v>
      </c>
      <c r="P39" s="20" t="s">
        <v>6</v>
      </c>
      <c r="Q39">
        <f t="shared" ca="1" si="28"/>
        <v>3</v>
      </c>
      <c r="R39">
        <f t="shared" ca="1" si="28"/>
        <v>3</v>
      </c>
      <c r="S39">
        <f t="shared" ca="1" si="28"/>
        <v>3</v>
      </c>
      <c r="T39" t="str">
        <f t="shared" ca="1" si="22"/>
        <v>Es ist c=3, d=3, a=3. Berechne b.</v>
      </c>
      <c r="U39" s="21">
        <f t="shared" ca="1" si="23"/>
        <v>3</v>
      </c>
      <c r="V39" t="s">
        <v>61</v>
      </c>
      <c r="W39" t="str">
        <f ca="1">"b : "&amp;S39&amp;" = "&amp;ROUND(R39/Q39,2)</f>
        <v>b : 3 = 1</v>
      </c>
      <c r="X39" t="str">
        <f t="shared" ca="1" si="24"/>
        <v>| ·3</v>
      </c>
      <c r="AC39" t="str">
        <f t="shared" ca="1" si="29"/>
        <v>Lösung: b = 3</v>
      </c>
    </row>
    <row r="40" spans="1:29" x14ac:dyDescent="0.25">
      <c r="A40">
        <f t="shared" ca="1" si="30"/>
        <v>9</v>
      </c>
      <c r="B40" t="s">
        <v>34</v>
      </c>
      <c r="C40">
        <v>9</v>
      </c>
      <c r="D40" s="20">
        <f ca="1">F40/G40*E40</f>
        <v>3</v>
      </c>
      <c r="E40">
        <f ca="1">ROUND(RAND()*5,0)+2</f>
        <v>3</v>
      </c>
      <c r="F40">
        <f t="shared" ca="1" si="32"/>
        <v>6</v>
      </c>
      <c r="G40">
        <f t="shared" ca="1" si="31"/>
        <v>6</v>
      </c>
      <c r="H40" s="19"/>
      <c r="J40">
        <f t="shared" ca="1" si="25"/>
        <v>1</v>
      </c>
      <c r="K40" s="19">
        <f t="shared" ca="1" si="26"/>
        <v>1</v>
      </c>
      <c r="L40" t="str">
        <f t="shared" si="27"/>
        <v/>
      </c>
      <c r="M40" t="s">
        <v>12</v>
      </c>
      <c r="N40" t="s">
        <v>13</v>
      </c>
      <c r="O40" t="s">
        <v>6</v>
      </c>
      <c r="P40" s="20" t="s">
        <v>11</v>
      </c>
      <c r="Q40">
        <f t="shared" ca="1" si="28"/>
        <v>6</v>
      </c>
      <c r="R40">
        <f t="shared" ca="1" si="28"/>
        <v>6</v>
      </c>
      <c r="S40">
        <f t="shared" ca="1" si="28"/>
        <v>3</v>
      </c>
      <c r="T40" t="str">
        <f t="shared" ca="1" si="22"/>
        <v>Es ist c=6, d=6, b=3. Berechne a.</v>
      </c>
      <c r="U40" s="21">
        <f t="shared" ca="1" si="23"/>
        <v>3</v>
      </c>
      <c r="V40" t="s">
        <v>62</v>
      </c>
      <c r="W40" t="str">
        <f ca="1">"a : "&amp;S40&amp;" = "&amp;ROUND(Q40/R40,2)</f>
        <v>a : 3 = 1</v>
      </c>
      <c r="X40" t="str">
        <f t="shared" ca="1" si="24"/>
        <v>| ·3</v>
      </c>
      <c r="AC40" t="str">
        <f t="shared" ca="1" si="29"/>
        <v>Lösung: a = 3</v>
      </c>
    </row>
    <row r="41" spans="1:29" x14ac:dyDescent="0.25">
      <c r="A41">
        <f t="shared" ca="1" si="30"/>
        <v>10</v>
      </c>
      <c r="B41" t="s">
        <v>35</v>
      </c>
      <c r="C41">
        <v>10</v>
      </c>
      <c r="E41" s="19"/>
      <c r="F41" s="20">
        <f ca="1">H41/I41*G41</f>
        <v>1.875</v>
      </c>
      <c r="G41">
        <f t="shared" ca="1" si="31"/>
        <v>3</v>
      </c>
      <c r="H41">
        <f ca="1">ROUND(RAND()*5,0)+2</f>
        <v>5</v>
      </c>
      <c r="I41">
        <f ca="1">ROUND(RAND()*3,0)+2+H41</f>
        <v>8</v>
      </c>
      <c r="J41" t="str">
        <f t="shared" si="25"/>
        <v/>
      </c>
      <c r="K41" s="19">
        <f t="shared" ca="1" si="26"/>
        <v>1.6</v>
      </c>
      <c r="L41">
        <f t="shared" ca="1" si="27"/>
        <v>1.6</v>
      </c>
      <c r="M41" t="s">
        <v>14</v>
      </c>
      <c r="N41" t="s">
        <v>15</v>
      </c>
      <c r="O41" t="s">
        <v>13</v>
      </c>
      <c r="P41" s="20" t="s">
        <v>12</v>
      </c>
      <c r="Q41">
        <f t="shared" ca="1" si="28"/>
        <v>5</v>
      </c>
      <c r="R41">
        <f t="shared" ca="1" si="28"/>
        <v>8</v>
      </c>
      <c r="S41">
        <f t="shared" ca="1" si="28"/>
        <v>3</v>
      </c>
      <c r="T41" t="str">
        <f t="shared" ca="1" si="22"/>
        <v>Es ist e=5, f=8, d=3. Berechne c.</v>
      </c>
      <c r="U41" s="21">
        <f t="shared" ca="1" si="23"/>
        <v>1.875</v>
      </c>
      <c r="V41" t="s">
        <v>63</v>
      </c>
      <c r="W41" t="str">
        <f ca="1">"c : "&amp;S41&amp;" = "&amp;ROUND(Q41/R41,2)</f>
        <v>c : 3 = 0,63</v>
      </c>
      <c r="X41" t="str">
        <f t="shared" ca="1" si="24"/>
        <v>| ·3</v>
      </c>
      <c r="AC41" t="str">
        <f t="shared" ca="1" si="29"/>
        <v>Lösung: c = 1,88</v>
      </c>
    </row>
    <row r="42" spans="1:29" x14ac:dyDescent="0.25">
      <c r="A42">
        <f t="shared" ca="1" si="30"/>
        <v>11</v>
      </c>
      <c r="B42" t="s">
        <v>36</v>
      </c>
      <c r="C42">
        <v>11</v>
      </c>
      <c r="F42">
        <f t="shared" ca="1" si="32"/>
        <v>3</v>
      </c>
      <c r="G42" s="20">
        <f ca="1">I42/H42*F42</f>
        <v>6</v>
      </c>
      <c r="H42">
        <f ca="1">ROUND(RAND()*5,0)+2</f>
        <v>5</v>
      </c>
      <c r="I42">
        <f ca="1">ROUND(RAND()*3,0)+2+H42</f>
        <v>10</v>
      </c>
      <c r="J42" t="str">
        <f t="shared" si="25"/>
        <v/>
      </c>
      <c r="K42" s="19">
        <f t="shared" ca="1" si="26"/>
        <v>2</v>
      </c>
      <c r="L42">
        <f t="shared" ca="1" si="27"/>
        <v>2</v>
      </c>
      <c r="M42" t="s">
        <v>14</v>
      </c>
      <c r="N42" t="s">
        <v>15</v>
      </c>
      <c r="O42" t="s">
        <v>12</v>
      </c>
      <c r="P42" s="20" t="s">
        <v>13</v>
      </c>
      <c r="Q42">
        <f t="shared" ca="1" si="28"/>
        <v>5</v>
      </c>
      <c r="R42">
        <f t="shared" ca="1" si="28"/>
        <v>10</v>
      </c>
      <c r="S42">
        <f t="shared" ca="1" si="28"/>
        <v>3</v>
      </c>
      <c r="T42" t="str">
        <f t="shared" ca="1" si="22"/>
        <v>Es ist e=5, f=10, c=3. Berechne d.</v>
      </c>
      <c r="U42" s="21">
        <f t="shared" ca="1" si="23"/>
        <v>6</v>
      </c>
      <c r="V42" t="s">
        <v>64</v>
      </c>
      <c r="W42" t="str">
        <f ca="1">"d : "&amp;S42&amp;" = "&amp;ROUND(R42/Q42,2)</f>
        <v>d : 3 = 2</v>
      </c>
      <c r="X42" t="str">
        <f t="shared" ca="1" si="24"/>
        <v>| ·3</v>
      </c>
      <c r="AC42" t="str">
        <f t="shared" ca="1" si="29"/>
        <v>Lösung: d = 6</v>
      </c>
    </row>
    <row r="43" spans="1:29" x14ac:dyDescent="0.25">
      <c r="A43">
        <f t="shared" ca="1" si="30"/>
        <v>0</v>
      </c>
      <c r="B43" t="s">
        <v>37</v>
      </c>
      <c r="C43">
        <v>12</v>
      </c>
      <c r="D43" s="20">
        <f ca="1">H43/I43*E43</f>
        <v>2.2222222222222223</v>
      </c>
      <c r="E43">
        <f ca="1">ROUND(RAND()*5,0)+2</f>
        <v>5</v>
      </c>
      <c r="H43">
        <f ca="1">ROUND(RAND()*5,0)+2</f>
        <v>4</v>
      </c>
      <c r="I43">
        <f ca="1">ROUND(RAND()*3,0)+2+H43</f>
        <v>9</v>
      </c>
      <c r="J43">
        <f t="shared" ca="1" si="25"/>
        <v>2.25</v>
      </c>
      <c r="K43" s="19" t="str">
        <f t="shared" si="26"/>
        <v/>
      </c>
      <c r="L43">
        <f t="shared" ca="1" si="27"/>
        <v>2.25</v>
      </c>
      <c r="M43" t="s">
        <v>14</v>
      </c>
      <c r="N43" t="s">
        <v>15</v>
      </c>
      <c r="O43" t="s">
        <v>6</v>
      </c>
      <c r="P43" s="20" t="s">
        <v>11</v>
      </c>
      <c r="Q43">
        <f t="shared" ca="1" si="28"/>
        <v>4</v>
      </c>
      <c r="R43">
        <f t="shared" ca="1" si="28"/>
        <v>9</v>
      </c>
      <c r="S43">
        <f t="shared" ca="1" si="28"/>
        <v>5</v>
      </c>
      <c r="T43" t="str">
        <f t="shared" ca="1" si="22"/>
        <v>Es ist e=4, f=9, b=5. Berechne a.</v>
      </c>
      <c r="U43" s="21">
        <f t="shared" ca="1" si="23"/>
        <v>2.2222222222222223</v>
      </c>
      <c r="V43" t="s">
        <v>65</v>
      </c>
      <c r="W43" t="str">
        <f ca="1">"a : "&amp;S43&amp;" = "&amp;ROUND(Q43/R43,2)</f>
        <v>a : 5 = 0,44</v>
      </c>
      <c r="X43" t="str">
        <f t="shared" ca="1" si="24"/>
        <v>| ·5</v>
      </c>
      <c r="AC43" t="str">
        <f t="shared" ca="1" si="29"/>
        <v>Lösung: a = 2,22</v>
      </c>
    </row>
    <row r="44" spans="1:29" x14ac:dyDescent="0.25">
      <c r="A44">
        <f t="shared" ca="1" si="30"/>
        <v>1</v>
      </c>
      <c r="B44" t="s">
        <v>38</v>
      </c>
      <c r="C44">
        <v>13</v>
      </c>
      <c r="D44">
        <f ca="1">ROUND(RAND()*5,0)+2</f>
        <v>3</v>
      </c>
      <c r="E44" s="20">
        <f ca="1">I44/H44*D44</f>
        <v>4</v>
      </c>
      <c r="H44">
        <f ca="1">ROUND(RAND()*5,0)+2</f>
        <v>6</v>
      </c>
      <c r="I44">
        <f ca="1">ROUND(RAND()*3,0)+2+H44</f>
        <v>8</v>
      </c>
      <c r="J44">
        <f t="shared" ca="1" si="25"/>
        <v>1.3333333333333333</v>
      </c>
      <c r="K44" s="19" t="str">
        <f t="shared" si="26"/>
        <v/>
      </c>
      <c r="L44">
        <f t="shared" ca="1" si="27"/>
        <v>1.3333333333333333</v>
      </c>
      <c r="M44" t="s">
        <v>14</v>
      </c>
      <c r="N44" t="s">
        <v>15</v>
      </c>
      <c r="O44" t="s">
        <v>11</v>
      </c>
      <c r="P44" s="20" t="s">
        <v>6</v>
      </c>
      <c r="Q44">
        <f t="shared" ca="1" si="28"/>
        <v>6</v>
      </c>
      <c r="R44">
        <f t="shared" ca="1" si="28"/>
        <v>8</v>
      </c>
      <c r="S44">
        <f t="shared" ca="1" si="28"/>
        <v>3</v>
      </c>
      <c r="T44" t="str">
        <f t="shared" ca="1" si="22"/>
        <v>Es ist e=6, f=8, a=3. Berechne b.</v>
      </c>
      <c r="U44" s="21">
        <f t="shared" ca="1" si="23"/>
        <v>4</v>
      </c>
      <c r="V44" t="s">
        <v>66</v>
      </c>
      <c r="W44" t="str">
        <f ca="1">"b : "&amp;S44&amp;" = "&amp;ROUND(R44/Q44,2)</f>
        <v>b : 3 = 1,33</v>
      </c>
      <c r="X44" t="str">
        <f t="shared" ca="1" si="24"/>
        <v>| ·3</v>
      </c>
      <c r="AC44" t="str">
        <f t="shared" ca="1" si="29"/>
        <v>Lösung: b = 4</v>
      </c>
    </row>
    <row r="46" spans="1:29" x14ac:dyDescent="0.25">
      <c r="A46" s="19">
        <v>1</v>
      </c>
      <c r="B46">
        <f>A46+1</f>
        <v>2</v>
      </c>
      <c r="C46">
        <f t="shared" ref="C46:X46" si="33">B46+1</f>
        <v>3</v>
      </c>
      <c r="D46">
        <f t="shared" si="33"/>
        <v>4</v>
      </c>
      <c r="E46">
        <f t="shared" si="33"/>
        <v>5</v>
      </c>
      <c r="F46">
        <f t="shared" si="33"/>
        <v>6</v>
      </c>
      <c r="G46">
        <f t="shared" si="33"/>
        <v>7</v>
      </c>
      <c r="H46">
        <f t="shared" si="33"/>
        <v>8</v>
      </c>
      <c r="I46">
        <f t="shared" si="33"/>
        <v>9</v>
      </c>
      <c r="J46">
        <f t="shared" si="33"/>
        <v>10</v>
      </c>
      <c r="K46">
        <f t="shared" si="33"/>
        <v>11</v>
      </c>
      <c r="L46">
        <f t="shared" si="33"/>
        <v>12</v>
      </c>
      <c r="M46">
        <f t="shared" si="33"/>
        <v>13</v>
      </c>
      <c r="N46">
        <f t="shared" si="33"/>
        <v>14</v>
      </c>
      <c r="O46">
        <f t="shared" si="33"/>
        <v>15</v>
      </c>
      <c r="P46">
        <f t="shared" si="33"/>
        <v>16</v>
      </c>
      <c r="Q46">
        <f t="shared" si="33"/>
        <v>17</v>
      </c>
      <c r="R46">
        <f t="shared" si="33"/>
        <v>18</v>
      </c>
      <c r="S46">
        <f t="shared" si="33"/>
        <v>19</v>
      </c>
      <c r="T46">
        <f t="shared" si="33"/>
        <v>20</v>
      </c>
      <c r="U46">
        <f t="shared" si="33"/>
        <v>21</v>
      </c>
      <c r="V46">
        <f t="shared" si="33"/>
        <v>22</v>
      </c>
      <c r="W46">
        <f t="shared" si="33"/>
        <v>23</v>
      </c>
      <c r="X46">
        <f t="shared" si="33"/>
        <v>24</v>
      </c>
    </row>
    <row r="47" spans="1:29" x14ac:dyDescent="0.25">
      <c r="E47" s="19"/>
    </row>
    <row r="48" spans="1:29" x14ac:dyDescent="0.25">
      <c r="E48" s="19"/>
    </row>
    <row r="53" spans="5:5" x14ac:dyDescent="0.25">
      <c r="E53" s="19"/>
    </row>
    <row r="56" spans="5:5" x14ac:dyDescent="0.25">
      <c r="E56" s="19"/>
    </row>
    <row r="59" spans="5:5" x14ac:dyDescent="0.25">
      <c r="E59" s="19"/>
    </row>
  </sheetData>
  <mergeCells count="3">
    <mergeCell ref="J1:L1"/>
    <mergeCell ref="M2:O2"/>
    <mergeCell ref="M32:O3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2022-02-12T11:10:10Z</cp:lastPrinted>
  <dcterms:created xsi:type="dcterms:W3CDTF">2009-10-08T17:52:09Z</dcterms:created>
  <dcterms:modified xsi:type="dcterms:W3CDTF">2022-02-12T11:10:25Z</dcterms:modified>
</cp:coreProperties>
</file>