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37A2C859-2665-449A-A2ED-5674C4B26B8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ufgaben" sheetId="1" r:id="rId1"/>
    <sheet name="Daten1" sheetId="6" r:id="rId2"/>
    <sheet name="Tabelle3" sheetId="5" r:id="rId3"/>
    <sheet name="Tabelle1" sheetId="3" r:id="rId4"/>
    <sheet name="Daten" sheetId="2" r:id="rId5"/>
    <sheet name="Tabelle2" sheetId="4" r:id="rId6"/>
  </sheets>
  <definedNames>
    <definedName name="_xlnm.Print_Area" localSheetId="0">Aufgaben!$A$1:$J$109</definedName>
  </definedNames>
  <calcPr calcId="191029"/>
</workbook>
</file>

<file path=xl/calcChain.xml><?xml version="1.0" encoding="utf-8"?>
<calcChain xmlns="http://schemas.openxmlformats.org/spreadsheetml/2006/main">
  <c r="E25" i="6" l="1"/>
  <c r="D25" i="6"/>
  <c r="C25" i="6"/>
  <c r="H25" i="6" s="1"/>
  <c r="B25" i="6"/>
  <c r="E24" i="6"/>
  <c r="D24" i="6"/>
  <c r="C24" i="6"/>
  <c r="H24" i="6" s="1"/>
  <c r="B24" i="6"/>
  <c r="E23" i="6"/>
  <c r="D23" i="6"/>
  <c r="C23" i="6"/>
  <c r="H23" i="6" s="1"/>
  <c r="B23" i="6"/>
  <c r="E22" i="6"/>
  <c r="D22" i="6"/>
  <c r="L22" i="6" s="1"/>
  <c r="C22" i="6"/>
  <c r="H22" i="6" s="1"/>
  <c r="B22" i="6"/>
  <c r="E21" i="6"/>
  <c r="D21" i="6"/>
  <c r="L21" i="6" s="1"/>
  <c r="C21" i="6"/>
  <c r="H21" i="6" s="1"/>
  <c r="B21" i="6"/>
  <c r="E20" i="6"/>
  <c r="D20" i="6"/>
  <c r="L20" i="6" s="1"/>
  <c r="C20" i="6"/>
  <c r="H20" i="6" s="1"/>
  <c r="B20" i="6"/>
  <c r="E19" i="6"/>
  <c r="D19" i="6"/>
  <c r="L19" i="6" s="1"/>
  <c r="C19" i="6"/>
  <c r="H19" i="6" s="1"/>
  <c r="B19" i="6"/>
  <c r="E18" i="6"/>
  <c r="D18" i="6"/>
  <c r="L18" i="6" s="1"/>
  <c r="C18" i="6"/>
  <c r="B18" i="6"/>
  <c r="E17" i="6"/>
  <c r="D17" i="6"/>
  <c r="C17" i="6"/>
  <c r="H17" i="6" s="1"/>
  <c r="B17" i="6"/>
  <c r="E16" i="6"/>
  <c r="D16" i="6"/>
  <c r="C16" i="6"/>
  <c r="H16" i="6" s="1"/>
  <c r="B16" i="6"/>
  <c r="E15" i="6"/>
  <c r="D15" i="6"/>
  <c r="C15" i="6"/>
  <c r="H15" i="6" s="1"/>
  <c r="B15" i="6"/>
  <c r="E14" i="6"/>
  <c r="D14" i="6"/>
  <c r="L14" i="6" s="1"/>
  <c r="C14" i="6"/>
  <c r="H14" i="6" s="1"/>
  <c r="B14" i="6"/>
  <c r="E13" i="6"/>
  <c r="D13" i="6"/>
  <c r="L13" i="6" s="1"/>
  <c r="C13" i="6"/>
  <c r="H13" i="6" s="1"/>
  <c r="B13" i="6"/>
  <c r="E12" i="6"/>
  <c r="D12" i="6"/>
  <c r="L12" i="6" s="1"/>
  <c r="C12" i="6"/>
  <c r="H12" i="6" s="1"/>
  <c r="B12" i="6"/>
  <c r="E11" i="6"/>
  <c r="D11" i="6"/>
  <c r="L11" i="6" s="1"/>
  <c r="C11" i="6"/>
  <c r="H11" i="6" s="1"/>
  <c r="B11" i="6"/>
  <c r="E10" i="6"/>
  <c r="D10" i="6"/>
  <c r="L10" i="6" s="1"/>
  <c r="C10" i="6"/>
  <c r="B10" i="6"/>
  <c r="E9" i="6"/>
  <c r="D9" i="6"/>
  <c r="C9" i="6"/>
  <c r="H9" i="6" s="1"/>
  <c r="B9" i="6"/>
  <c r="E8" i="6"/>
  <c r="D8" i="6"/>
  <c r="C8" i="6"/>
  <c r="H8" i="6" s="1"/>
  <c r="B8" i="6"/>
  <c r="E7" i="6"/>
  <c r="D7" i="6"/>
  <c r="C7" i="6"/>
  <c r="H7" i="6" s="1"/>
  <c r="B7" i="6"/>
  <c r="E6" i="6"/>
  <c r="D6" i="6"/>
  <c r="L6" i="6" s="1"/>
  <c r="C6" i="6"/>
  <c r="H6" i="6" s="1"/>
  <c r="B6" i="6"/>
  <c r="E5" i="6"/>
  <c r="D5" i="6"/>
  <c r="L5" i="6" s="1"/>
  <c r="C5" i="6"/>
  <c r="H5" i="6" s="1"/>
  <c r="B5" i="6"/>
  <c r="E4" i="6"/>
  <c r="D4" i="6"/>
  <c r="L4" i="6" s="1"/>
  <c r="C4" i="6"/>
  <c r="H4" i="6" s="1"/>
  <c r="B4" i="6"/>
  <c r="E3" i="6"/>
  <c r="D3" i="6"/>
  <c r="L3" i="6" s="1"/>
  <c r="C3" i="6"/>
  <c r="H3" i="6" s="1"/>
  <c r="B3" i="6"/>
  <c r="E2" i="6"/>
  <c r="D2" i="6"/>
  <c r="L2" i="6" s="1"/>
  <c r="C2" i="6"/>
  <c r="B2" i="6"/>
  <c r="M9" i="6" l="1"/>
  <c r="F4" i="6"/>
  <c r="M10" i="6"/>
  <c r="M17" i="6"/>
  <c r="A13" i="6"/>
  <c r="M24" i="6"/>
  <c r="A5" i="6"/>
  <c r="M8" i="6"/>
  <c r="A22" i="6"/>
  <c r="M16" i="6"/>
  <c r="F23" i="6"/>
  <c r="K23" i="6" s="1"/>
  <c r="M2" i="6"/>
  <c r="F7" i="6"/>
  <c r="G7" i="6" s="1"/>
  <c r="H10" i="6"/>
  <c r="F16" i="6"/>
  <c r="M18" i="6"/>
  <c r="A8" i="6"/>
  <c r="A11" i="6"/>
  <c r="F15" i="6"/>
  <c r="G15" i="6" s="1"/>
  <c r="A17" i="6"/>
  <c r="F24" i="6"/>
  <c r="F12" i="6"/>
  <c r="H18" i="6"/>
  <c r="A10" i="6"/>
  <c r="A25" i="6"/>
  <c r="H2" i="6"/>
  <c r="F8" i="6"/>
  <c r="A16" i="6"/>
  <c r="A19" i="6"/>
  <c r="F20" i="6"/>
  <c r="M25" i="6"/>
  <c r="A3" i="6"/>
  <c r="A9" i="6"/>
  <c r="A18" i="6"/>
  <c r="A24" i="6"/>
  <c r="M14" i="6"/>
  <c r="A21" i="6"/>
  <c r="M22" i="6"/>
  <c r="A2" i="6"/>
  <c r="M3" i="6"/>
  <c r="L8" i="6"/>
  <c r="F9" i="6"/>
  <c r="G9" i="6" s="1"/>
  <c r="M11" i="6"/>
  <c r="L16" i="6"/>
  <c r="F17" i="6"/>
  <c r="M19" i="6"/>
  <c r="L24" i="6"/>
  <c r="F25" i="6"/>
  <c r="G25" i="6" s="1"/>
  <c r="A7" i="6"/>
  <c r="A15" i="6"/>
  <c r="F22" i="6"/>
  <c r="F3" i="6"/>
  <c r="A4" i="6"/>
  <c r="M5" i="6"/>
  <c r="F11" i="6"/>
  <c r="G11" i="6" s="1"/>
  <c r="A12" i="6"/>
  <c r="M13" i="6"/>
  <c r="F19" i="6"/>
  <c r="G19" i="6" s="1"/>
  <c r="A20" i="6"/>
  <c r="M21" i="6"/>
  <c r="F6" i="6"/>
  <c r="G6" i="6" s="1"/>
  <c r="F14" i="6"/>
  <c r="G14" i="6" s="1"/>
  <c r="A23" i="6"/>
  <c r="L7" i="6"/>
  <c r="L15" i="6"/>
  <c r="L23" i="6"/>
  <c r="F5" i="6"/>
  <c r="G5" i="6" s="1"/>
  <c r="A6" i="6"/>
  <c r="M7" i="6"/>
  <c r="F13" i="6"/>
  <c r="G13" i="6" s="1"/>
  <c r="A14" i="6"/>
  <c r="M15" i="6"/>
  <c r="F21" i="6"/>
  <c r="G21" i="6" s="1"/>
  <c r="M23" i="6"/>
  <c r="F2" i="6"/>
  <c r="G2" i="6" s="1"/>
  <c r="M4" i="6"/>
  <c r="L9" i="6"/>
  <c r="F10" i="6"/>
  <c r="G10" i="6" s="1"/>
  <c r="M12" i="6"/>
  <c r="L17" i="6"/>
  <c r="F18" i="6"/>
  <c r="G18" i="6" s="1"/>
  <c r="M20" i="6"/>
  <c r="L25" i="6"/>
  <c r="M6" i="6"/>
  <c r="G23" i="6" l="1"/>
  <c r="N23" i="6" s="1"/>
  <c r="J16" i="6"/>
  <c r="G16" i="6"/>
  <c r="N16" i="6" s="1"/>
  <c r="K20" i="6"/>
  <c r="G20" i="6"/>
  <c r="N20" i="6" s="1"/>
  <c r="K12" i="6"/>
  <c r="G12" i="6"/>
  <c r="N12" i="6" s="1"/>
  <c r="J24" i="6"/>
  <c r="G24" i="6"/>
  <c r="N24" i="6" s="1"/>
  <c r="N7" i="6"/>
  <c r="G3" i="6"/>
  <c r="N3" i="6" s="1"/>
  <c r="J8" i="6"/>
  <c r="G8" i="6"/>
  <c r="N8" i="6" s="1"/>
  <c r="N15" i="6"/>
  <c r="G17" i="6"/>
  <c r="N17" i="6" s="1"/>
  <c r="G22" i="6"/>
  <c r="N22" i="6" s="1"/>
  <c r="K4" i="6"/>
  <c r="G4" i="6"/>
  <c r="N4" i="6" s="1"/>
  <c r="N9" i="6"/>
  <c r="N2" i="6"/>
  <c r="F85" i="1"/>
  <c r="B85" i="1"/>
  <c r="J7" i="6"/>
  <c r="K7" i="6"/>
  <c r="J23" i="6"/>
  <c r="J20" i="6"/>
  <c r="J4" i="6"/>
  <c r="K16" i="6"/>
  <c r="J12" i="6"/>
  <c r="K15" i="6"/>
  <c r="J15" i="6"/>
  <c r="K8" i="6"/>
  <c r="K24" i="6"/>
  <c r="N21" i="6"/>
  <c r="K21" i="6"/>
  <c r="J21" i="6"/>
  <c r="K18" i="6"/>
  <c r="J18" i="6"/>
  <c r="K6" i="6"/>
  <c r="J6" i="6"/>
  <c r="N6" i="6"/>
  <c r="K11" i="6"/>
  <c r="J11" i="6"/>
  <c r="K25" i="6"/>
  <c r="J25" i="6"/>
  <c r="K9" i="6"/>
  <c r="J9" i="6"/>
  <c r="N25" i="6"/>
  <c r="K10" i="6"/>
  <c r="J10" i="6"/>
  <c r="J13" i="6"/>
  <c r="N13" i="6"/>
  <c r="K13" i="6"/>
  <c r="N10" i="6"/>
  <c r="K19" i="6"/>
  <c r="J19" i="6"/>
  <c r="K3" i="6"/>
  <c r="J3" i="6"/>
  <c r="N19" i="6"/>
  <c r="K22" i="6"/>
  <c r="J22" i="6"/>
  <c r="N18" i="6"/>
  <c r="K2" i="6"/>
  <c r="J2" i="6"/>
  <c r="N5" i="6"/>
  <c r="K5" i="6"/>
  <c r="J5" i="6"/>
  <c r="K17" i="6"/>
  <c r="J17" i="6"/>
  <c r="K14" i="6"/>
  <c r="J14" i="6"/>
  <c r="N14" i="6"/>
  <c r="N11" i="6"/>
  <c r="A41" i="1" l="1"/>
  <c r="B84" i="1"/>
  <c r="B83" i="1"/>
  <c r="I75" i="1" l="1"/>
  <c r="E75" i="1"/>
  <c r="A70" i="5"/>
  <c r="A62" i="5"/>
  <c r="F46" i="5" s="1"/>
  <c r="A55" i="5"/>
  <c r="C46" i="5" s="1"/>
  <c r="H48" i="5"/>
  <c r="G47" i="5"/>
  <c r="G48" i="5" s="1"/>
  <c r="A31" i="5"/>
  <c r="I28" i="5" s="1"/>
  <c r="L28" i="5"/>
  <c r="H28" i="5"/>
  <c r="G28" i="5"/>
  <c r="G27" i="5"/>
  <c r="F27" i="5"/>
  <c r="N27" i="5" s="1"/>
  <c r="L8" i="5"/>
  <c r="I8" i="5"/>
  <c r="H8" i="5"/>
  <c r="G8" i="5"/>
  <c r="G7" i="5"/>
  <c r="F7" i="5"/>
  <c r="N7" i="5" s="1"/>
  <c r="E76" i="1" l="1"/>
  <c r="F75" i="1"/>
  <c r="I76" i="1"/>
  <c r="H24" i="1" s="1"/>
  <c r="F24" i="1"/>
  <c r="C24" i="1"/>
  <c r="B75" i="1"/>
  <c r="F6" i="5"/>
  <c r="D2" i="5" s="1"/>
  <c r="B65" i="5"/>
  <c r="B68" i="5" s="1"/>
  <c r="L27" i="5"/>
  <c r="I26" i="5" s="1"/>
  <c r="D23" i="5" s="1"/>
  <c r="H15" i="5"/>
  <c r="H17" i="5"/>
  <c r="N46" i="5"/>
  <c r="D41" i="5"/>
  <c r="I47" i="5"/>
  <c r="H14" i="5"/>
  <c r="F47" i="5"/>
  <c r="N47" i="5" s="1"/>
  <c r="L7" i="5"/>
  <c r="I6" i="5" s="1"/>
  <c r="D3" i="5" s="1"/>
  <c r="H16" i="5"/>
  <c r="D42" i="5"/>
  <c r="F26" i="5"/>
  <c r="D22" i="5" s="1"/>
  <c r="H18" i="5"/>
  <c r="H35" i="5"/>
  <c r="H34" i="5"/>
  <c r="H33" i="5"/>
  <c r="H38" i="5"/>
  <c r="I27" i="5"/>
  <c r="C26" i="5" s="1"/>
  <c r="H37" i="5"/>
  <c r="H36" i="5"/>
  <c r="H32" i="5"/>
  <c r="H39" i="5"/>
  <c r="H19" i="5"/>
  <c r="H12" i="5"/>
  <c r="I7" i="5"/>
  <c r="C6" i="5" s="1"/>
  <c r="H13" i="5"/>
  <c r="F34" i="4"/>
  <c r="D34" i="4"/>
  <c r="B34" i="4"/>
  <c r="F30" i="4"/>
  <c r="D30" i="4"/>
  <c r="B30" i="4"/>
  <c r="F26" i="4"/>
  <c r="D26" i="4"/>
  <c r="B26" i="4"/>
  <c r="F22" i="4"/>
  <c r="D22" i="4"/>
  <c r="B22" i="4"/>
  <c r="F18" i="4"/>
  <c r="D18" i="4"/>
  <c r="B18" i="4"/>
  <c r="F14" i="4"/>
  <c r="D14" i="4"/>
  <c r="B14" i="4"/>
  <c r="F10" i="4"/>
  <c r="D10" i="4"/>
  <c r="B10" i="4"/>
  <c r="F6" i="4"/>
  <c r="D6" i="4"/>
  <c r="B6" i="4"/>
  <c r="F2" i="4"/>
  <c r="D2" i="4"/>
  <c r="B2" i="4"/>
  <c r="D24" i="1" l="1"/>
  <c r="F76" i="1"/>
  <c r="B74" i="1"/>
  <c r="A22" i="1" s="1"/>
  <c r="B66" i="5"/>
  <c r="B67" i="5"/>
  <c r="I30" i="5"/>
  <c r="I48" i="5"/>
  <c r="L30" i="5"/>
  <c r="N6" i="5"/>
  <c r="D1" i="5"/>
  <c r="N26" i="5"/>
  <c r="D21" i="5"/>
  <c r="G30" i="4"/>
  <c r="L30" i="4" s="1"/>
  <c r="G14" i="4"/>
  <c r="L14" i="4" s="1"/>
  <c r="G6" i="4"/>
  <c r="L6" i="4" s="1"/>
  <c r="G22" i="4"/>
  <c r="M22" i="4" s="1"/>
  <c r="G2" i="4"/>
  <c r="N2" i="4" s="1"/>
  <c r="G10" i="4"/>
  <c r="N10" i="4" s="1"/>
  <c r="G18" i="4"/>
  <c r="K18" i="4" s="1"/>
  <c r="G26" i="4"/>
  <c r="K26" i="4" s="1"/>
  <c r="G34" i="4"/>
  <c r="K34" i="4" s="1"/>
  <c r="B38" i="2"/>
  <c r="B37" i="2"/>
  <c r="C37" i="2" s="1"/>
  <c r="B34" i="2"/>
  <c r="C34" i="2" s="1"/>
  <c r="I33" i="2" s="1"/>
  <c r="B33" i="2"/>
  <c r="C33" i="2" s="1"/>
  <c r="G33" i="2" s="1"/>
  <c r="G34" i="2" s="1"/>
  <c r="B28" i="2"/>
  <c r="B27" i="2"/>
  <c r="C27" i="2" s="1"/>
  <c r="B24" i="2"/>
  <c r="C24" i="2" s="1"/>
  <c r="I23" i="2" s="1"/>
  <c r="B23" i="2"/>
  <c r="C23" i="2" s="1"/>
  <c r="G23" i="2" s="1"/>
  <c r="G24" i="2" s="1"/>
  <c r="B18" i="2"/>
  <c r="B17" i="2"/>
  <c r="C17" i="2" s="1"/>
  <c r="B14" i="2"/>
  <c r="C14" i="2" s="1"/>
  <c r="I13" i="2" s="1"/>
  <c r="B13" i="2"/>
  <c r="C13" i="2" s="1"/>
  <c r="G13" i="2" s="1"/>
  <c r="B8" i="2"/>
  <c r="B7" i="2"/>
  <c r="C7" i="2" s="1"/>
  <c r="B4" i="2"/>
  <c r="C4" i="2" s="1"/>
  <c r="I3" i="2" s="1"/>
  <c r="B3" i="2"/>
  <c r="C3" i="2" s="1"/>
  <c r="G3" i="2" s="1"/>
  <c r="B16" i="3"/>
  <c r="C16" i="3" s="1"/>
  <c r="D16" i="3" s="1"/>
  <c r="E16" i="3" s="1"/>
  <c r="F16" i="3" s="1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A16" i="3"/>
  <c r="E3" i="3"/>
  <c r="I3" i="3" s="1"/>
  <c r="E4" i="3"/>
  <c r="I4" i="3" s="1"/>
  <c r="E5" i="3"/>
  <c r="I5" i="3" s="1"/>
  <c r="E6" i="3"/>
  <c r="I6" i="3" s="1"/>
  <c r="E7" i="3"/>
  <c r="I7" i="3" s="1"/>
  <c r="E8" i="3"/>
  <c r="I8" i="3" s="1"/>
  <c r="E9" i="3"/>
  <c r="E10" i="3"/>
  <c r="I10" i="3" s="1"/>
  <c r="E11" i="3"/>
  <c r="I11" i="3" s="1"/>
  <c r="E12" i="3"/>
  <c r="I12" i="3" s="1"/>
  <c r="E13" i="3"/>
  <c r="E14" i="3"/>
  <c r="I14" i="3" s="1"/>
  <c r="E2" i="3"/>
  <c r="I2" i="3" s="1"/>
  <c r="B3" i="3"/>
  <c r="B4" i="3"/>
  <c r="B5" i="3"/>
  <c r="B6" i="3"/>
  <c r="B7" i="3"/>
  <c r="B8" i="3"/>
  <c r="B9" i="3"/>
  <c r="B10" i="3"/>
  <c r="B11" i="3"/>
  <c r="B12" i="3"/>
  <c r="B13" i="3"/>
  <c r="B14" i="3"/>
  <c r="B2" i="3"/>
  <c r="AJ14" i="3"/>
  <c r="AI14" i="3"/>
  <c r="AG14" i="3"/>
  <c r="AJ13" i="3"/>
  <c r="AI13" i="3"/>
  <c r="AG13" i="3"/>
  <c r="AJ12" i="3"/>
  <c r="AI12" i="3"/>
  <c r="AG12" i="3"/>
  <c r="AJ11" i="3"/>
  <c r="AI11" i="3"/>
  <c r="AG11" i="3"/>
  <c r="AJ10" i="3"/>
  <c r="AI10" i="3"/>
  <c r="AG10" i="3"/>
  <c r="AJ9" i="3"/>
  <c r="AI9" i="3"/>
  <c r="AG9" i="3"/>
  <c r="AJ8" i="3"/>
  <c r="AI8" i="3"/>
  <c r="AG8" i="3"/>
  <c r="AJ7" i="3"/>
  <c r="AI7" i="3"/>
  <c r="AG7" i="3"/>
  <c r="AJ6" i="3"/>
  <c r="AI6" i="3"/>
  <c r="AG6" i="3"/>
  <c r="AJ5" i="3"/>
  <c r="AI5" i="3"/>
  <c r="AG5" i="3"/>
  <c r="AJ4" i="3"/>
  <c r="AI4" i="3"/>
  <c r="AG4" i="3"/>
  <c r="AJ3" i="3"/>
  <c r="AI3" i="3"/>
  <c r="AG3" i="3"/>
  <c r="AJ2" i="3"/>
  <c r="AI2" i="3"/>
  <c r="AG2" i="3"/>
  <c r="Z3" i="3"/>
  <c r="AB3" i="3"/>
  <c r="AC3" i="3"/>
  <c r="Z4" i="3"/>
  <c r="AB4" i="3"/>
  <c r="AC4" i="3"/>
  <c r="Z5" i="3"/>
  <c r="AB5" i="3"/>
  <c r="AC5" i="3"/>
  <c r="Z6" i="3"/>
  <c r="AB6" i="3"/>
  <c r="AC6" i="3"/>
  <c r="Z7" i="3"/>
  <c r="AB7" i="3"/>
  <c r="AC7" i="3"/>
  <c r="Z8" i="3"/>
  <c r="AB8" i="3"/>
  <c r="AC8" i="3"/>
  <c r="Z9" i="3"/>
  <c r="AB9" i="3"/>
  <c r="AC9" i="3"/>
  <c r="Z10" i="3"/>
  <c r="AB10" i="3"/>
  <c r="AC10" i="3"/>
  <c r="Z11" i="3"/>
  <c r="AB11" i="3"/>
  <c r="AC11" i="3"/>
  <c r="Z12" i="3"/>
  <c r="AB12" i="3"/>
  <c r="AC12" i="3"/>
  <c r="Z13" i="3"/>
  <c r="AB13" i="3"/>
  <c r="AC13" i="3"/>
  <c r="Z14" i="3"/>
  <c r="AB14" i="3"/>
  <c r="AC14" i="3"/>
  <c r="AC2" i="3"/>
  <c r="AB2" i="3"/>
  <c r="Z2" i="3"/>
  <c r="V14" i="3"/>
  <c r="U14" i="3"/>
  <c r="S14" i="3"/>
  <c r="V13" i="3"/>
  <c r="U13" i="3"/>
  <c r="S13" i="3"/>
  <c r="V12" i="3"/>
  <c r="U12" i="3"/>
  <c r="S12" i="3"/>
  <c r="V11" i="3"/>
  <c r="U11" i="3"/>
  <c r="S11" i="3"/>
  <c r="V10" i="3"/>
  <c r="U10" i="3"/>
  <c r="S10" i="3"/>
  <c r="V9" i="3"/>
  <c r="U9" i="3"/>
  <c r="S9" i="3"/>
  <c r="V8" i="3"/>
  <c r="U8" i="3"/>
  <c r="S8" i="3"/>
  <c r="V7" i="3"/>
  <c r="U7" i="3"/>
  <c r="S7" i="3"/>
  <c r="V6" i="3"/>
  <c r="U6" i="3"/>
  <c r="S6" i="3"/>
  <c r="V5" i="3"/>
  <c r="U5" i="3"/>
  <c r="S5" i="3"/>
  <c r="V4" i="3"/>
  <c r="U4" i="3"/>
  <c r="S4" i="3"/>
  <c r="V3" i="3"/>
  <c r="U3" i="3"/>
  <c r="S3" i="3"/>
  <c r="V2" i="3"/>
  <c r="U2" i="3"/>
  <c r="S2" i="3"/>
  <c r="D14" i="3"/>
  <c r="C14" i="3"/>
  <c r="D13" i="3"/>
  <c r="C13" i="3"/>
  <c r="D12" i="3"/>
  <c r="C12" i="3"/>
  <c r="D11" i="3"/>
  <c r="C11" i="3"/>
  <c r="D10" i="3"/>
  <c r="C10" i="3"/>
  <c r="D9" i="3"/>
  <c r="C9" i="3"/>
  <c r="D8" i="3"/>
  <c r="C8" i="3"/>
  <c r="D7" i="3"/>
  <c r="C7" i="3"/>
  <c r="D6" i="3"/>
  <c r="C6" i="3"/>
  <c r="D5" i="3"/>
  <c r="C5" i="3"/>
  <c r="D4" i="3"/>
  <c r="C4" i="3"/>
  <c r="D3" i="3"/>
  <c r="C3" i="3"/>
  <c r="M1" i="3"/>
  <c r="N1" i="3"/>
  <c r="O1" i="3"/>
  <c r="P1" i="3"/>
  <c r="Q1" i="3" s="1"/>
  <c r="D2" i="3"/>
  <c r="C2" i="3"/>
  <c r="H75" i="1" l="1"/>
  <c r="H76" i="1"/>
  <c r="B76" i="1"/>
  <c r="I46" i="5"/>
  <c r="L47" i="5" s="1"/>
  <c r="L48" i="5" s="1"/>
  <c r="H67" i="5" s="1"/>
  <c r="J30" i="4"/>
  <c r="G79" i="1"/>
  <c r="C79" i="1"/>
  <c r="N30" i="4"/>
  <c r="M30" i="4"/>
  <c r="I6" i="4"/>
  <c r="J6" i="4"/>
  <c r="N22" i="4"/>
  <c r="I14" i="4"/>
  <c r="K30" i="4"/>
  <c r="J2" i="4"/>
  <c r="I18" i="4"/>
  <c r="I30" i="4"/>
  <c r="J22" i="4"/>
  <c r="K10" i="4"/>
  <c r="J14" i="4"/>
  <c r="M14" i="4"/>
  <c r="J34" i="4"/>
  <c r="I34" i="4"/>
  <c r="M10" i="4"/>
  <c r="M6" i="4"/>
  <c r="N14" i="4"/>
  <c r="N6" i="4"/>
  <c r="K2" i="4"/>
  <c r="L22" i="4"/>
  <c r="I22" i="4"/>
  <c r="K22" i="4"/>
  <c r="J18" i="4"/>
  <c r="M26" i="4"/>
  <c r="I10" i="4"/>
  <c r="N34" i="4"/>
  <c r="K6" i="4"/>
  <c r="J10" i="4"/>
  <c r="I26" i="4"/>
  <c r="I2" i="4"/>
  <c r="L34" i="4"/>
  <c r="L26" i="4"/>
  <c r="L18" i="4"/>
  <c r="L10" i="4"/>
  <c r="L2" i="4"/>
  <c r="N18" i="4"/>
  <c r="K14" i="4"/>
  <c r="N26" i="4"/>
  <c r="J26" i="4"/>
  <c r="M34" i="4"/>
  <c r="M18" i="4"/>
  <c r="M2" i="4"/>
  <c r="F9" i="3"/>
  <c r="O11" i="3"/>
  <c r="O13" i="3"/>
  <c r="F4" i="3"/>
  <c r="J6" i="3"/>
  <c r="F8" i="3"/>
  <c r="J10" i="3"/>
  <c r="J12" i="3"/>
  <c r="O14" i="3"/>
  <c r="AA2" i="3"/>
  <c r="AD2" i="3" s="1"/>
  <c r="T3" i="3"/>
  <c r="W3" i="3" s="1"/>
  <c r="AA5" i="3"/>
  <c r="AE5" i="3" s="1"/>
  <c r="AH7" i="3"/>
  <c r="AK7" i="3" s="1"/>
  <c r="M9" i="3"/>
  <c r="O2" i="3"/>
  <c r="P7" i="3"/>
  <c r="L4" i="3"/>
  <c r="M8" i="3"/>
  <c r="L6" i="3"/>
  <c r="H12" i="3"/>
  <c r="H14" i="3"/>
  <c r="AH9" i="3"/>
  <c r="AK9" i="3" s="1"/>
  <c r="T11" i="3"/>
  <c r="W11" i="3" s="1"/>
  <c r="Q13" i="3"/>
  <c r="L8" i="3"/>
  <c r="P10" i="3"/>
  <c r="P12" i="3"/>
  <c r="AA4" i="3"/>
  <c r="AE4" i="3" s="1"/>
  <c r="O6" i="3"/>
  <c r="Q8" i="3"/>
  <c r="Q10" i="3"/>
  <c r="O12" i="3"/>
  <c r="L14" i="3"/>
  <c r="O5" i="3"/>
  <c r="AH3" i="3"/>
  <c r="AK3" i="3" s="1"/>
  <c r="P2" i="3"/>
  <c r="H3" i="3"/>
  <c r="J2" i="3"/>
  <c r="M4" i="3"/>
  <c r="G4" i="3"/>
  <c r="M6" i="3"/>
  <c r="G6" i="3"/>
  <c r="F6" i="3"/>
  <c r="J7" i="3"/>
  <c r="Q6" i="3"/>
  <c r="G8" i="3"/>
  <c r="H6" i="3"/>
  <c r="N8" i="3"/>
  <c r="L10" i="3"/>
  <c r="F10" i="3"/>
  <c r="P11" i="3"/>
  <c r="L12" i="3"/>
  <c r="F12" i="3"/>
  <c r="H11" i="3"/>
  <c r="J14" i="3"/>
  <c r="AA11" i="3"/>
  <c r="AD11" i="3" s="1"/>
  <c r="AH5" i="3"/>
  <c r="AL5" i="3" s="1"/>
  <c r="O4" i="3"/>
  <c r="Q4" i="3"/>
  <c r="H4" i="3"/>
  <c r="N6" i="3"/>
  <c r="O8" i="3"/>
  <c r="G10" i="3"/>
  <c r="AA6" i="3"/>
  <c r="AD6" i="3" s="1"/>
  <c r="AH12" i="3"/>
  <c r="AL12" i="3" s="1"/>
  <c r="A9" i="3"/>
  <c r="H13" i="3"/>
  <c r="H9" i="3"/>
  <c r="H5" i="3"/>
  <c r="M10" i="3"/>
  <c r="H8" i="3"/>
  <c r="G12" i="3"/>
  <c r="P14" i="3"/>
  <c r="G3" i="3"/>
  <c r="P4" i="3"/>
  <c r="J4" i="3"/>
  <c r="N4" i="3"/>
  <c r="P6" i="3"/>
  <c r="P8" i="3"/>
  <c r="J8" i="3"/>
  <c r="G9" i="3"/>
  <c r="O10" i="3"/>
  <c r="N10" i="3"/>
  <c r="G2" i="3"/>
  <c r="M2" i="3"/>
  <c r="M3" i="3"/>
  <c r="O3" i="3"/>
  <c r="N3" i="3"/>
  <c r="P5" i="3"/>
  <c r="J5" i="3"/>
  <c r="L2" i="3"/>
  <c r="L7" i="3"/>
  <c r="F7" i="3"/>
  <c r="Q7" i="3"/>
  <c r="I9" i="3"/>
  <c r="L11" i="3"/>
  <c r="J11" i="3"/>
  <c r="Q9" i="3"/>
  <c r="P13" i="3"/>
  <c r="I13" i="3"/>
  <c r="Q11" i="3"/>
  <c r="T13" i="3"/>
  <c r="T9" i="3"/>
  <c r="T5" i="3"/>
  <c r="AA7" i="3"/>
  <c r="AD7" i="3" s="1"/>
  <c r="AA13" i="3"/>
  <c r="AH13" i="3"/>
  <c r="A2" i="3"/>
  <c r="H2" i="3"/>
  <c r="Q2" i="3"/>
  <c r="P3" i="3"/>
  <c r="J3" i="3"/>
  <c r="Q3" i="3"/>
  <c r="L5" i="3"/>
  <c r="F5" i="3"/>
  <c r="M7" i="3"/>
  <c r="G7" i="3"/>
  <c r="N7" i="3"/>
  <c r="P9" i="3"/>
  <c r="O9" i="3"/>
  <c r="H7" i="3"/>
  <c r="G11" i="3"/>
  <c r="F11" i="3"/>
  <c r="M13" i="3"/>
  <c r="L13" i="3"/>
  <c r="J13" i="3"/>
  <c r="N13" i="3"/>
  <c r="T2" i="3"/>
  <c r="W2" i="3" s="1"/>
  <c r="AA3" i="3"/>
  <c r="AA9" i="3"/>
  <c r="AD9" i="3" s="1"/>
  <c r="AH11" i="3"/>
  <c r="A4" i="3"/>
  <c r="AH4" i="3"/>
  <c r="AK4" i="3" s="1"/>
  <c r="AH6" i="3"/>
  <c r="AL6" i="3" s="1"/>
  <c r="AA8" i="3"/>
  <c r="AD8" i="3" s="1"/>
  <c r="AA10" i="3"/>
  <c r="AD10" i="3" s="1"/>
  <c r="AA12" i="3"/>
  <c r="AD12" i="3" s="1"/>
  <c r="N14" i="3"/>
  <c r="AH2" i="3"/>
  <c r="AK2" i="3" s="1"/>
  <c r="A14" i="3"/>
  <c r="F2" i="3"/>
  <c r="N2" i="3"/>
  <c r="L3" i="3"/>
  <c r="F3" i="3"/>
  <c r="M5" i="3"/>
  <c r="G5" i="3"/>
  <c r="Q5" i="3"/>
  <c r="N5" i="3"/>
  <c r="O7" i="3"/>
  <c r="L9" i="3"/>
  <c r="J9" i="3"/>
  <c r="N9" i="3"/>
  <c r="M11" i="3"/>
  <c r="N11" i="3"/>
  <c r="F13" i="3"/>
  <c r="G13" i="3"/>
  <c r="T7" i="3"/>
  <c r="A10" i="3"/>
  <c r="A6" i="3"/>
  <c r="Q14" i="3"/>
  <c r="T12" i="3"/>
  <c r="T4" i="3"/>
  <c r="T6" i="3"/>
  <c r="AA14" i="3"/>
  <c r="AH14" i="3"/>
  <c r="A3" i="3"/>
  <c r="A8" i="3"/>
  <c r="A13" i="3"/>
  <c r="T14" i="3"/>
  <c r="W14" i="3" s="1"/>
  <c r="AH8" i="3"/>
  <c r="AH10" i="3"/>
  <c r="A7" i="3"/>
  <c r="A12" i="3"/>
  <c r="M12" i="3"/>
  <c r="H10" i="3"/>
  <c r="N12" i="3"/>
  <c r="Q12" i="3"/>
  <c r="M14" i="3"/>
  <c r="G14" i="3"/>
  <c r="F14" i="3"/>
  <c r="T8" i="3"/>
  <c r="W8" i="3" s="1"/>
  <c r="T10" i="3"/>
  <c r="A11" i="3"/>
  <c r="A5" i="3"/>
  <c r="K14" i="2"/>
  <c r="G99" i="1"/>
  <c r="I14" i="2"/>
  <c r="H14" i="2"/>
  <c r="H24" i="2"/>
  <c r="K24" i="2"/>
  <c r="I24" i="2"/>
  <c r="I106" i="1"/>
  <c r="J33" i="2"/>
  <c r="C18" i="2"/>
  <c r="I17" i="2"/>
  <c r="D17" i="2"/>
  <c r="G17" i="2" s="1"/>
  <c r="F48" i="1" s="1"/>
  <c r="H34" i="2"/>
  <c r="I34" i="2"/>
  <c r="K34" i="2"/>
  <c r="G4" i="2"/>
  <c r="L7" i="2" s="1"/>
  <c r="D98" i="1" s="1"/>
  <c r="C92" i="1"/>
  <c r="D27" i="2"/>
  <c r="J27" i="2" s="1"/>
  <c r="I27" i="2"/>
  <c r="L27" i="2"/>
  <c r="L37" i="2"/>
  <c r="D37" i="2"/>
  <c r="J37" i="2" s="1"/>
  <c r="I37" i="2"/>
  <c r="C38" i="2"/>
  <c r="I4" i="2"/>
  <c r="C99" i="1"/>
  <c r="H4" i="2"/>
  <c r="K4" i="2"/>
  <c r="G92" i="1"/>
  <c r="G14" i="2"/>
  <c r="J23" i="2"/>
  <c r="D106" i="1"/>
  <c r="C28" i="2"/>
  <c r="C8" i="2"/>
  <c r="D7" i="2"/>
  <c r="G7" i="2" s="1"/>
  <c r="C48" i="1" s="1"/>
  <c r="I7" i="2"/>
  <c r="H59" i="5" l="1"/>
  <c r="H57" i="5"/>
  <c r="H60" i="5"/>
  <c r="H55" i="5"/>
  <c r="H62" i="5"/>
  <c r="D43" i="5"/>
  <c r="H56" i="5"/>
  <c r="H64" i="5"/>
  <c r="H68" i="5"/>
  <c r="H58" i="5"/>
  <c r="H54" i="5"/>
  <c r="H52" i="5"/>
  <c r="H63" i="5"/>
  <c r="H61" i="5"/>
  <c r="H53" i="5"/>
  <c r="AE12" i="3"/>
  <c r="AD5" i="3"/>
  <c r="AD4" i="3"/>
  <c r="AE6" i="3"/>
  <c r="AE2" i="3"/>
  <c r="AE11" i="3"/>
  <c r="X3" i="3"/>
  <c r="AL7" i="3"/>
  <c r="X2" i="3"/>
  <c r="AL9" i="3"/>
  <c r="AL3" i="3"/>
  <c r="AK6" i="3"/>
  <c r="AL4" i="3"/>
  <c r="AE7" i="3"/>
  <c r="AK12" i="3"/>
  <c r="X11" i="3"/>
  <c r="J24" i="2"/>
  <c r="C54" i="1" s="1"/>
  <c r="D60" i="1"/>
  <c r="AE9" i="3"/>
  <c r="AE10" i="3"/>
  <c r="AK5" i="3"/>
  <c r="AL2" i="3"/>
  <c r="AD13" i="3"/>
  <c r="AE13" i="3"/>
  <c r="X13" i="3"/>
  <c r="W13" i="3"/>
  <c r="X9" i="3"/>
  <c r="W9" i="3"/>
  <c r="C6" i="1"/>
  <c r="C13" i="1"/>
  <c r="C60" i="1"/>
  <c r="C59" i="1"/>
  <c r="AE8" i="3"/>
  <c r="X7" i="3"/>
  <c r="W7" i="3"/>
  <c r="AL11" i="3"/>
  <c r="AK11" i="3"/>
  <c r="AD3" i="3"/>
  <c r="AE3" i="3"/>
  <c r="C61" i="1"/>
  <c r="D59" i="1"/>
  <c r="I59" i="1"/>
  <c r="AK13" i="3"/>
  <c r="AL13" i="3"/>
  <c r="W5" i="3"/>
  <c r="X5" i="3"/>
  <c r="X14" i="3"/>
  <c r="X10" i="3"/>
  <c r="W10" i="3"/>
  <c r="AL10" i="3"/>
  <c r="AK10" i="3"/>
  <c r="X8" i="3"/>
  <c r="AD14" i="3"/>
  <c r="AE14" i="3"/>
  <c r="W4" i="3"/>
  <c r="X4" i="3"/>
  <c r="AK14" i="3"/>
  <c r="AL14" i="3"/>
  <c r="C18" i="1"/>
  <c r="C70" i="1" s="1"/>
  <c r="W12" i="3"/>
  <c r="X12" i="3"/>
  <c r="AL8" i="3"/>
  <c r="AK8" i="3"/>
  <c r="G71" i="1"/>
  <c r="F6" i="1"/>
  <c r="G59" i="1"/>
  <c r="F71" i="1"/>
  <c r="I60" i="1"/>
  <c r="E71" i="1"/>
  <c r="G61" i="1"/>
  <c r="H71" i="1"/>
  <c r="C11" i="1"/>
  <c r="G60" i="1"/>
  <c r="W6" i="3"/>
  <c r="X6" i="3"/>
  <c r="G107" i="1"/>
  <c r="I105" i="1"/>
  <c r="G106" i="1"/>
  <c r="H109" i="1"/>
  <c r="G27" i="2"/>
  <c r="C19" i="2"/>
  <c r="D18" i="2"/>
  <c r="C39" i="2"/>
  <c r="D38" i="2"/>
  <c r="D39" i="2" s="1"/>
  <c r="D28" i="2"/>
  <c r="D29" i="2" s="1"/>
  <c r="C29" i="2"/>
  <c r="J13" i="2"/>
  <c r="G94" i="1" s="1"/>
  <c r="J14" i="2"/>
  <c r="G101" i="1" s="1"/>
  <c r="G37" i="2"/>
  <c r="J3" i="2"/>
  <c r="C94" i="1" s="1"/>
  <c r="J4" i="2"/>
  <c r="C101" i="1" s="1"/>
  <c r="G97" i="1"/>
  <c r="J17" i="2"/>
  <c r="L17" i="2"/>
  <c r="I98" i="1" s="1"/>
  <c r="D109" i="1"/>
  <c r="C107" i="1"/>
  <c r="C106" i="1"/>
  <c r="D105" i="1"/>
  <c r="C98" i="1"/>
  <c r="J7" i="2"/>
  <c r="C97" i="1"/>
  <c r="J34" i="2"/>
  <c r="B9" i="2"/>
  <c r="C9" i="2" s="1"/>
  <c r="D8" i="2"/>
  <c r="C65" i="1" l="1"/>
  <c r="G13" i="1"/>
  <c r="C64" i="1"/>
  <c r="C67" i="1"/>
  <c r="C105" i="1"/>
  <c r="G11" i="1"/>
  <c r="E11" i="1"/>
  <c r="E13" i="1"/>
  <c r="C66" i="1"/>
  <c r="G28" i="2"/>
  <c r="G54" i="1"/>
  <c r="G105" i="1"/>
  <c r="C90" i="1"/>
  <c r="E9" i="2"/>
  <c r="D9" i="2" s="1"/>
  <c r="C91" i="1" s="1"/>
  <c r="G98" i="1"/>
  <c r="G90" i="1"/>
  <c r="D19" i="2"/>
  <c r="G91" i="1" s="1"/>
  <c r="G8" i="2"/>
  <c r="C49" i="1" s="1"/>
  <c r="G18" i="2"/>
  <c r="F49" i="1" s="1"/>
  <c r="G38" i="2"/>
</calcChain>
</file>

<file path=xl/sharedStrings.xml><?xml version="1.0" encoding="utf-8"?>
<sst xmlns="http://schemas.openxmlformats.org/spreadsheetml/2006/main" count="233" uniqueCount="60">
  <si>
    <t>x</t>
  </si>
  <si>
    <t>y</t>
  </si>
  <si>
    <t>Lösung:</t>
  </si>
  <si>
    <t>a)</t>
  </si>
  <si>
    <t>b)</t>
  </si>
  <si>
    <t>F9 drücken</t>
  </si>
  <si>
    <t>Für neue Zufallswerte</t>
  </si>
  <si>
    <t>Aufgabe 1</t>
  </si>
  <si>
    <t>Aufgabe 2</t>
  </si>
  <si>
    <t>Aufgabe 3</t>
  </si>
  <si>
    <t xml:space="preserve">a) </t>
  </si>
  <si>
    <t>m</t>
  </si>
  <si>
    <t>b</t>
  </si>
  <si>
    <t>Faktor</t>
  </si>
  <si>
    <t>Gleichung</t>
  </si>
  <si>
    <t>1. Umformung</t>
  </si>
  <si>
    <t>Punkt 1</t>
  </si>
  <si>
    <t>Abw</t>
  </si>
  <si>
    <t>JN</t>
  </si>
  <si>
    <t>Punkt 2</t>
  </si>
  <si>
    <t>Punkt 3</t>
  </si>
  <si>
    <r>
      <t xml:space="preserve">Gegeben ist eine </t>
    </r>
    <r>
      <rPr>
        <b/>
        <sz val="12"/>
        <rFont val="Arial"/>
        <family val="2"/>
      </rPr>
      <t>lineare Gleichung</t>
    </r>
    <r>
      <rPr>
        <sz val="12"/>
        <rFont val="Arial"/>
        <family val="2"/>
      </rPr>
      <t xml:space="preserve">. Forme diese in eine </t>
    </r>
    <r>
      <rPr>
        <b/>
        <sz val="12"/>
        <rFont val="Arial"/>
        <family val="2"/>
      </rPr>
      <t>lineare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Funktion</t>
    </r>
    <r>
      <rPr>
        <sz val="12"/>
        <rFont val="Arial"/>
        <family val="2"/>
      </rPr>
      <t xml:space="preserve"> um. </t>
    </r>
  </si>
  <si>
    <t xml:space="preserve">bzw. </t>
  </si>
  <si>
    <r>
      <rPr>
        <b/>
        <sz val="12"/>
        <rFont val="Arial"/>
        <family val="2"/>
      </rPr>
      <t>Finde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Lösungen der linearen Funktion</t>
    </r>
    <r>
      <rPr>
        <sz val="12"/>
        <rFont val="Arial"/>
        <family val="2"/>
      </rPr>
      <t>, indem du die Wertetabelle ausfüllst.</t>
    </r>
  </si>
  <si>
    <t>Funktionsgleichung</t>
  </si>
  <si>
    <t>Steigung:</t>
  </si>
  <si>
    <t>y=</t>
  </si>
  <si>
    <t>x+</t>
  </si>
  <si>
    <t>y-Achsenabs.</t>
  </si>
  <si>
    <t>P1</t>
  </si>
  <si>
    <t>P2</t>
  </si>
  <si>
    <t>Aufgabe 4</t>
  </si>
  <si>
    <t xml:space="preserve">Bestimme die Funktionsgleichung. </t>
  </si>
  <si>
    <t xml:space="preserve">Steigung berechnen: </t>
  </si>
  <si>
    <t>m = (y2 - y1) : (x2 - x1)</t>
  </si>
  <si>
    <t xml:space="preserve">P einsetzen: </t>
  </si>
  <si>
    <t>Aufgabe 5</t>
  </si>
  <si>
    <r>
      <t xml:space="preserve">Der Graph einer linearen Funktion geht durch die </t>
    </r>
    <r>
      <rPr>
        <b/>
        <sz val="12"/>
        <rFont val="Arial"/>
        <family val="2"/>
      </rPr>
      <t>Punkte P und Q</t>
    </r>
    <r>
      <rPr>
        <sz val="12"/>
        <rFont val="Arial"/>
        <family val="2"/>
      </rPr>
      <t xml:space="preserve">. </t>
    </r>
  </si>
  <si>
    <t xml:space="preserve">Nullstelle: </t>
  </si>
  <si>
    <t xml:space="preserve">y = 0 setzen: </t>
  </si>
  <si>
    <r>
      <t xml:space="preserve">Bestimme die </t>
    </r>
    <r>
      <rPr>
        <b/>
        <sz val="12"/>
        <rFont val="Arial"/>
        <family val="2"/>
      </rPr>
      <t>Nullstelle</t>
    </r>
    <r>
      <rPr>
        <sz val="12"/>
        <rFont val="Arial"/>
        <family val="2"/>
      </rPr>
      <t xml:space="preserve"> der Funktion.</t>
    </r>
  </si>
  <si>
    <t>Klassenarbeitstraining: Lineare Funktionen</t>
  </si>
  <si>
    <t>www.schlauistwow.de</t>
  </si>
  <si>
    <t>Aufgabe 6</t>
  </si>
  <si>
    <t xml:space="preserve">Gib die Funktionsgleichung des Graphen der linearen Funktion an. </t>
  </si>
  <si>
    <t>+</t>
  </si>
  <si>
    <t>=</t>
  </si>
  <si>
    <t>|</t>
  </si>
  <si>
    <t xml:space="preserve">x </t>
  </si>
  <si>
    <t>f(0)</t>
  </si>
  <si>
    <t>y=0</t>
  </si>
  <si>
    <t>Aufgabe 7</t>
  </si>
  <si>
    <t>x1</t>
  </si>
  <si>
    <t>y1</t>
  </si>
  <si>
    <t>Einsetzen von Punkt P</t>
  </si>
  <si>
    <t>Aufgabe 8</t>
  </si>
  <si>
    <t>Einsetzen von Punkt P in die Funktionsgleichung</t>
  </si>
  <si>
    <t>Þ</t>
  </si>
  <si>
    <t>Bestimme die Funktionsgleichung</t>
  </si>
  <si>
    <r>
      <rPr>
        <b/>
        <sz val="12"/>
        <rFont val="Arial"/>
        <family val="2"/>
      </rPr>
      <t>Prüfe,</t>
    </r>
    <r>
      <rPr>
        <sz val="12"/>
        <rFont val="Arial"/>
        <family val="2"/>
      </rPr>
      <t xml:space="preserve"> ob die gegebenen Punkte </t>
    </r>
    <r>
      <rPr>
        <b/>
        <sz val="12"/>
        <rFont val="Arial"/>
        <family val="2"/>
      </rPr>
      <t>Lösung der linearen Funktion</t>
    </r>
    <r>
      <rPr>
        <sz val="12"/>
        <rFont val="Arial"/>
        <family val="2"/>
      </rPr>
      <t xml:space="preserve"> sind.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</si>
</sst>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0"/>
      <name val="Arial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0"/>
      <name val="Calibri"/>
      <family val="2"/>
    </font>
    <font>
      <sz val="12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3" borderId="1" xfId="0" applyFont="1" applyFill="1" applyBorder="1" applyAlignment="1">
      <alignment horizontal="center"/>
    </xf>
    <xf numFmtId="0" fontId="2" fillId="0" borderId="1" xfId="0" applyFont="1" applyBorder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/>
    <xf numFmtId="164" fontId="0" fillId="0" borderId="0" xfId="0" applyNumberFormat="1"/>
    <xf numFmtId="0" fontId="2" fillId="0" borderId="0" xfId="0" applyFont="1" applyAlignment="1">
      <alignment horizontal="right"/>
    </xf>
    <xf numFmtId="0" fontId="0" fillId="5" borderId="0" xfId="0" applyFill="1"/>
    <xf numFmtId="0" fontId="8" fillId="0" borderId="0" xfId="0" applyFont="1"/>
    <xf numFmtId="0" fontId="2" fillId="0" borderId="0" xfId="0" applyFont="1" applyAlignment="1">
      <alignment horizontal="left" indent="5"/>
    </xf>
    <xf numFmtId="0" fontId="9" fillId="0" borderId="0" xfId="0" applyFont="1"/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Tabelle2!$H$2</c:f>
              <c:strCache>
                <c:ptCount val="1"/>
                <c:pt idx="0">
                  <c:v>y</c:v>
                </c:pt>
              </c:strCache>
            </c:strRef>
          </c:tx>
          <c:spPr>
            <a:ln w="28575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marker>
            <c:symbol val="none"/>
          </c:marker>
          <c:cat>
            <c:numRef>
              <c:f>Tabelle2!$I$1:$N$1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Tabelle2!$I$2:$N$2</c:f>
              <c:numCache>
                <c:formatCode>General</c:formatCode>
                <c:ptCount val="6"/>
                <c:pt idx="0">
                  <c:v>-5</c:v>
                </c:pt>
                <c:pt idx="1">
                  <c:v>-2.5</c:v>
                </c:pt>
                <c:pt idx="2">
                  <c:v>0</c:v>
                </c:pt>
                <c:pt idx="3">
                  <c:v>2.5</c:v>
                </c:pt>
                <c:pt idx="4">
                  <c:v>5</c:v>
                </c:pt>
                <c:pt idx="5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6-4C78-91A1-070B3E62E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678112"/>
        <c:axId val="486683360"/>
      </c:lineChart>
      <c:catAx>
        <c:axId val="486678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6683360"/>
        <c:crossesAt val="0"/>
        <c:auto val="1"/>
        <c:lblAlgn val="ctr"/>
        <c:lblOffset val="100"/>
        <c:noMultiLvlLbl val="0"/>
      </c:catAx>
      <c:valAx>
        <c:axId val="486683360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6678112"/>
        <c:crossesAt val="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Tabelle2!$H$6</c:f>
              <c:strCache>
                <c:ptCount val="1"/>
              </c:strCache>
            </c:strRef>
          </c:tx>
          <c:spPr>
            <a:ln w="28575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marker>
            <c:symbol val="none"/>
          </c:marker>
          <c:cat>
            <c:numRef>
              <c:f>Tabelle2!$I$5:$N$5</c:f>
              <c:numCache>
                <c:formatCode>General</c:formatCode>
                <c:ptCount val="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cat>
          <c:val>
            <c:numRef>
              <c:f>Tabelle2!$I$6:$N$6</c:f>
              <c:numCache>
                <c:formatCode>General</c:formatCode>
                <c:ptCount val="6"/>
                <c:pt idx="0">
                  <c:v>3.5</c:v>
                </c:pt>
                <c:pt idx="1">
                  <c:v>1.5</c:v>
                </c:pt>
                <c:pt idx="2">
                  <c:v>-0.5</c:v>
                </c:pt>
                <c:pt idx="3">
                  <c:v>-2.5</c:v>
                </c:pt>
                <c:pt idx="4">
                  <c:v>-4.5</c:v>
                </c:pt>
                <c:pt idx="5">
                  <c:v>-6.5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F9-4839-A932-D853310D1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678112"/>
        <c:axId val="486683360"/>
      </c:lineChart>
      <c:catAx>
        <c:axId val="486678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6683360"/>
        <c:crosses val="autoZero"/>
        <c:auto val="1"/>
        <c:lblAlgn val="ctr"/>
        <c:lblOffset val="100"/>
        <c:noMultiLvlLbl val="0"/>
      </c:catAx>
      <c:valAx>
        <c:axId val="486683360"/>
        <c:scaling>
          <c:orientation val="minMax"/>
          <c:max val="5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6678112"/>
        <c:crossesAt val="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1493</xdr:colOff>
      <xdr:row>43</xdr:row>
      <xdr:rowOff>37353</xdr:rowOff>
    </xdr:from>
    <xdr:to>
      <xdr:col>9</xdr:col>
      <xdr:colOff>29882</xdr:colOff>
      <xdr:row>51</xdr:row>
      <xdr:rowOff>141941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4685552" y="7216588"/>
          <a:ext cx="1320801" cy="1449294"/>
        </a:xfrm>
        <a:prstGeom prst="rect">
          <a:avLst/>
        </a:prstGeom>
        <a:solidFill>
          <a:schemeClr val="bg1">
            <a:lumMod val="9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br>
            <a:rPr lang="de-DE" sz="400"/>
          </a:br>
          <a:r>
            <a:rPr lang="de-DE" sz="1200" b="1"/>
            <a:t>Erklärvideo</a:t>
          </a:r>
        </a:p>
      </xdr:txBody>
    </xdr:sp>
    <xdr:clientData/>
  </xdr:twoCellAnchor>
  <xdr:twoCellAnchor editAs="oneCell">
    <xdr:from>
      <xdr:col>7</xdr:col>
      <xdr:colOff>52294</xdr:colOff>
      <xdr:row>44</xdr:row>
      <xdr:rowOff>89646</xdr:rowOff>
    </xdr:from>
    <xdr:to>
      <xdr:col>8</xdr:col>
      <xdr:colOff>555623</xdr:colOff>
      <xdr:row>51</xdr:row>
      <xdr:rowOff>118006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6353" y="7463117"/>
          <a:ext cx="1220505" cy="1178830"/>
        </a:xfrm>
        <a:prstGeom prst="rect">
          <a:avLst/>
        </a:prstGeom>
      </xdr:spPr>
    </xdr:pic>
    <xdr:clientData/>
  </xdr:twoCellAnchor>
  <xdr:twoCellAnchor>
    <xdr:from>
      <xdr:col>0</xdr:col>
      <xdr:colOff>170330</xdr:colOff>
      <xdr:row>28</xdr:row>
      <xdr:rowOff>26894</xdr:rowOff>
    </xdr:from>
    <xdr:to>
      <xdr:col>3</xdr:col>
      <xdr:colOff>233082</xdr:colOff>
      <xdr:row>38</xdr:row>
      <xdr:rowOff>150906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26895</xdr:colOff>
      <xdr:row>28</xdr:row>
      <xdr:rowOff>17930</xdr:rowOff>
    </xdr:from>
    <xdr:to>
      <xdr:col>6</xdr:col>
      <xdr:colOff>645458</xdr:colOff>
      <xdr:row>38</xdr:row>
      <xdr:rowOff>141942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1494</xdr:colOff>
      <xdr:row>29</xdr:row>
      <xdr:rowOff>44823</xdr:rowOff>
    </xdr:from>
    <xdr:to>
      <xdr:col>9</xdr:col>
      <xdr:colOff>29883</xdr:colOff>
      <xdr:row>37</xdr:row>
      <xdr:rowOff>143435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4685553" y="4818529"/>
          <a:ext cx="1320801" cy="1652494"/>
        </a:xfrm>
        <a:prstGeom prst="rect">
          <a:avLst/>
        </a:prstGeom>
        <a:solidFill>
          <a:schemeClr val="bg1">
            <a:lumMod val="9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br>
            <a:rPr lang="de-DE" sz="400"/>
          </a:br>
          <a:r>
            <a:rPr lang="de-DE" sz="1200" b="1"/>
            <a:t>Erklärvideo</a:t>
          </a:r>
        </a:p>
      </xdr:txBody>
    </xdr:sp>
    <xdr:clientData/>
  </xdr:twoCellAnchor>
  <xdr:twoCellAnchor editAs="oneCell">
    <xdr:from>
      <xdr:col>7</xdr:col>
      <xdr:colOff>24279</xdr:colOff>
      <xdr:row>31</xdr:row>
      <xdr:rowOff>29881</xdr:rowOff>
    </xdr:from>
    <xdr:to>
      <xdr:col>8</xdr:col>
      <xdr:colOff>559853</xdr:colOff>
      <xdr:row>37</xdr:row>
      <xdr:rowOff>122786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08338" y="4519705"/>
          <a:ext cx="1252750" cy="1258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9"/>
  <sheetViews>
    <sheetView tabSelected="1" topLeftCell="A68" zoomScale="85" zoomScaleNormal="85" workbookViewId="0">
      <selection activeCell="F77" sqref="F77"/>
    </sheetView>
  </sheetViews>
  <sheetFormatPr baseColWidth="10" defaultColWidth="11.54296875" defaultRowHeight="15.5" x14ac:dyDescent="0.35"/>
  <cols>
    <col min="1" max="1" width="5.1796875" style="1" customWidth="1"/>
    <col min="2" max="2" width="7.08984375" style="1" customWidth="1"/>
    <col min="3" max="3" width="16.453125" style="1" customWidth="1"/>
    <col min="4" max="4" width="6.36328125" style="1" customWidth="1"/>
    <col min="5" max="5" width="10.81640625" style="1" customWidth="1"/>
    <col min="6" max="6" width="9.90625" style="2" customWidth="1"/>
    <col min="7" max="7" width="11.26953125" style="2" customWidth="1"/>
    <col min="8" max="8" width="10.26953125" style="2" customWidth="1"/>
    <col min="9" max="9" width="8.26953125" style="1" customWidth="1"/>
    <col min="10" max="10" width="1.453125" style="1" customWidth="1"/>
    <col min="11" max="11" width="17.08984375" style="1" customWidth="1"/>
    <col min="12" max="12" width="11.54296875" style="1"/>
    <col min="13" max="13" width="5.81640625" style="1" customWidth="1"/>
    <col min="14" max="14" width="5.90625" style="1" customWidth="1"/>
    <col min="15" max="15" width="16.36328125" style="1" customWidth="1"/>
    <col min="16" max="16" width="3.453125" style="1" customWidth="1"/>
    <col min="17" max="17" width="17.81640625" style="1" customWidth="1"/>
    <col min="18" max="16384" width="11.54296875" style="1"/>
  </cols>
  <sheetData>
    <row r="1" spans="1:12" ht="21" customHeight="1" x14ac:dyDescent="0.35">
      <c r="A1" s="22" t="s">
        <v>41</v>
      </c>
      <c r="B1" s="23"/>
      <c r="C1" s="23"/>
      <c r="D1" s="23"/>
      <c r="E1" s="23"/>
      <c r="F1" s="23"/>
      <c r="G1" s="23"/>
      <c r="H1" s="23"/>
      <c r="I1" s="23"/>
      <c r="J1" s="24"/>
    </row>
    <row r="2" spans="1:12" ht="7.25" customHeight="1" x14ac:dyDescent="0.35">
      <c r="A2" s="8"/>
    </row>
    <row r="3" spans="1:12" x14ac:dyDescent="0.35">
      <c r="A3" s="3" t="s">
        <v>7</v>
      </c>
      <c r="K3" s="28" t="s">
        <v>6</v>
      </c>
      <c r="L3" s="29"/>
    </row>
    <row r="4" spans="1:12" x14ac:dyDescent="0.35">
      <c r="A4" s="1" t="s">
        <v>21</v>
      </c>
      <c r="K4" s="20" t="s">
        <v>5</v>
      </c>
      <c r="L4" s="20"/>
    </row>
    <row r="5" spans="1:12" ht="7.75" customHeight="1" x14ac:dyDescent="0.35"/>
    <row r="6" spans="1:12" x14ac:dyDescent="0.35">
      <c r="A6" s="7">
        <v>1</v>
      </c>
      <c r="B6" s="10" t="s">
        <v>10</v>
      </c>
      <c r="C6" s="1" t="str">
        <f ca="1">VLOOKUP(A6,Tabelle1!$A$2:$AL$14,6,FALSE)</f>
        <v>15x + 5y = 35</v>
      </c>
      <c r="D6" s="8">
        <v>2</v>
      </c>
      <c r="E6" s="10" t="s">
        <v>4</v>
      </c>
      <c r="F6" s="1" t="str">
        <f ca="1">VLOOKUP(D6,Tabelle1!$A$2:$AL$14,6,FALSE)</f>
        <v>35x + 5y = 5</v>
      </c>
      <c r="G6" s="1"/>
      <c r="H6" s="1"/>
    </row>
    <row r="7" spans="1:12" ht="7.25" customHeight="1" x14ac:dyDescent="0.35">
      <c r="A7" s="8">
        <v>4</v>
      </c>
    </row>
    <row r="8" spans="1:12" x14ac:dyDescent="0.35">
      <c r="A8" s="3" t="s">
        <v>8</v>
      </c>
    </row>
    <row r="9" spans="1:12" x14ac:dyDescent="0.35">
      <c r="A9" s="1" t="s">
        <v>59</v>
      </c>
    </row>
    <row r="10" spans="1:12" ht="6.65" customHeight="1" x14ac:dyDescent="0.35">
      <c r="A10" s="8"/>
    </row>
    <row r="11" spans="1:12" x14ac:dyDescent="0.35">
      <c r="A11" s="8">
        <v>5</v>
      </c>
      <c r="B11" s="1" t="s">
        <v>10</v>
      </c>
      <c r="C11" s="1" t="str">
        <f ca="1">VLOOKUP($A11,Tabelle1!$A$2:$AL$14,10,FALSE)</f>
        <v>y = -1x + 1</v>
      </c>
      <c r="E11" s="2" t="str">
        <f ca="1">"P "&amp;VLOOKUP($A11,Tabelle1!$A$2:$AL$14,23,FALSE)</f>
        <v>P (2|0)</v>
      </c>
      <c r="F11" s="11" t="s">
        <v>22</v>
      </c>
      <c r="G11" s="2" t="str">
        <f ca="1">"Q "&amp;VLOOKUP($A11,Tabelle1!$A$2:$AL$14,30,FALSE)</f>
        <v>Q (-5|6)</v>
      </c>
    </row>
    <row r="12" spans="1:12" ht="6.65" customHeight="1" x14ac:dyDescent="0.35">
      <c r="A12" s="8"/>
    </row>
    <row r="13" spans="1:12" x14ac:dyDescent="0.35">
      <c r="A13" s="8">
        <v>6</v>
      </c>
      <c r="B13" s="1" t="s">
        <v>4</v>
      </c>
      <c r="C13" s="1" t="str">
        <f ca="1">VLOOKUP($A13,Tabelle1!$A$2:$AL$14,10,FALSE)</f>
        <v>y = 9x + 9</v>
      </c>
      <c r="E13" s="2" t="str">
        <f ca="1">"P "&amp;VLOOKUP($A13,Tabelle1!$A$2:$AL$14,23,FALSE)</f>
        <v>P (4|45)</v>
      </c>
      <c r="F13" s="11" t="s">
        <v>22</v>
      </c>
      <c r="G13" s="2" t="str">
        <f ca="1">"Q "&amp;VLOOKUP($A13,Tabelle1!$A$2:$AL$14,30,FALSE)</f>
        <v>Q (-5|-40)</v>
      </c>
    </row>
    <row r="14" spans="1:12" ht="6.65" customHeight="1" x14ac:dyDescent="0.35">
      <c r="A14" s="8"/>
    </row>
    <row r="15" spans="1:12" x14ac:dyDescent="0.35">
      <c r="A15" s="3" t="s">
        <v>9</v>
      </c>
    </row>
    <row r="16" spans="1:12" x14ac:dyDescent="0.35">
      <c r="A16" s="1" t="s">
        <v>23</v>
      </c>
    </row>
    <row r="17" spans="1:8" ht="6" customHeight="1" x14ac:dyDescent="0.35">
      <c r="A17" s="3"/>
    </row>
    <row r="18" spans="1:8" x14ac:dyDescent="0.35">
      <c r="A18" s="8">
        <v>8</v>
      </c>
      <c r="C18" s="1" t="str">
        <f ca="1">VLOOKUP($A18,Tabelle1!$A$2:$AL$14,10,FALSE)</f>
        <v>y = 6x - 7</v>
      </c>
      <c r="D18" s="4" t="s">
        <v>0</v>
      </c>
      <c r="E18" s="12">
        <v>0</v>
      </c>
      <c r="F18" s="12">
        <v>1</v>
      </c>
      <c r="G18" s="12">
        <v>2</v>
      </c>
      <c r="H18" s="12">
        <v>3</v>
      </c>
    </row>
    <row r="19" spans="1:8" x14ac:dyDescent="0.35">
      <c r="A19" s="7">
        <v>9</v>
      </c>
      <c r="D19" s="4" t="s">
        <v>1</v>
      </c>
      <c r="E19" s="5"/>
      <c r="F19" s="5"/>
      <c r="G19" s="5"/>
      <c r="H19" s="5"/>
    </row>
    <row r="20" spans="1:8" ht="9.65" customHeight="1" x14ac:dyDescent="0.35"/>
    <row r="21" spans="1:8" x14ac:dyDescent="0.35">
      <c r="A21" s="3" t="s">
        <v>31</v>
      </c>
    </row>
    <row r="22" spans="1:8" x14ac:dyDescent="0.35">
      <c r="A22" s="1" t="str">
        <f ca="1">"Bestimme den fehlenden x- bzw. y-Wert zur "&amp;B74</f>
        <v>Bestimme den fehlenden x- bzw. y-Wert zur Gleichung: 12x + 3y = 9</v>
      </c>
    </row>
    <row r="23" spans="1:8" ht="7.25" customHeight="1" x14ac:dyDescent="0.35"/>
    <row r="24" spans="1:8" x14ac:dyDescent="0.35">
      <c r="C24" s="1" t="str">
        <f ca="1">"a) ( "&amp;E75&amp;" | ___ )"</f>
        <v>a) ( 4 | ___ )</v>
      </c>
      <c r="D24" s="1" t="str">
        <f ca="1">"b) ( "&amp;E76&amp;" | ___ )"</f>
        <v>b) ( 7 | ___ )</v>
      </c>
      <c r="F24" s="1" t="str">
        <f ca="1">"c) ( ___ | "&amp;I75&amp;" )"</f>
        <v>c) ( ___ | 5 )</v>
      </c>
      <c r="H24" s="1" t="str">
        <f ca="1">"d) ( ___ | "&amp;I76&amp;" )"</f>
        <v>d) ( ___ | 8 )</v>
      </c>
    </row>
    <row r="25" spans="1:8" ht="7.25" customHeight="1" x14ac:dyDescent="0.35"/>
    <row r="26" spans="1:8" x14ac:dyDescent="0.35">
      <c r="A26" s="3" t="s">
        <v>36</v>
      </c>
    </row>
    <row r="27" spans="1:8" x14ac:dyDescent="0.35">
      <c r="A27" s="1" t="s">
        <v>44</v>
      </c>
    </row>
    <row r="28" spans="1:8" ht="7.25" customHeight="1" x14ac:dyDescent="0.35"/>
    <row r="29" spans="1:8" x14ac:dyDescent="0.35">
      <c r="A29" s="1" t="s">
        <v>3</v>
      </c>
      <c r="D29" s="15" t="s">
        <v>4</v>
      </c>
    </row>
    <row r="39" spans="1:7" ht="13" customHeight="1" x14ac:dyDescent="0.35"/>
    <row r="40" spans="1:7" x14ac:dyDescent="0.35">
      <c r="A40" s="3" t="s">
        <v>43</v>
      </c>
    </row>
    <row r="41" spans="1:7" x14ac:dyDescent="0.35">
      <c r="A41" s="1" t="str">
        <f ca="1">"Der Graph einer linearen Funktion mit der Steigung "&amp;VLOOKUP(1,Daten1!$A$2:$W$25,3,FALSE)&amp;" geht durch den Punkt "&amp;VLOOKUP(1,Daten1!$A$2:$W$25,7,FALSE)</f>
        <v>Der Graph einer linearen Funktion mit der Steigung 1,5 geht durch den Punkt P (6|7)</v>
      </c>
    </row>
    <row r="42" spans="1:7" x14ac:dyDescent="0.35">
      <c r="A42" s="1" t="s">
        <v>58</v>
      </c>
    </row>
    <row r="43" spans="1:7" ht="7.25" customHeight="1" x14ac:dyDescent="0.35"/>
    <row r="44" spans="1:7" x14ac:dyDescent="0.35">
      <c r="A44" s="3" t="s">
        <v>51</v>
      </c>
    </row>
    <row r="45" spans="1:7" x14ac:dyDescent="0.35">
      <c r="A45" s="1" t="s">
        <v>37</v>
      </c>
    </row>
    <row r="46" spans="1:7" x14ac:dyDescent="0.35">
      <c r="A46" s="3" t="s">
        <v>32</v>
      </c>
    </row>
    <row r="47" spans="1:7" ht="7.25" customHeight="1" x14ac:dyDescent="0.35"/>
    <row r="48" spans="1:7" x14ac:dyDescent="0.35">
      <c r="B48" s="1" t="s">
        <v>3</v>
      </c>
      <c r="C48" s="1" t="str">
        <f ca="1">Daten!G7</f>
        <v>P (-2|1,5)</v>
      </c>
      <c r="E48" s="2" t="s">
        <v>4</v>
      </c>
      <c r="F48" s="2" t="str">
        <f ca="1">Daten!G17</f>
        <v>P (-3|-12,5)</v>
      </c>
      <c r="G48" s="1"/>
    </row>
    <row r="49" spans="1:10" x14ac:dyDescent="0.35">
      <c r="C49" s="1" t="str">
        <f ca="1">Daten!G8</f>
        <v>Q (-1|2,5)</v>
      </c>
      <c r="E49" s="2"/>
      <c r="F49" s="2" t="str">
        <f ca="1">Daten!G18</f>
        <v>Q (4|19)</v>
      </c>
      <c r="G49" s="1"/>
    </row>
    <row r="50" spans="1:10" ht="7.25" customHeight="1" x14ac:dyDescent="0.35"/>
    <row r="51" spans="1:10" x14ac:dyDescent="0.35">
      <c r="A51" s="3" t="s">
        <v>55</v>
      </c>
    </row>
    <row r="52" spans="1:10" x14ac:dyDescent="0.35">
      <c r="A52" s="1" t="s">
        <v>40</v>
      </c>
    </row>
    <row r="53" spans="1:10" ht="7.25" customHeight="1" x14ac:dyDescent="0.35"/>
    <row r="54" spans="1:10" x14ac:dyDescent="0.35">
      <c r="B54" s="1" t="s">
        <v>3</v>
      </c>
      <c r="C54" s="1" t="str">
        <f ca="1">"y = "&amp;Daten!J24</f>
        <v>y = 1x + 4,5</v>
      </c>
      <c r="F54" s="2" t="s">
        <v>4</v>
      </c>
      <c r="G54" s="1" t="str">
        <f ca="1">"y = "&amp;Daten!J34</f>
        <v>y = 4x - 1</v>
      </c>
    </row>
    <row r="55" spans="1:10" ht="4.5" customHeight="1" x14ac:dyDescent="0.35"/>
    <row r="56" spans="1:10" ht="18.649999999999999" customHeight="1" x14ac:dyDescent="0.35">
      <c r="A56" s="25" t="s">
        <v>42</v>
      </c>
      <c r="B56" s="26"/>
      <c r="C56" s="26"/>
      <c r="D56" s="26"/>
      <c r="E56" s="26"/>
      <c r="F56" s="26"/>
      <c r="G56" s="26"/>
      <c r="H56" s="26"/>
      <c r="I56" s="26"/>
      <c r="J56" s="27"/>
    </row>
    <row r="57" spans="1:10" x14ac:dyDescent="0.35">
      <c r="A57" s="21" t="s">
        <v>2</v>
      </c>
      <c r="B57" s="21"/>
      <c r="C57" s="21"/>
      <c r="D57" s="21"/>
      <c r="E57" s="21"/>
      <c r="F57" s="21"/>
      <c r="G57" s="21"/>
      <c r="H57" s="21"/>
      <c r="I57" s="21"/>
    </row>
    <row r="58" spans="1:10" x14ac:dyDescent="0.35">
      <c r="A58" s="3" t="s">
        <v>7</v>
      </c>
      <c r="F58" s="1"/>
      <c r="G58" s="1"/>
      <c r="H58" s="1"/>
      <c r="I58" s="9"/>
    </row>
    <row r="59" spans="1:10" x14ac:dyDescent="0.35">
      <c r="B59" s="1" t="s">
        <v>3</v>
      </c>
      <c r="C59" s="1" t="str">
        <f ca="1">VLOOKUP($A$6,Tabelle1!$A$2:$AL$14,6,FALSE)</f>
        <v>15x + 5y = 35</v>
      </c>
      <c r="D59" s="1" t="str">
        <f ca="1">VLOOKUP($A$6,Tabelle1!$A$2:$AL$14,7,FALSE)</f>
        <v>| - 15x</v>
      </c>
      <c r="F59" s="1" t="s">
        <v>4</v>
      </c>
      <c r="G59" s="1" t="str">
        <f ca="1">VLOOKUP($D$6,Tabelle1!$A$2:$AL$14,6,FALSE)</f>
        <v>35x + 5y = 5</v>
      </c>
      <c r="H59" s="1"/>
      <c r="I59" s="1" t="str">
        <f ca="1">VLOOKUP($D$6,Tabelle1!$A$2:$AL$14,7,FALSE)</f>
        <v>| - 35x</v>
      </c>
    </row>
    <row r="60" spans="1:10" x14ac:dyDescent="0.35">
      <c r="B60" s="3"/>
      <c r="C60" s="1" t="str">
        <f ca="1">VLOOKUP($A$6,Tabelle1!$A$2:$AL$14,8,FALSE)</f>
        <v>5y = - 15x + 35</v>
      </c>
      <c r="D60" s="1" t="str">
        <f ca="1">VLOOKUP($A$6,Tabelle1!$A$2:$AL$14,9,FALSE)</f>
        <v>| : 5</v>
      </c>
      <c r="F60" s="1"/>
      <c r="G60" s="1" t="str">
        <f ca="1">VLOOKUP($D$6,Tabelle1!$A$2:$AL$14,8,FALSE)</f>
        <v>5y = - 35x + 5</v>
      </c>
      <c r="H60" s="1"/>
      <c r="I60" s="1" t="str">
        <f ca="1">VLOOKUP($D$6,Tabelle1!$A$2:$AL$14,9,FALSE)</f>
        <v>| : 5</v>
      </c>
    </row>
    <row r="61" spans="1:10" x14ac:dyDescent="0.35">
      <c r="B61" s="3"/>
      <c r="C61" s="1" t="str">
        <f ca="1">VLOOKUP($A$6,Tabelle1!$A$2:$AL$14,10,FALSE)</f>
        <v>y = -3x + 7</v>
      </c>
      <c r="F61" s="1"/>
      <c r="G61" s="1" t="str">
        <f ca="1">VLOOKUP($D$6,Tabelle1!$A$2:$AL$14,10,FALSE)</f>
        <v>y = -7x + 1</v>
      </c>
      <c r="H61" s="1"/>
    </row>
    <row r="62" spans="1:10" ht="7.5" customHeight="1" x14ac:dyDescent="0.35">
      <c r="F62" s="1"/>
      <c r="G62" s="1"/>
      <c r="H62" s="1"/>
    </row>
    <row r="63" spans="1:10" x14ac:dyDescent="0.35">
      <c r="A63" s="3" t="s">
        <v>8</v>
      </c>
      <c r="B63" s="3"/>
      <c r="F63" s="1"/>
      <c r="G63" s="1"/>
      <c r="H63" s="1"/>
    </row>
    <row r="64" spans="1:10" x14ac:dyDescent="0.35">
      <c r="B64" s="1" t="s">
        <v>10</v>
      </c>
      <c r="C64" s="1" t="str">
        <f ca="1">"P: "&amp;VLOOKUP($A11,Tabelle1!$A$2:$AL$14,24,FALSE)</f>
        <v>P: Nein, denn -1 · 2 + 1 = -1 ≠ 0</v>
      </c>
      <c r="F64" s="1"/>
      <c r="G64" s="1"/>
      <c r="H64" s="1"/>
    </row>
    <row r="65" spans="1:9" x14ac:dyDescent="0.35">
      <c r="C65" s="1" t="str">
        <f ca="1">"Q: "&amp;VLOOKUP($A11,Tabelle1!$A$2:$AL$14,31,FALSE)</f>
        <v>Q: Ja, denn -1 · (-5) + 1 = 6</v>
      </c>
      <c r="F65" s="1"/>
      <c r="G65" s="1"/>
      <c r="H65" s="1"/>
    </row>
    <row r="66" spans="1:9" x14ac:dyDescent="0.35">
      <c r="B66" s="1" t="s">
        <v>4</v>
      </c>
      <c r="C66" s="1" t="str">
        <f ca="1">"P: "&amp;VLOOKUP($A13,Tabelle1!$A$2:$AL$14,24,FALSE)</f>
        <v>P: Ja, denn 9 · 4 + 9 = 45</v>
      </c>
      <c r="F66" s="1"/>
      <c r="G66" s="1"/>
      <c r="H66" s="1"/>
    </row>
    <row r="67" spans="1:9" x14ac:dyDescent="0.35">
      <c r="C67" s="1" t="str">
        <f ca="1">"Q: "&amp;VLOOKUP($A13,Tabelle1!$A$2:$AL$14,31,FALSE)</f>
        <v>Q: Nein, denn 9 · (-5) + 9 = -36 ≠ -40</v>
      </c>
      <c r="F67" s="1"/>
      <c r="G67" s="1"/>
      <c r="H67" s="1"/>
    </row>
    <row r="68" spans="1:9" ht="7.5" customHeight="1" x14ac:dyDescent="0.35">
      <c r="F68" s="1"/>
      <c r="G68" s="1"/>
      <c r="H68" s="1"/>
    </row>
    <row r="69" spans="1:9" x14ac:dyDescent="0.35">
      <c r="A69" s="3" t="s">
        <v>9</v>
      </c>
      <c r="B69" s="3"/>
      <c r="F69" s="1"/>
      <c r="G69" s="1"/>
      <c r="H69" s="1"/>
    </row>
    <row r="70" spans="1:9" x14ac:dyDescent="0.35">
      <c r="C70" s="1" t="str">
        <f ca="1">C18</f>
        <v>y = 6x - 7</v>
      </c>
      <c r="D70" s="4" t="s">
        <v>0</v>
      </c>
      <c r="E70" s="12">
        <v>0</v>
      </c>
      <c r="F70" s="12">
        <v>1</v>
      </c>
      <c r="G70" s="12">
        <v>2</v>
      </c>
      <c r="H70" s="12">
        <v>3</v>
      </c>
    </row>
    <row r="71" spans="1:9" x14ac:dyDescent="0.35">
      <c r="D71" s="4" t="s">
        <v>1</v>
      </c>
      <c r="E71" s="12">
        <f ca="1">VLOOKUP($A$18,Tabelle1!$A$2:$AL$14,12,FALSE)</f>
        <v>-7</v>
      </c>
      <c r="F71" s="12">
        <f ca="1">VLOOKUP($A$18,Tabelle1!$A$2:$AL$14,13,FALSE)</f>
        <v>-1</v>
      </c>
      <c r="G71" s="12">
        <f ca="1">VLOOKUP($A$18,Tabelle1!$A$2:$AL$14,14,FALSE)</f>
        <v>5</v>
      </c>
      <c r="H71" s="12">
        <f ca="1">VLOOKUP($A$18,Tabelle1!$A$2:$AL$14,15,FALSE)</f>
        <v>11</v>
      </c>
    </row>
    <row r="72" spans="1:9" ht="7.5" customHeight="1" x14ac:dyDescent="0.35">
      <c r="F72" s="1"/>
      <c r="G72" s="1"/>
      <c r="H72" s="1"/>
    </row>
    <row r="73" spans="1:9" x14ac:dyDescent="0.35">
      <c r="A73" s="3" t="s">
        <v>31</v>
      </c>
      <c r="E73" s="11"/>
      <c r="F73" s="11"/>
      <c r="G73" s="11"/>
      <c r="H73" s="11"/>
    </row>
    <row r="74" spans="1:9" x14ac:dyDescent="0.35">
      <c r="A74" s="3"/>
      <c r="B74" s="1" t="str">
        <f ca="1">"Gleichung: "&amp;Tabelle3!C26&amp;Tabelle3!D26&amp;" + "&amp;Tabelle3!F26&amp;Tabelle3!G26&amp;" = "&amp;Tabelle3!I26</f>
        <v>Gleichung: 12x + 3y = 9</v>
      </c>
      <c r="D74" s="10"/>
      <c r="E74" s="4" t="s">
        <v>0</v>
      </c>
      <c r="F74" s="4" t="s">
        <v>1</v>
      </c>
      <c r="G74" s="11"/>
      <c r="H74" s="4" t="s">
        <v>0</v>
      </c>
      <c r="I74" s="4" t="s">
        <v>1</v>
      </c>
    </row>
    <row r="75" spans="1:9" x14ac:dyDescent="0.35">
      <c r="A75" s="3"/>
      <c r="B75" s="1" t="str">
        <f ca="1">Tabelle3!G28&amp;" = "&amp;Tabelle3!I28&amp;Tabelle3!J28&amp;" + "&amp;Tabelle3!L28</f>
        <v>y = -4x + 3</v>
      </c>
      <c r="D75" s="10"/>
      <c r="E75" s="12">
        <f ca="1">ROUND(RAND()*3+2.5,0)</f>
        <v>4</v>
      </c>
      <c r="F75" s="12">
        <f ca="1">E75*Tabelle3!I28+Tabelle3!$L$28</f>
        <v>-13</v>
      </c>
      <c r="G75" s="11"/>
      <c r="H75" s="12">
        <f ca="1">Tabelle3!$I$30*I75+Tabelle3!$L$30</f>
        <v>-0.5</v>
      </c>
      <c r="I75" s="12">
        <f ca="1">ROUND(RAND()*3+2.5,0)</f>
        <v>5</v>
      </c>
    </row>
    <row r="76" spans="1:9" x14ac:dyDescent="0.35">
      <c r="A76" s="3"/>
      <c r="B76" s="1" t="str">
        <f ca="1">"x = "&amp;Tabelle3!I30&amp;" y + "&amp;Tabelle3!L30</f>
        <v>x = -0,25 y + 0,75</v>
      </c>
      <c r="D76" s="10"/>
      <c r="E76" s="12">
        <f ca="1">ROUND(RAND()*3+2.5,0)+E75</f>
        <v>7</v>
      </c>
      <c r="F76" s="12">
        <f ca="1">E76*Tabelle3!I28+Tabelle3!$L$28</f>
        <v>-25</v>
      </c>
      <c r="G76" s="11"/>
      <c r="H76" s="12">
        <f ca="1">Tabelle3!$I$30*I76+Tabelle3!$L$30</f>
        <v>-1.25</v>
      </c>
      <c r="I76" s="12">
        <f ca="1">ROUND(RAND()*3+2.5,0)+I75</f>
        <v>8</v>
      </c>
    </row>
    <row r="77" spans="1:9" ht="7.5" customHeight="1" x14ac:dyDescent="0.35">
      <c r="F77" s="1"/>
      <c r="G77" s="1"/>
      <c r="H77" s="1"/>
    </row>
    <row r="78" spans="1:9" x14ac:dyDescent="0.35">
      <c r="A78" s="3" t="s">
        <v>36</v>
      </c>
      <c r="F78" s="1"/>
      <c r="G78" s="1"/>
      <c r="H78" s="1"/>
    </row>
    <row r="79" spans="1:9" x14ac:dyDescent="0.35">
      <c r="B79" s="1" t="s">
        <v>3</v>
      </c>
      <c r="C79" s="1" t="str">
        <f ca="1">"y = "&amp;Tabelle2!D2&amp;"x "&amp;IF(Tabelle2!G2&lt;0," - "," + ")&amp;ABS(Tabelle2!G2)</f>
        <v>y = 2,5x  - 2,5</v>
      </c>
      <c r="F79" s="1" t="s">
        <v>4</v>
      </c>
      <c r="G79" s="1" t="str">
        <f ca="1">"y = "&amp;Tabelle2!D6&amp;"x "&amp;IF(Tabelle2!G6&lt;0," - "," + ")&amp;ABS(Tabelle2!G6)</f>
        <v>y = -2x  + 1,5</v>
      </c>
      <c r="H79" s="1"/>
    </row>
    <row r="80" spans="1:9" ht="7.5" customHeight="1" x14ac:dyDescent="0.35">
      <c r="F80" s="1"/>
      <c r="G80" s="1"/>
      <c r="H80" s="1"/>
    </row>
    <row r="81" spans="1:8" x14ac:dyDescent="0.35">
      <c r="A81" s="3" t="s">
        <v>43</v>
      </c>
      <c r="F81" s="1"/>
      <c r="G81" s="1"/>
      <c r="H81" s="1"/>
    </row>
    <row r="82" spans="1:8" x14ac:dyDescent="0.35">
      <c r="B82" s="1" t="s">
        <v>56</v>
      </c>
      <c r="F82" s="1"/>
      <c r="G82" s="1"/>
      <c r="H82" s="1"/>
    </row>
    <row r="83" spans="1:8" x14ac:dyDescent="0.35">
      <c r="B83" s="1" t="str">
        <f ca="1">IF(VLOOKUP(1,Daten1!$A$2:$W$25,10,FALSE)&lt;&gt;0,VLOOKUP(1,Daten1!$A$2:$W$25,10,FALSE),"")</f>
        <v>7 = 1,5 · 6 + b</v>
      </c>
      <c r="F83" s="1"/>
      <c r="G83" s="1"/>
      <c r="H83" s="1"/>
    </row>
    <row r="84" spans="1:8" x14ac:dyDescent="0.35">
      <c r="B84" s="1" t="str">
        <f ca="1">IF(VLOOKUP(1,Daten1!$A$2:$W$25,11,FALSE)&lt;&gt;0,VLOOKUP(1,Daten1!$A$2:$W$25,11,FALSE),"")</f>
        <v>7 = 9 + b    | - 9</v>
      </c>
      <c r="F84" s="1"/>
      <c r="G84" s="1"/>
      <c r="H84" s="1"/>
    </row>
    <row r="85" spans="1:8" x14ac:dyDescent="0.35">
      <c r="B85" s="1" t="str">
        <f ca="1">IF(VLOOKUP(1,Daten1!$A$2:$W$25,12,FALSE)&lt;&gt;0,VLOOKUP(1,Daten1!$A$2:$W$25,12,FALSE),"")</f>
        <v>-2 = b</v>
      </c>
      <c r="D85" s="19" t="s">
        <v>57</v>
      </c>
      <c r="F85" s="1" t="str">
        <f ca="1">IF(VLOOKUP(1,Daten1!$A$2:$W$25,13,FALSE)&lt;&gt;0,VLOOKUP(1,Daten1!$A$2:$W$25,13,FALSE),"")</f>
        <v>y = 1,5x - 2</v>
      </c>
      <c r="G85" s="1"/>
      <c r="H85" s="1"/>
    </row>
    <row r="86" spans="1:8" ht="7.5" customHeight="1" x14ac:dyDescent="0.35">
      <c r="F86" s="1"/>
      <c r="G86" s="1"/>
      <c r="H86" s="1"/>
    </row>
    <row r="87" spans="1:8" x14ac:dyDescent="0.35">
      <c r="A87" s="3" t="s">
        <v>51</v>
      </c>
      <c r="B87" s="3"/>
      <c r="F87" s="1"/>
      <c r="G87" s="1"/>
      <c r="H87" s="1"/>
    </row>
    <row r="88" spans="1:8" x14ac:dyDescent="0.35">
      <c r="B88" s="1" t="s">
        <v>3</v>
      </c>
      <c r="C88" s="13" t="s">
        <v>33</v>
      </c>
      <c r="F88" s="1" t="s">
        <v>4</v>
      </c>
      <c r="G88" s="1" t="s">
        <v>33</v>
      </c>
      <c r="H88" s="1"/>
    </row>
    <row r="89" spans="1:8" x14ac:dyDescent="0.35">
      <c r="C89" s="1" t="s">
        <v>34</v>
      </c>
      <c r="F89" s="1"/>
      <c r="G89" s="1" t="s">
        <v>34</v>
      </c>
      <c r="H89" s="1"/>
    </row>
    <row r="90" spans="1:8" x14ac:dyDescent="0.35">
      <c r="C90" s="1" t="str">
        <f ca="1">"    = ("&amp;Daten!D8&amp;" - "&amp;Daten!J7&amp;") : ("&amp;Daten!C8&amp;" - "&amp;Daten!I7&amp;")"</f>
        <v xml:space="preserve">    = (2,5 - 1,5) : (-1 - (-2))</v>
      </c>
      <c r="F90" s="1"/>
      <c r="G90" s="1" t="str">
        <f ca="1">"    = ("&amp;Daten!D18&amp;" - "&amp;Daten!J17&amp;") : ("&amp;Daten!C18&amp;" - "&amp;Daten!I17&amp;")"</f>
        <v xml:space="preserve">    = (19 - (-12,5)) : (4 - (-3))</v>
      </c>
      <c r="H90" s="1"/>
    </row>
    <row r="91" spans="1:8" x14ac:dyDescent="0.35">
      <c r="C91" s="1" t="str">
        <f ca="1">"    = "&amp;Daten!D9&amp;" : "&amp;Daten!C9</f>
        <v xml:space="preserve">    = 1 : 1</v>
      </c>
      <c r="F91" s="1"/>
      <c r="G91" s="1" t="str">
        <f ca="1">"    = "&amp;Daten!D19&amp;" : "&amp;Daten!C19</f>
        <v xml:space="preserve">    = 31,5 : 7</v>
      </c>
      <c r="H91" s="1"/>
    </row>
    <row r="92" spans="1:8" x14ac:dyDescent="0.35">
      <c r="C92" s="1" t="str">
        <f ca="1">"    = "&amp;Daten!G3</f>
        <v xml:space="preserve">    = 1</v>
      </c>
      <c r="F92" s="1"/>
      <c r="G92" s="1" t="str">
        <f ca="1">"    = "&amp;Daten!G13</f>
        <v xml:space="preserve">    = 4,5</v>
      </c>
      <c r="H92" s="1"/>
    </row>
    <row r="93" spans="1:8" ht="8.4" customHeight="1" x14ac:dyDescent="0.35">
      <c r="F93" s="1"/>
      <c r="G93" s="1"/>
      <c r="H93" s="1"/>
    </row>
    <row r="94" spans="1:8" x14ac:dyDescent="0.35">
      <c r="C94" s="1" t="str">
        <f ca="1">"y = "&amp;Daten!J3</f>
        <v>y = 1x + b</v>
      </c>
      <c r="F94" s="1"/>
      <c r="G94" s="1" t="str">
        <f ca="1">"y = "&amp;Daten!J13</f>
        <v>y = 4,5x + b</v>
      </c>
      <c r="H94" s="1"/>
    </row>
    <row r="95" spans="1:8" ht="7.5" customHeight="1" x14ac:dyDescent="0.35">
      <c r="F95" s="1"/>
      <c r="G95" s="1"/>
      <c r="H95" s="1"/>
    </row>
    <row r="96" spans="1:8" x14ac:dyDescent="0.35">
      <c r="C96" s="13" t="s">
        <v>35</v>
      </c>
      <c r="F96" s="1"/>
      <c r="G96" s="13" t="s">
        <v>35</v>
      </c>
      <c r="H96" s="13"/>
    </row>
    <row r="97" spans="1:9" x14ac:dyDescent="0.35">
      <c r="C97" s="1" t="str">
        <f ca="1">Daten!$D$7&amp;" = "&amp;Daten!$G$4&amp;"·"&amp;Daten!I7&amp;" + b"</f>
        <v>1,5 = 1·(-2) + b</v>
      </c>
      <c r="F97" s="1"/>
      <c r="G97" s="1" t="str">
        <f ca="1">Daten!$D$17&amp;" = "&amp;Daten!$G$13&amp;"·"&amp;Daten!$I$17&amp;" + b"</f>
        <v>-12,5 = 4,5·(-3) + b</v>
      </c>
      <c r="H97" s="1"/>
    </row>
    <row r="98" spans="1:9" x14ac:dyDescent="0.35">
      <c r="C98" s="1" t="str">
        <f ca="1">Daten!$D$7&amp;" = "&amp;Daten!L7&amp;" + b"</f>
        <v>1,5 = -2 + b</v>
      </c>
      <c r="D98" s="1" t="str">
        <f ca="1">IF(Daten!L7&lt;0,"| +"&amp;-Daten!L7,"| -"&amp;Daten!L7)</f>
        <v>| +2</v>
      </c>
      <c r="F98" s="1"/>
      <c r="G98" s="1" t="str">
        <f ca="1">Daten!$D$17&amp;" = "&amp;Daten!L17&amp;" + b"</f>
        <v>-12,5 = -13,5 + b</v>
      </c>
      <c r="H98" s="1"/>
      <c r="I98" s="1" t="str">
        <f ca="1">IF(Daten!L17&lt;0,"| +"&amp;-Daten!L17,"| -"&amp;Daten!L17)</f>
        <v>| +13,5</v>
      </c>
    </row>
    <row r="99" spans="1:9" x14ac:dyDescent="0.35">
      <c r="C99" s="1" t="str">
        <f ca="1">Daten!I3&amp;" = b"</f>
        <v>3,5 = b</v>
      </c>
      <c r="F99" s="1"/>
      <c r="G99" s="1" t="str">
        <f ca="1">Daten!I13&amp;" = b"</f>
        <v>1 = b</v>
      </c>
      <c r="H99" s="1"/>
    </row>
    <row r="100" spans="1:9" ht="8.4" customHeight="1" x14ac:dyDescent="0.35">
      <c r="F100" s="1"/>
      <c r="G100" s="1"/>
      <c r="H100" s="1"/>
    </row>
    <row r="101" spans="1:9" x14ac:dyDescent="0.35">
      <c r="C101" s="3" t="str">
        <f ca="1">"y = "&amp;Daten!J4</f>
        <v>y = 1x + 3,5</v>
      </c>
      <c r="F101" s="1"/>
      <c r="G101" s="3" t="str">
        <f ca="1">"y = "&amp;Daten!J14</f>
        <v>y = 4,5x + 1</v>
      </c>
      <c r="H101" s="3"/>
    </row>
    <row r="102" spans="1:9" ht="7.5" customHeight="1" x14ac:dyDescent="0.35">
      <c r="F102" s="1"/>
      <c r="G102" s="1"/>
      <c r="H102" s="1"/>
    </row>
    <row r="103" spans="1:9" x14ac:dyDescent="0.35">
      <c r="A103" s="3" t="s">
        <v>55</v>
      </c>
      <c r="F103" s="1"/>
      <c r="G103" s="1"/>
      <c r="H103" s="1"/>
    </row>
    <row r="104" spans="1:9" x14ac:dyDescent="0.35">
      <c r="C104" s="13" t="s">
        <v>39</v>
      </c>
      <c r="F104" s="1"/>
      <c r="G104" s="13" t="s">
        <v>39</v>
      </c>
      <c r="H104" s="1"/>
    </row>
    <row r="105" spans="1:9" x14ac:dyDescent="0.35">
      <c r="B105" s="1" t="s">
        <v>10</v>
      </c>
      <c r="C105" s="1" t="str">
        <f ca="1">"0 = "&amp;Daten!J24</f>
        <v>0 = 1x + 4,5</v>
      </c>
      <c r="D105" s="1" t="str">
        <f ca="1">IF(Daten!I24&lt;0,"| + "&amp;-Daten!I24,"| - "&amp;Daten!I24)</f>
        <v>| - 4,5</v>
      </c>
      <c r="F105" s="1" t="s">
        <v>4</v>
      </c>
      <c r="G105" s="1" t="str">
        <f ca="1">"0 = "&amp;Daten!J34</f>
        <v>0 = 4x - 1</v>
      </c>
      <c r="H105" s="1"/>
      <c r="I105" s="1" t="str">
        <f ca="1">IF(Daten!I34&lt;0,"| + "&amp;-Daten!I34,"| - "&amp;Daten!I34)</f>
        <v>| + 1</v>
      </c>
    </row>
    <row r="106" spans="1:9" x14ac:dyDescent="0.35">
      <c r="C106" s="1" t="str">
        <f ca="1">-Daten!I24&amp;" = "&amp;Daten!G24&amp;"x"</f>
        <v>-4,5 = 1x</v>
      </c>
      <c r="D106" s="1" t="str">
        <f ca="1">IF(Daten!G24&lt;0,"| :("&amp;Daten!G24&amp;")","| :"&amp;Daten!G24)</f>
        <v>| :1</v>
      </c>
      <c r="F106" s="1"/>
      <c r="G106" s="1" t="str">
        <f ca="1">-Daten!I34&amp;" = "&amp;Daten!G34&amp;"x"</f>
        <v>1 = 4x</v>
      </c>
      <c r="H106" s="1"/>
      <c r="I106" s="1" t="str">
        <f ca="1">IF(Daten!G34&lt;0,"| :("&amp;Daten!G34&amp;")","| :"&amp;Daten!G34)</f>
        <v>| :4</v>
      </c>
    </row>
    <row r="107" spans="1:9" x14ac:dyDescent="0.35">
      <c r="C107" s="1" t="str">
        <f ca="1">-Daten!I24/Daten!G24&amp;" = x"</f>
        <v>-4,5 = x</v>
      </c>
      <c r="F107" s="1"/>
      <c r="G107" s="1" t="str">
        <f ca="1">-Daten!I34/Daten!G34&amp;" = x"</f>
        <v>0,25 = x</v>
      </c>
      <c r="H107" s="1"/>
    </row>
    <row r="108" spans="1:9" ht="8.4" customHeight="1" x14ac:dyDescent="0.35">
      <c r="F108" s="1"/>
      <c r="G108" s="1"/>
      <c r="H108" s="1"/>
    </row>
    <row r="109" spans="1:9" x14ac:dyDescent="0.35">
      <c r="C109" s="3" t="s">
        <v>38</v>
      </c>
      <c r="D109" s="3" t="str">
        <f ca="1">"( "&amp;-Daten!I24/Daten!G24&amp;" | 0 )"</f>
        <v>( -4,5 | 0 )</v>
      </c>
      <c r="F109" s="1"/>
      <c r="G109" s="3" t="s">
        <v>38</v>
      </c>
      <c r="H109" s="3" t="str">
        <f ca="1">"( "&amp;-Daten!I34/Daten!G34&amp;" | 0 )"</f>
        <v>( 0,25 | 0 )</v>
      </c>
    </row>
  </sheetData>
  <mergeCells count="5">
    <mergeCell ref="K4:L4"/>
    <mergeCell ref="A57:I57"/>
    <mergeCell ref="A1:J1"/>
    <mergeCell ref="A56:J56"/>
    <mergeCell ref="K3:L3"/>
  </mergeCells>
  <phoneticPr fontId="0" type="noConversion"/>
  <pageMargins left="0.7" right="0.7" top="0.75" bottom="0.75" header="0.3" footer="0.3"/>
  <pageSetup paperSize="9" orientation="portrait" horizontalDpi="300" verticalDpi="300" r:id="rId1"/>
  <headerFooter alignWithMargins="0"/>
  <rowBreaks count="1" manualBreakCount="1">
    <brk id="5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BFB1-5712-47C4-B986-5DCCCD1A07DF}">
  <dimension ref="A1:R165"/>
  <sheetViews>
    <sheetView workbookViewId="0">
      <selection activeCell="G2" sqref="G2:G25"/>
    </sheetView>
  </sheetViews>
  <sheetFormatPr baseColWidth="10" defaultRowHeight="12.5" x14ac:dyDescent="0.25"/>
  <cols>
    <col min="3" max="4" width="4.6328125" bestFit="1" customWidth="1"/>
    <col min="5" max="6" width="5.08984375" customWidth="1"/>
    <col min="7" max="7" width="11.54296875" bestFit="1" customWidth="1"/>
    <col min="8" max="8" width="14.08984375" customWidth="1"/>
    <col min="9" max="9" width="19.1796875" bestFit="1" customWidth="1"/>
    <col min="10" max="10" width="19.1796875" customWidth="1"/>
    <col min="11" max="11" width="25.453125" customWidth="1"/>
    <col min="12" max="12" width="10.54296875" customWidth="1"/>
    <col min="13" max="13" width="17" customWidth="1"/>
    <col min="14" max="16" width="5.08984375" customWidth="1"/>
    <col min="17" max="17" width="39.453125" customWidth="1"/>
    <col min="18" max="18" width="35.36328125" customWidth="1"/>
    <col min="19" max="19" width="38.453125" customWidth="1"/>
    <col min="20" max="20" width="47.36328125" bestFit="1" customWidth="1"/>
    <col min="21" max="21" width="19.36328125" bestFit="1" customWidth="1"/>
    <col min="22" max="22" width="5.54296875" bestFit="1" customWidth="1"/>
    <col min="24" max="24" width="3.08984375" bestFit="1" customWidth="1"/>
    <col min="25" max="25" width="5" bestFit="1" customWidth="1"/>
    <col min="26" max="26" width="6.54296875" bestFit="1" customWidth="1"/>
    <col min="27" max="27" width="3.54296875" bestFit="1" customWidth="1"/>
    <col min="258" max="259" width="35" customWidth="1"/>
    <col min="260" max="260" width="2.54296875" bestFit="1" customWidth="1"/>
    <col min="261" max="261" width="5" bestFit="1" customWidth="1"/>
    <col min="262" max="263" width="2" bestFit="1" customWidth="1"/>
    <col min="264" max="265" width="2.08984375" bestFit="1" customWidth="1"/>
    <col min="266" max="267" width="2.54296875" bestFit="1" customWidth="1"/>
    <col min="268" max="268" width="2.54296875" customWidth="1"/>
    <col min="269" max="269" width="4" bestFit="1" customWidth="1"/>
    <col min="270" max="270" width="4" customWidth="1"/>
    <col min="271" max="271" width="4.36328125" customWidth="1"/>
    <col min="272" max="272" width="3" bestFit="1" customWidth="1"/>
    <col min="273" max="273" width="39.453125" customWidth="1"/>
    <col min="274" max="274" width="35.36328125" customWidth="1"/>
    <col min="275" max="275" width="38.453125" customWidth="1"/>
    <col min="276" max="276" width="47.36328125" bestFit="1" customWidth="1"/>
    <col min="277" max="277" width="19.36328125" bestFit="1" customWidth="1"/>
    <col min="278" max="278" width="5.54296875" bestFit="1" customWidth="1"/>
    <col min="280" max="280" width="3.08984375" bestFit="1" customWidth="1"/>
    <col min="281" max="281" width="5" bestFit="1" customWidth="1"/>
    <col min="282" max="282" width="6.54296875" bestFit="1" customWidth="1"/>
    <col min="283" max="283" width="3.54296875" bestFit="1" customWidth="1"/>
    <col min="514" max="515" width="35" customWidth="1"/>
    <col min="516" max="516" width="2.54296875" bestFit="1" customWidth="1"/>
    <col min="517" max="517" width="5" bestFit="1" customWidth="1"/>
    <col min="518" max="519" width="2" bestFit="1" customWidth="1"/>
    <col min="520" max="521" width="2.08984375" bestFit="1" customWidth="1"/>
    <col min="522" max="523" width="2.54296875" bestFit="1" customWidth="1"/>
    <col min="524" max="524" width="2.54296875" customWidth="1"/>
    <col min="525" max="525" width="4" bestFit="1" customWidth="1"/>
    <col min="526" max="526" width="4" customWidth="1"/>
    <col min="527" max="527" width="4.36328125" customWidth="1"/>
    <col min="528" max="528" width="3" bestFit="1" customWidth="1"/>
    <col min="529" max="529" width="39.453125" customWidth="1"/>
    <col min="530" max="530" width="35.36328125" customWidth="1"/>
    <col min="531" max="531" width="38.453125" customWidth="1"/>
    <col min="532" max="532" width="47.36328125" bestFit="1" customWidth="1"/>
    <col min="533" max="533" width="19.36328125" bestFit="1" customWidth="1"/>
    <col min="534" max="534" width="5.54296875" bestFit="1" customWidth="1"/>
    <col min="536" max="536" width="3.08984375" bestFit="1" customWidth="1"/>
    <col min="537" max="537" width="5" bestFit="1" customWidth="1"/>
    <col min="538" max="538" width="6.54296875" bestFit="1" customWidth="1"/>
    <col min="539" max="539" width="3.54296875" bestFit="1" customWidth="1"/>
    <col min="770" max="771" width="35" customWidth="1"/>
    <col min="772" max="772" width="2.54296875" bestFit="1" customWidth="1"/>
    <col min="773" max="773" width="5" bestFit="1" customWidth="1"/>
    <col min="774" max="775" width="2" bestFit="1" customWidth="1"/>
    <col min="776" max="777" width="2.08984375" bestFit="1" customWidth="1"/>
    <col min="778" max="779" width="2.54296875" bestFit="1" customWidth="1"/>
    <col min="780" max="780" width="2.54296875" customWidth="1"/>
    <col min="781" max="781" width="4" bestFit="1" customWidth="1"/>
    <col min="782" max="782" width="4" customWidth="1"/>
    <col min="783" max="783" width="4.36328125" customWidth="1"/>
    <col min="784" max="784" width="3" bestFit="1" customWidth="1"/>
    <col min="785" max="785" width="39.453125" customWidth="1"/>
    <col min="786" max="786" width="35.36328125" customWidth="1"/>
    <col min="787" max="787" width="38.453125" customWidth="1"/>
    <col min="788" max="788" width="47.36328125" bestFit="1" customWidth="1"/>
    <col min="789" max="789" width="19.36328125" bestFit="1" customWidth="1"/>
    <col min="790" max="790" width="5.54296875" bestFit="1" customWidth="1"/>
    <col min="792" max="792" width="3.08984375" bestFit="1" customWidth="1"/>
    <col min="793" max="793" width="5" bestFit="1" customWidth="1"/>
    <col min="794" max="794" width="6.54296875" bestFit="1" customWidth="1"/>
    <col min="795" max="795" width="3.54296875" bestFit="1" customWidth="1"/>
    <col min="1026" max="1027" width="35" customWidth="1"/>
    <col min="1028" max="1028" width="2.54296875" bestFit="1" customWidth="1"/>
    <col min="1029" max="1029" width="5" bestFit="1" customWidth="1"/>
    <col min="1030" max="1031" width="2" bestFit="1" customWidth="1"/>
    <col min="1032" max="1033" width="2.08984375" bestFit="1" customWidth="1"/>
    <col min="1034" max="1035" width="2.54296875" bestFit="1" customWidth="1"/>
    <col min="1036" max="1036" width="2.54296875" customWidth="1"/>
    <col min="1037" max="1037" width="4" bestFit="1" customWidth="1"/>
    <col min="1038" max="1038" width="4" customWidth="1"/>
    <col min="1039" max="1039" width="4.36328125" customWidth="1"/>
    <col min="1040" max="1040" width="3" bestFit="1" customWidth="1"/>
    <col min="1041" max="1041" width="39.453125" customWidth="1"/>
    <col min="1042" max="1042" width="35.36328125" customWidth="1"/>
    <col min="1043" max="1043" width="38.453125" customWidth="1"/>
    <col min="1044" max="1044" width="47.36328125" bestFit="1" customWidth="1"/>
    <col min="1045" max="1045" width="19.36328125" bestFit="1" customWidth="1"/>
    <col min="1046" max="1046" width="5.54296875" bestFit="1" customWidth="1"/>
    <col min="1048" max="1048" width="3.08984375" bestFit="1" customWidth="1"/>
    <col min="1049" max="1049" width="5" bestFit="1" customWidth="1"/>
    <col min="1050" max="1050" width="6.54296875" bestFit="1" customWidth="1"/>
    <col min="1051" max="1051" width="3.54296875" bestFit="1" customWidth="1"/>
    <col min="1282" max="1283" width="35" customWidth="1"/>
    <col min="1284" max="1284" width="2.54296875" bestFit="1" customWidth="1"/>
    <col min="1285" max="1285" width="5" bestFit="1" customWidth="1"/>
    <col min="1286" max="1287" width="2" bestFit="1" customWidth="1"/>
    <col min="1288" max="1289" width="2.08984375" bestFit="1" customWidth="1"/>
    <col min="1290" max="1291" width="2.54296875" bestFit="1" customWidth="1"/>
    <col min="1292" max="1292" width="2.54296875" customWidth="1"/>
    <col min="1293" max="1293" width="4" bestFit="1" customWidth="1"/>
    <col min="1294" max="1294" width="4" customWidth="1"/>
    <col min="1295" max="1295" width="4.36328125" customWidth="1"/>
    <col min="1296" max="1296" width="3" bestFit="1" customWidth="1"/>
    <col min="1297" max="1297" width="39.453125" customWidth="1"/>
    <col min="1298" max="1298" width="35.36328125" customWidth="1"/>
    <col min="1299" max="1299" width="38.453125" customWidth="1"/>
    <col min="1300" max="1300" width="47.36328125" bestFit="1" customWidth="1"/>
    <col min="1301" max="1301" width="19.36328125" bestFit="1" customWidth="1"/>
    <col min="1302" max="1302" width="5.54296875" bestFit="1" customWidth="1"/>
    <col min="1304" max="1304" width="3.08984375" bestFit="1" customWidth="1"/>
    <col min="1305" max="1305" width="5" bestFit="1" customWidth="1"/>
    <col min="1306" max="1306" width="6.54296875" bestFit="1" customWidth="1"/>
    <col min="1307" max="1307" width="3.54296875" bestFit="1" customWidth="1"/>
    <col min="1538" max="1539" width="35" customWidth="1"/>
    <col min="1540" max="1540" width="2.54296875" bestFit="1" customWidth="1"/>
    <col min="1541" max="1541" width="5" bestFit="1" customWidth="1"/>
    <col min="1542" max="1543" width="2" bestFit="1" customWidth="1"/>
    <col min="1544" max="1545" width="2.08984375" bestFit="1" customWidth="1"/>
    <col min="1546" max="1547" width="2.54296875" bestFit="1" customWidth="1"/>
    <col min="1548" max="1548" width="2.54296875" customWidth="1"/>
    <col min="1549" max="1549" width="4" bestFit="1" customWidth="1"/>
    <col min="1550" max="1550" width="4" customWidth="1"/>
    <col min="1551" max="1551" width="4.36328125" customWidth="1"/>
    <col min="1552" max="1552" width="3" bestFit="1" customWidth="1"/>
    <col min="1553" max="1553" width="39.453125" customWidth="1"/>
    <col min="1554" max="1554" width="35.36328125" customWidth="1"/>
    <col min="1555" max="1555" width="38.453125" customWidth="1"/>
    <col min="1556" max="1556" width="47.36328125" bestFit="1" customWidth="1"/>
    <col min="1557" max="1557" width="19.36328125" bestFit="1" customWidth="1"/>
    <col min="1558" max="1558" width="5.54296875" bestFit="1" customWidth="1"/>
    <col min="1560" max="1560" width="3.08984375" bestFit="1" customWidth="1"/>
    <col min="1561" max="1561" width="5" bestFit="1" customWidth="1"/>
    <col min="1562" max="1562" width="6.54296875" bestFit="1" customWidth="1"/>
    <col min="1563" max="1563" width="3.54296875" bestFit="1" customWidth="1"/>
    <col min="1794" max="1795" width="35" customWidth="1"/>
    <col min="1796" max="1796" width="2.54296875" bestFit="1" customWidth="1"/>
    <col min="1797" max="1797" width="5" bestFit="1" customWidth="1"/>
    <col min="1798" max="1799" width="2" bestFit="1" customWidth="1"/>
    <col min="1800" max="1801" width="2.08984375" bestFit="1" customWidth="1"/>
    <col min="1802" max="1803" width="2.54296875" bestFit="1" customWidth="1"/>
    <col min="1804" max="1804" width="2.54296875" customWidth="1"/>
    <col min="1805" max="1805" width="4" bestFit="1" customWidth="1"/>
    <col min="1806" max="1806" width="4" customWidth="1"/>
    <col min="1807" max="1807" width="4.36328125" customWidth="1"/>
    <col min="1808" max="1808" width="3" bestFit="1" customWidth="1"/>
    <col min="1809" max="1809" width="39.453125" customWidth="1"/>
    <col min="1810" max="1810" width="35.36328125" customWidth="1"/>
    <col min="1811" max="1811" width="38.453125" customWidth="1"/>
    <col min="1812" max="1812" width="47.36328125" bestFit="1" customWidth="1"/>
    <col min="1813" max="1813" width="19.36328125" bestFit="1" customWidth="1"/>
    <col min="1814" max="1814" width="5.54296875" bestFit="1" customWidth="1"/>
    <col min="1816" max="1816" width="3.08984375" bestFit="1" customWidth="1"/>
    <col min="1817" max="1817" width="5" bestFit="1" customWidth="1"/>
    <col min="1818" max="1818" width="6.54296875" bestFit="1" customWidth="1"/>
    <col min="1819" max="1819" width="3.54296875" bestFit="1" customWidth="1"/>
    <col min="2050" max="2051" width="35" customWidth="1"/>
    <col min="2052" max="2052" width="2.54296875" bestFit="1" customWidth="1"/>
    <col min="2053" max="2053" width="5" bestFit="1" customWidth="1"/>
    <col min="2054" max="2055" width="2" bestFit="1" customWidth="1"/>
    <col min="2056" max="2057" width="2.08984375" bestFit="1" customWidth="1"/>
    <col min="2058" max="2059" width="2.54296875" bestFit="1" customWidth="1"/>
    <col min="2060" max="2060" width="2.54296875" customWidth="1"/>
    <col min="2061" max="2061" width="4" bestFit="1" customWidth="1"/>
    <col min="2062" max="2062" width="4" customWidth="1"/>
    <col min="2063" max="2063" width="4.36328125" customWidth="1"/>
    <col min="2064" max="2064" width="3" bestFit="1" customWidth="1"/>
    <col min="2065" max="2065" width="39.453125" customWidth="1"/>
    <col min="2066" max="2066" width="35.36328125" customWidth="1"/>
    <col min="2067" max="2067" width="38.453125" customWidth="1"/>
    <col min="2068" max="2068" width="47.36328125" bestFit="1" customWidth="1"/>
    <col min="2069" max="2069" width="19.36328125" bestFit="1" customWidth="1"/>
    <col min="2070" max="2070" width="5.54296875" bestFit="1" customWidth="1"/>
    <col min="2072" max="2072" width="3.08984375" bestFit="1" customWidth="1"/>
    <col min="2073" max="2073" width="5" bestFit="1" customWidth="1"/>
    <col min="2074" max="2074" width="6.54296875" bestFit="1" customWidth="1"/>
    <col min="2075" max="2075" width="3.54296875" bestFit="1" customWidth="1"/>
    <col min="2306" max="2307" width="35" customWidth="1"/>
    <col min="2308" max="2308" width="2.54296875" bestFit="1" customWidth="1"/>
    <col min="2309" max="2309" width="5" bestFit="1" customWidth="1"/>
    <col min="2310" max="2311" width="2" bestFit="1" customWidth="1"/>
    <col min="2312" max="2313" width="2.08984375" bestFit="1" customWidth="1"/>
    <col min="2314" max="2315" width="2.54296875" bestFit="1" customWidth="1"/>
    <col min="2316" max="2316" width="2.54296875" customWidth="1"/>
    <col min="2317" max="2317" width="4" bestFit="1" customWidth="1"/>
    <col min="2318" max="2318" width="4" customWidth="1"/>
    <col min="2319" max="2319" width="4.36328125" customWidth="1"/>
    <col min="2320" max="2320" width="3" bestFit="1" customWidth="1"/>
    <col min="2321" max="2321" width="39.453125" customWidth="1"/>
    <col min="2322" max="2322" width="35.36328125" customWidth="1"/>
    <col min="2323" max="2323" width="38.453125" customWidth="1"/>
    <col min="2324" max="2324" width="47.36328125" bestFit="1" customWidth="1"/>
    <col min="2325" max="2325" width="19.36328125" bestFit="1" customWidth="1"/>
    <col min="2326" max="2326" width="5.54296875" bestFit="1" customWidth="1"/>
    <col min="2328" max="2328" width="3.08984375" bestFit="1" customWidth="1"/>
    <col min="2329" max="2329" width="5" bestFit="1" customWidth="1"/>
    <col min="2330" max="2330" width="6.54296875" bestFit="1" customWidth="1"/>
    <col min="2331" max="2331" width="3.54296875" bestFit="1" customWidth="1"/>
    <col min="2562" max="2563" width="35" customWidth="1"/>
    <col min="2564" max="2564" width="2.54296875" bestFit="1" customWidth="1"/>
    <col min="2565" max="2565" width="5" bestFit="1" customWidth="1"/>
    <col min="2566" max="2567" width="2" bestFit="1" customWidth="1"/>
    <col min="2568" max="2569" width="2.08984375" bestFit="1" customWidth="1"/>
    <col min="2570" max="2571" width="2.54296875" bestFit="1" customWidth="1"/>
    <col min="2572" max="2572" width="2.54296875" customWidth="1"/>
    <col min="2573" max="2573" width="4" bestFit="1" customWidth="1"/>
    <col min="2574" max="2574" width="4" customWidth="1"/>
    <col min="2575" max="2575" width="4.36328125" customWidth="1"/>
    <col min="2576" max="2576" width="3" bestFit="1" customWidth="1"/>
    <col min="2577" max="2577" width="39.453125" customWidth="1"/>
    <col min="2578" max="2578" width="35.36328125" customWidth="1"/>
    <col min="2579" max="2579" width="38.453125" customWidth="1"/>
    <col min="2580" max="2580" width="47.36328125" bestFit="1" customWidth="1"/>
    <col min="2581" max="2581" width="19.36328125" bestFit="1" customWidth="1"/>
    <col min="2582" max="2582" width="5.54296875" bestFit="1" customWidth="1"/>
    <col min="2584" max="2584" width="3.08984375" bestFit="1" customWidth="1"/>
    <col min="2585" max="2585" width="5" bestFit="1" customWidth="1"/>
    <col min="2586" max="2586" width="6.54296875" bestFit="1" customWidth="1"/>
    <col min="2587" max="2587" width="3.54296875" bestFit="1" customWidth="1"/>
    <col min="2818" max="2819" width="35" customWidth="1"/>
    <col min="2820" max="2820" width="2.54296875" bestFit="1" customWidth="1"/>
    <col min="2821" max="2821" width="5" bestFit="1" customWidth="1"/>
    <col min="2822" max="2823" width="2" bestFit="1" customWidth="1"/>
    <col min="2824" max="2825" width="2.08984375" bestFit="1" customWidth="1"/>
    <col min="2826" max="2827" width="2.54296875" bestFit="1" customWidth="1"/>
    <col min="2828" max="2828" width="2.54296875" customWidth="1"/>
    <col min="2829" max="2829" width="4" bestFit="1" customWidth="1"/>
    <col min="2830" max="2830" width="4" customWidth="1"/>
    <col min="2831" max="2831" width="4.36328125" customWidth="1"/>
    <col min="2832" max="2832" width="3" bestFit="1" customWidth="1"/>
    <col min="2833" max="2833" width="39.453125" customWidth="1"/>
    <col min="2834" max="2834" width="35.36328125" customWidth="1"/>
    <col min="2835" max="2835" width="38.453125" customWidth="1"/>
    <col min="2836" max="2836" width="47.36328125" bestFit="1" customWidth="1"/>
    <col min="2837" max="2837" width="19.36328125" bestFit="1" customWidth="1"/>
    <col min="2838" max="2838" width="5.54296875" bestFit="1" customWidth="1"/>
    <col min="2840" max="2840" width="3.08984375" bestFit="1" customWidth="1"/>
    <col min="2841" max="2841" width="5" bestFit="1" customWidth="1"/>
    <col min="2842" max="2842" width="6.54296875" bestFit="1" customWidth="1"/>
    <col min="2843" max="2843" width="3.54296875" bestFit="1" customWidth="1"/>
    <col min="3074" max="3075" width="35" customWidth="1"/>
    <col min="3076" max="3076" width="2.54296875" bestFit="1" customWidth="1"/>
    <col min="3077" max="3077" width="5" bestFit="1" customWidth="1"/>
    <col min="3078" max="3079" width="2" bestFit="1" customWidth="1"/>
    <col min="3080" max="3081" width="2.08984375" bestFit="1" customWidth="1"/>
    <col min="3082" max="3083" width="2.54296875" bestFit="1" customWidth="1"/>
    <col min="3084" max="3084" width="2.54296875" customWidth="1"/>
    <col min="3085" max="3085" width="4" bestFit="1" customWidth="1"/>
    <col min="3086" max="3086" width="4" customWidth="1"/>
    <col min="3087" max="3087" width="4.36328125" customWidth="1"/>
    <col min="3088" max="3088" width="3" bestFit="1" customWidth="1"/>
    <col min="3089" max="3089" width="39.453125" customWidth="1"/>
    <col min="3090" max="3090" width="35.36328125" customWidth="1"/>
    <col min="3091" max="3091" width="38.453125" customWidth="1"/>
    <col min="3092" max="3092" width="47.36328125" bestFit="1" customWidth="1"/>
    <col min="3093" max="3093" width="19.36328125" bestFit="1" customWidth="1"/>
    <col min="3094" max="3094" width="5.54296875" bestFit="1" customWidth="1"/>
    <col min="3096" max="3096" width="3.08984375" bestFit="1" customWidth="1"/>
    <col min="3097" max="3097" width="5" bestFit="1" customWidth="1"/>
    <col min="3098" max="3098" width="6.54296875" bestFit="1" customWidth="1"/>
    <col min="3099" max="3099" width="3.54296875" bestFit="1" customWidth="1"/>
    <col min="3330" max="3331" width="35" customWidth="1"/>
    <col min="3332" max="3332" width="2.54296875" bestFit="1" customWidth="1"/>
    <col min="3333" max="3333" width="5" bestFit="1" customWidth="1"/>
    <col min="3334" max="3335" width="2" bestFit="1" customWidth="1"/>
    <col min="3336" max="3337" width="2.08984375" bestFit="1" customWidth="1"/>
    <col min="3338" max="3339" width="2.54296875" bestFit="1" customWidth="1"/>
    <col min="3340" max="3340" width="2.54296875" customWidth="1"/>
    <col min="3341" max="3341" width="4" bestFit="1" customWidth="1"/>
    <col min="3342" max="3342" width="4" customWidth="1"/>
    <col min="3343" max="3343" width="4.36328125" customWidth="1"/>
    <col min="3344" max="3344" width="3" bestFit="1" customWidth="1"/>
    <col min="3345" max="3345" width="39.453125" customWidth="1"/>
    <col min="3346" max="3346" width="35.36328125" customWidth="1"/>
    <col min="3347" max="3347" width="38.453125" customWidth="1"/>
    <col min="3348" max="3348" width="47.36328125" bestFit="1" customWidth="1"/>
    <col min="3349" max="3349" width="19.36328125" bestFit="1" customWidth="1"/>
    <col min="3350" max="3350" width="5.54296875" bestFit="1" customWidth="1"/>
    <col min="3352" max="3352" width="3.08984375" bestFit="1" customWidth="1"/>
    <col min="3353" max="3353" width="5" bestFit="1" customWidth="1"/>
    <col min="3354" max="3354" width="6.54296875" bestFit="1" customWidth="1"/>
    <col min="3355" max="3355" width="3.54296875" bestFit="1" customWidth="1"/>
    <col min="3586" max="3587" width="35" customWidth="1"/>
    <col min="3588" max="3588" width="2.54296875" bestFit="1" customWidth="1"/>
    <col min="3589" max="3589" width="5" bestFit="1" customWidth="1"/>
    <col min="3590" max="3591" width="2" bestFit="1" customWidth="1"/>
    <col min="3592" max="3593" width="2.08984375" bestFit="1" customWidth="1"/>
    <col min="3594" max="3595" width="2.54296875" bestFit="1" customWidth="1"/>
    <col min="3596" max="3596" width="2.54296875" customWidth="1"/>
    <col min="3597" max="3597" width="4" bestFit="1" customWidth="1"/>
    <col min="3598" max="3598" width="4" customWidth="1"/>
    <col min="3599" max="3599" width="4.36328125" customWidth="1"/>
    <col min="3600" max="3600" width="3" bestFit="1" customWidth="1"/>
    <col min="3601" max="3601" width="39.453125" customWidth="1"/>
    <col min="3602" max="3602" width="35.36328125" customWidth="1"/>
    <col min="3603" max="3603" width="38.453125" customWidth="1"/>
    <col min="3604" max="3604" width="47.36328125" bestFit="1" customWidth="1"/>
    <col min="3605" max="3605" width="19.36328125" bestFit="1" customWidth="1"/>
    <col min="3606" max="3606" width="5.54296875" bestFit="1" customWidth="1"/>
    <col min="3608" max="3608" width="3.08984375" bestFit="1" customWidth="1"/>
    <col min="3609" max="3609" width="5" bestFit="1" customWidth="1"/>
    <col min="3610" max="3610" width="6.54296875" bestFit="1" customWidth="1"/>
    <col min="3611" max="3611" width="3.54296875" bestFit="1" customWidth="1"/>
    <col min="3842" max="3843" width="35" customWidth="1"/>
    <col min="3844" max="3844" width="2.54296875" bestFit="1" customWidth="1"/>
    <col min="3845" max="3845" width="5" bestFit="1" customWidth="1"/>
    <col min="3846" max="3847" width="2" bestFit="1" customWidth="1"/>
    <col min="3848" max="3849" width="2.08984375" bestFit="1" customWidth="1"/>
    <col min="3850" max="3851" width="2.54296875" bestFit="1" customWidth="1"/>
    <col min="3852" max="3852" width="2.54296875" customWidth="1"/>
    <col min="3853" max="3853" width="4" bestFit="1" customWidth="1"/>
    <col min="3854" max="3854" width="4" customWidth="1"/>
    <col min="3855" max="3855" width="4.36328125" customWidth="1"/>
    <col min="3856" max="3856" width="3" bestFit="1" customWidth="1"/>
    <col min="3857" max="3857" width="39.453125" customWidth="1"/>
    <col min="3858" max="3858" width="35.36328125" customWidth="1"/>
    <col min="3859" max="3859" width="38.453125" customWidth="1"/>
    <col min="3860" max="3860" width="47.36328125" bestFit="1" customWidth="1"/>
    <col min="3861" max="3861" width="19.36328125" bestFit="1" customWidth="1"/>
    <col min="3862" max="3862" width="5.54296875" bestFit="1" customWidth="1"/>
    <col min="3864" max="3864" width="3.08984375" bestFit="1" customWidth="1"/>
    <col min="3865" max="3865" width="5" bestFit="1" customWidth="1"/>
    <col min="3866" max="3866" width="6.54296875" bestFit="1" customWidth="1"/>
    <col min="3867" max="3867" width="3.54296875" bestFit="1" customWidth="1"/>
    <col min="4098" max="4099" width="35" customWidth="1"/>
    <col min="4100" max="4100" width="2.54296875" bestFit="1" customWidth="1"/>
    <col min="4101" max="4101" width="5" bestFit="1" customWidth="1"/>
    <col min="4102" max="4103" width="2" bestFit="1" customWidth="1"/>
    <col min="4104" max="4105" width="2.08984375" bestFit="1" customWidth="1"/>
    <col min="4106" max="4107" width="2.54296875" bestFit="1" customWidth="1"/>
    <col min="4108" max="4108" width="2.54296875" customWidth="1"/>
    <col min="4109" max="4109" width="4" bestFit="1" customWidth="1"/>
    <col min="4110" max="4110" width="4" customWidth="1"/>
    <col min="4111" max="4111" width="4.36328125" customWidth="1"/>
    <col min="4112" max="4112" width="3" bestFit="1" customWidth="1"/>
    <col min="4113" max="4113" width="39.453125" customWidth="1"/>
    <col min="4114" max="4114" width="35.36328125" customWidth="1"/>
    <col min="4115" max="4115" width="38.453125" customWidth="1"/>
    <col min="4116" max="4116" width="47.36328125" bestFit="1" customWidth="1"/>
    <col min="4117" max="4117" width="19.36328125" bestFit="1" customWidth="1"/>
    <col min="4118" max="4118" width="5.54296875" bestFit="1" customWidth="1"/>
    <col min="4120" max="4120" width="3.08984375" bestFit="1" customWidth="1"/>
    <col min="4121" max="4121" width="5" bestFit="1" customWidth="1"/>
    <col min="4122" max="4122" width="6.54296875" bestFit="1" customWidth="1"/>
    <col min="4123" max="4123" width="3.54296875" bestFit="1" customWidth="1"/>
    <col min="4354" max="4355" width="35" customWidth="1"/>
    <col min="4356" max="4356" width="2.54296875" bestFit="1" customWidth="1"/>
    <col min="4357" max="4357" width="5" bestFit="1" customWidth="1"/>
    <col min="4358" max="4359" width="2" bestFit="1" customWidth="1"/>
    <col min="4360" max="4361" width="2.08984375" bestFit="1" customWidth="1"/>
    <col min="4362" max="4363" width="2.54296875" bestFit="1" customWidth="1"/>
    <col min="4364" max="4364" width="2.54296875" customWidth="1"/>
    <col min="4365" max="4365" width="4" bestFit="1" customWidth="1"/>
    <col min="4366" max="4366" width="4" customWidth="1"/>
    <col min="4367" max="4367" width="4.36328125" customWidth="1"/>
    <col min="4368" max="4368" width="3" bestFit="1" customWidth="1"/>
    <col min="4369" max="4369" width="39.453125" customWidth="1"/>
    <col min="4370" max="4370" width="35.36328125" customWidth="1"/>
    <col min="4371" max="4371" width="38.453125" customWidth="1"/>
    <col min="4372" max="4372" width="47.36328125" bestFit="1" customWidth="1"/>
    <col min="4373" max="4373" width="19.36328125" bestFit="1" customWidth="1"/>
    <col min="4374" max="4374" width="5.54296875" bestFit="1" customWidth="1"/>
    <col min="4376" max="4376" width="3.08984375" bestFit="1" customWidth="1"/>
    <col min="4377" max="4377" width="5" bestFit="1" customWidth="1"/>
    <col min="4378" max="4378" width="6.54296875" bestFit="1" customWidth="1"/>
    <col min="4379" max="4379" width="3.54296875" bestFit="1" customWidth="1"/>
    <col min="4610" max="4611" width="35" customWidth="1"/>
    <col min="4612" max="4612" width="2.54296875" bestFit="1" customWidth="1"/>
    <col min="4613" max="4613" width="5" bestFit="1" customWidth="1"/>
    <col min="4614" max="4615" width="2" bestFit="1" customWidth="1"/>
    <col min="4616" max="4617" width="2.08984375" bestFit="1" customWidth="1"/>
    <col min="4618" max="4619" width="2.54296875" bestFit="1" customWidth="1"/>
    <col min="4620" max="4620" width="2.54296875" customWidth="1"/>
    <col min="4621" max="4621" width="4" bestFit="1" customWidth="1"/>
    <col min="4622" max="4622" width="4" customWidth="1"/>
    <col min="4623" max="4623" width="4.36328125" customWidth="1"/>
    <col min="4624" max="4624" width="3" bestFit="1" customWidth="1"/>
    <col min="4625" max="4625" width="39.453125" customWidth="1"/>
    <col min="4626" max="4626" width="35.36328125" customWidth="1"/>
    <col min="4627" max="4627" width="38.453125" customWidth="1"/>
    <col min="4628" max="4628" width="47.36328125" bestFit="1" customWidth="1"/>
    <col min="4629" max="4629" width="19.36328125" bestFit="1" customWidth="1"/>
    <col min="4630" max="4630" width="5.54296875" bestFit="1" customWidth="1"/>
    <col min="4632" max="4632" width="3.08984375" bestFit="1" customWidth="1"/>
    <col min="4633" max="4633" width="5" bestFit="1" customWidth="1"/>
    <col min="4634" max="4634" width="6.54296875" bestFit="1" customWidth="1"/>
    <col min="4635" max="4635" width="3.54296875" bestFit="1" customWidth="1"/>
    <col min="4866" max="4867" width="35" customWidth="1"/>
    <col min="4868" max="4868" width="2.54296875" bestFit="1" customWidth="1"/>
    <col min="4869" max="4869" width="5" bestFit="1" customWidth="1"/>
    <col min="4870" max="4871" width="2" bestFit="1" customWidth="1"/>
    <col min="4872" max="4873" width="2.08984375" bestFit="1" customWidth="1"/>
    <col min="4874" max="4875" width="2.54296875" bestFit="1" customWidth="1"/>
    <col min="4876" max="4876" width="2.54296875" customWidth="1"/>
    <col min="4877" max="4877" width="4" bestFit="1" customWidth="1"/>
    <col min="4878" max="4878" width="4" customWidth="1"/>
    <col min="4879" max="4879" width="4.36328125" customWidth="1"/>
    <col min="4880" max="4880" width="3" bestFit="1" customWidth="1"/>
    <col min="4881" max="4881" width="39.453125" customWidth="1"/>
    <col min="4882" max="4882" width="35.36328125" customWidth="1"/>
    <col min="4883" max="4883" width="38.453125" customWidth="1"/>
    <col min="4884" max="4884" width="47.36328125" bestFit="1" customWidth="1"/>
    <col min="4885" max="4885" width="19.36328125" bestFit="1" customWidth="1"/>
    <col min="4886" max="4886" width="5.54296875" bestFit="1" customWidth="1"/>
    <col min="4888" max="4888" width="3.08984375" bestFit="1" customWidth="1"/>
    <col min="4889" max="4889" width="5" bestFit="1" customWidth="1"/>
    <col min="4890" max="4890" width="6.54296875" bestFit="1" customWidth="1"/>
    <col min="4891" max="4891" width="3.54296875" bestFit="1" customWidth="1"/>
    <col min="5122" max="5123" width="35" customWidth="1"/>
    <col min="5124" max="5124" width="2.54296875" bestFit="1" customWidth="1"/>
    <col min="5125" max="5125" width="5" bestFit="1" customWidth="1"/>
    <col min="5126" max="5127" width="2" bestFit="1" customWidth="1"/>
    <col min="5128" max="5129" width="2.08984375" bestFit="1" customWidth="1"/>
    <col min="5130" max="5131" width="2.54296875" bestFit="1" customWidth="1"/>
    <col min="5132" max="5132" width="2.54296875" customWidth="1"/>
    <col min="5133" max="5133" width="4" bestFit="1" customWidth="1"/>
    <col min="5134" max="5134" width="4" customWidth="1"/>
    <col min="5135" max="5135" width="4.36328125" customWidth="1"/>
    <col min="5136" max="5136" width="3" bestFit="1" customWidth="1"/>
    <col min="5137" max="5137" width="39.453125" customWidth="1"/>
    <col min="5138" max="5138" width="35.36328125" customWidth="1"/>
    <col min="5139" max="5139" width="38.453125" customWidth="1"/>
    <col min="5140" max="5140" width="47.36328125" bestFit="1" customWidth="1"/>
    <col min="5141" max="5141" width="19.36328125" bestFit="1" customWidth="1"/>
    <col min="5142" max="5142" width="5.54296875" bestFit="1" customWidth="1"/>
    <col min="5144" max="5144" width="3.08984375" bestFit="1" customWidth="1"/>
    <col min="5145" max="5145" width="5" bestFit="1" customWidth="1"/>
    <col min="5146" max="5146" width="6.54296875" bestFit="1" customWidth="1"/>
    <col min="5147" max="5147" width="3.54296875" bestFit="1" customWidth="1"/>
    <col min="5378" max="5379" width="35" customWidth="1"/>
    <col min="5380" max="5380" width="2.54296875" bestFit="1" customWidth="1"/>
    <col min="5381" max="5381" width="5" bestFit="1" customWidth="1"/>
    <col min="5382" max="5383" width="2" bestFit="1" customWidth="1"/>
    <col min="5384" max="5385" width="2.08984375" bestFit="1" customWidth="1"/>
    <col min="5386" max="5387" width="2.54296875" bestFit="1" customWidth="1"/>
    <col min="5388" max="5388" width="2.54296875" customWidth="1"/>
    <col min="5389" max="5389" width="4" bestFit="1" customWidth="1"/>
    <col min="5390" max="5390" width="4" customWidth="1"/>
    <col min="5391" max="5391" width="4.36328125" customWidth="1"/>
    <col min="5392" max="5392" width="3" bestFit="1" customWidth="1"/>
    <col min="5393" max="5393" width="39.453125" customWidth="1"/>
    <col min="5394" max="5394" width="35.36328125" customWidth="1"/>
    <col min="5395" max="5395" width="38.453125" customWidth="1"/>
    <col min="5396" max="5396" width="47.36328125" bestFit="1" customWidth="1"/>
    <col min="5397" max="5397" width="19.36328125" bestFit="1" customWidth="1"/>
    <col min="5398" max="5398" width="5.54296875" bestFit="1" customWidth="1"/>
    <col min="5400" max="5400" width="3.08984375" bestFit="1" customWidth="1"/>
    <col min="5401" max="5401" width="5" bestFit="1" customWidth="1"/>
    <col min="5402" max="5402" width="6.54296875" bestFit="1" customWidth="1"/>
    <col min="5403" max="5403" width="3.54296875" bestFit="1" customWidth="1"/>
    <col min="5634" max="5635" width="35" customWidth="1"/>
    <col min="5636" max="5636" width="2.54296875" bestFit="1" customWidth="1"/>
    <col min="5637" max="5637" width="5" bestFit="1" customWidth="1"/>
    <col min="5638" max="5639" width="2" bestFit="1" customWidth="1"/>
    <col min="5640" max="5641" width="2.08984375" bestFit="1" customWidth="1"/>
    <col min="5642" max="5643" width="2.54296875" bestFit="1" customWidth="1"/>
    <col min="5644" max="5644" width="2.54296875" customWidth="1"/>
    <col min="5645" max="5645" width="4" bestFit="1" customWidth="1"/>
    <col min="5646" max="5646" width="4" customWidth="1"/>
    <col min="5647" max="5647" width="4.36328125" customWidth="1"/>
    <col min="5648" max="5648" width="3" bestFit="1" customWidth="1"/>
    <col min="5649" max="5649" width="39.453125" customWidth="1"/>
    <col min="5650" max="5650" width="35.36328125" customWidth="1"/>
    <col min="5651" max="5651" width="38.453125" customWidth="1"/>
    <col min="5652" max="5652" width="47.36328125" bestFit="1" customWidth="1"/>
    <col min="5653" max="5653" width="19.36328125" bestFit="1" customWidth="1"/>
    <col min="5654" max="5654" width="5.54296875" bestFit="1" customWidth="1"/>
    <col min="5656" max="5656" width="3.08984375" bestFit="1" customWidth="1"/>
    <col min="5657" max="5657" width="5" bestFit="1" customWidth="1"/>
    <col min="5658" max="5658" width="6.54296875" bestFit="1" customWidth="1"/>
    <col min="5659" max="5659" width="3.54296875" bestFit="1" customWidth="1"/>
    <col min="5890" max="5891" width="35" customWidth="1"/>
    <col min="5892" max="5892" width="2.54296875" bestFit="1" customWidth="1"/>
    <col min="5893" max="5893" width="5" bestFit="1" customWidth="1"/>
    <col min="5894" max="5895" width="2" bestFit="1" customWidth="1"/>
    <col min="5896" max="5897" width="2.08984375" bestFit="1" customWidth="1"/>
    <col min="5898" max="5899" width="2.54296875" bestFit="1" customWidth="1"/>
    <col min="5900" max="5900" width="2.54296875" customWidth="1"/>
    <col min="5901" max="5901" width="4" bestFit="1" customWidth="1"/>
    <col min="5902" max="5902" width="4" customWidth="1"/>
    <col min="5903" max="5903" width="4.36328125" customWidth="1"/>
    <col min="5904" max="5904" width="3" bestFit="1" customWidth="1"/>
    <col min="5905" max="5905" width="39.453125" customWidth="1"/>
    <col min="5906" max="5906" width="35.36328125" customWidth="1"/>
    <col min="5907" max="5907" width="38.453125" customWidth="1"/>
    <col min="5908" max="5908" width="47.36328125" bestFit="1" customWidth="1"/>
    <col min="5909" max="5909" width="19.36328125" bestFit="1" customWidth="1"/>
    <col min="5910" max="5910" width="5.54296875" bestFit="1" customWidth="1"/>
    <col min="5912" max="5912" width="3.08984375" bestFit="1" customWidth="1"/>
    <col min="5913" max="5913" width="5" bestFit="1" customWidth="1"/>
    <col min="5914" max="5914" width="6.54296875" bestFit="1" customWidth="1"/>
    <col min="5915" max="5915" width="3.54296875" bestFit="1" customWidth="1"/>
    <col min="6146" max="6147" width="35" customWidth="1"/>
    <col min="6148" max="6148" width="2.54296875" bestFit="1" customWidth="1"/>
    <col min="6149" max="6149" width="5" bestFit="1" customWidth="1"/>
    <col min="6150" max="6151" width="2" bestFit="1" customWidth="1"/>
    <col min="6152" max="6153" width="2.08984375" bestFit="1" customWidth="1"/>
    <col min="6154" max="6155" width="2.54296875" bestFit="1" customWidth="1"/>
    <col min="6156" max="6156" width="2.54296875" customWidth="1"/>
    <col min="6157" max="6157" width="4" bestFit="1" customWidth="1"/>
    <col min="6158" max="6158" width="4" customWidth="1"/>
    <col min="6159" max="6159" width="4.36328125" customWidth="1"/>
    <col min="6160" max="6160" width="3" bestFit="1" customWidth="1"/>
    <col min="6161" max="6161" width="39.453125" customWidth="1"/>
    <col min="6162" max="6162" width="35.36328125" customWidth="1"/>
    <col min="6163" max="6163" width="38.453125" customWidth="1"/>
    <col min="6164" max="6164" width="47.36328125" bestFit="1" customWidth="1"/>
    <col min="6165" max="6165" width="19.36328125" bestFit="1" customWidth="1"/>
    <col min="6166" max="6166" width="5.54296875" bestFit="1" customWidth="1"/>
    <col min="6168" max="6168" width="3.08984375" bestFit="1" customWidth="1"/>
    <col min="6169" max="6169" width="5" bestFit="1" customWidth="1"/>
    <col min="6170" max="6170" width="6.54296875" bestFit="1" customWidth="1"/>
    <col min="6171" max="6171" width="3.54296875" bestFit="1" customWidth="1"/>
    <col min="6402" max="6403" width="35" customWidth="1"/>
    <col min="6404" max="6404" width="2.54296875" bestFit="1" customWidth="1"/>
    <col min="6405" max="6405" width="5" bestFit="1" customWidth="1"/>
    <col min="6406" max="6407" width="2" bestFit="1" customWidth="1"/>
    <col min="6408" max="6409" width="2.08984375" bestFit="1" customWidth="1"/>
    <col min="6410" max="6411" width="2.54296875" bestFit="1" customWidth="1"/>
    <col min="6412" max="6412" width="2.54296875" customWidth="1"/>
    <col min="6413" max="6413" width="4" bestFit="1" customWidth="1"/>
    <col min="6414" max="6414" width="4" customWidth="1"/>
    <col min="6415" max="6415" width="4.36328125" customWidth="1"/>
    <col min="6416" max="6416" width="3" bestFit="1" customWidth="1"/>
    <col min="6417" max="6417" width="39.453125" customWidth="1"/>
    <col min="6418" max="6418" width="35.36328125" customWidth="1"/>
    <col min="6419" max="6419" width="38.453125" customWidth="1"/>
    <col min="6420" max="6420" width="47.36328125" bestFit="1" customWidth="1"/>
    <col min="6421" max="6421" width="19.36328125" bestFit="1" customWidth="1"/>
    <col min="6422" max="6422" width="5.54296875" bestFit="1" customWidth="1"/>
    <col min="6424" max="6424" width="3.08984375" bestFit="1" customWidth="1"/>
    <col min="6425" max="6425" width="5" bestFit="1" customWidth="1"/>
    <col min="6426" max="6426" width="6.54296875" bestFit="1" customWidth="1"/>
    <col min="6427" max="6427" width="3.54296875" bestFit="1" customWidth="1"/>
    <col min="6658" max="6659" width="35" customWidth="1"/>
    <col min="6660" max="6660" width="2.54296875" bestFit="1" customWidth="1"/>
    <col min="6661" max="6661" width="5" bestFit="1" customWidth="1"/>
    <col min="6662" max="6663" width="2" bestFit="1" customWidth="1"/>
    <col min="6664" max="6665" width="2.08984375" bestFit="1" customWidth="1"/>
    <col min="6666" max="6667" width="2.54296875" bestFit="1" customWidth="1"/>
    <col min="6668" max="6668" width="2.54296875" customWidth="1"/>
    <col min="6669" max="6669" width="4" bestFit="1" customWidth="1"/>
    <col min="6670" max="6670" width="4" customWidth="1"/>
    <col min="6671" max="6671" width="4.36328125" customWidth="1"/>
    <col min="6672" max="6672" width="3" bestFit="1" customWidth="1"/>
    <col min="6673" max="6673" width="39.453125" customWidth="1"/>
    <col min="6674" max="6674" width="35.36328125" customWidth="1"/>
    <col min="6675" max="6675" width="38.453125" customWidth="1"/>
    <col min="6676" max="6676" width="47.36328125" bestFit="1" customWidth="1"/>
    <col min="6677" max="6677" width="19.36328125" bestFit="1" customWidth="1"/>
    <col min="6678" max="6678" width="5.54296875" bestFit="1" customWidth="1"/>
    <col min="6680" max="6680" width="3.08984375" bestFit="1" customWidth="1"/>
    <col min="6681" max="6681" width="5" bestFit="1" customWidth="1"/>
    <col min="6682" max="6682" width="6.54296875" bestFit="1" customWidth="1"/>
    <col min="6683" max="6683" width="3.54296875" bestFit="1" customWidth="1"/>
    <col min="6914" max="6915" width="35" customWidth="1"/>
    <col min="6916" max="6916" width="2.54296875" bestFit="1" customWidth="1"/>
    <col min="6917" max="6917" width="5" bestFit="1" customWidth="1"/>
    <col min="6918" max="6919" width="2" bestFit="1" customWidth="1"/>
    <col min="6920" max="6921" width="2.08984375" bestFit="1" customWidth="1"/>
    <col min="6922" max="6923" width="2.54296875" bestFit="1" customWidth="1"/>
    <col min="6924" max="6924" width="2.54296875" customWidth="1"/>
    <col min="6925" max="6925" width="4" bestFit="1" customWidth="1"/>
    <col min="6926" max="6926" width="4" customWidth="1"/>
    <col min="6927" max="6927" width="4.36328125" customWidth="1"/>
    <col min="6928" max="6928" width="3" bestFit="1" customWidth="1"/>
    <col min="6929" max="6929" width="39.453125" customWidth="1"/>
    <col min="6930" max="6930" width="35.36328125" customWidth="1"/>
    <col min="6931" max="6931" width="38.453125" customWidth="1"/>
    <col min="6932" max="6932" width="47.36328125" bestFit="1" customWidth="1"/>
    <col min="6933" max="6933" width="19.36328125" bestFit="1" customWidth="1"/>
    <col min="6934" max="6934" width="5.54296875" bestFit="1" customWidth="1"/>
    <col min="6936" max="6936" width="3.08984375" bestFit="1" customWidth="1"/>
    <col min="6937" max="6937" width="5" bestFit="1" customWidth="1"/>
    <col min="6938" max="6938" width="6.54296875" bestFit="1" customWidth="1"/>
    <col min="6939" max="6939" width="3.54296875" bestFit="1" customWidth="1"/>
    <col min="7170" max="7171" width="35" customWidth="1"/>
    <col min="7172" max="7172" width="2.54296875" bestFit="1" customWidth="1"/>
    <col min="7173" max="7173" width="5" bestFit="1" customWidth="1"/>
    <col min="7174" max="7175" width="2" bestFit="1" customWidth="1"/>
    <col min="7176" max="7177" width="2.08984375" bestFit="1" customWidth="1"/>
    <col min="7178" max="7179" width="2.54296875" bestFit="1" customWidth="1"/>
    <col min="7180" max="7180" width="2.54296875" customWidth="1"/>
    <col min="7181" max="7181" width="4" bestFit="1" customWidth="1"/>
    <col min="7182" max="7182" width="4" customWidth="1"/>
    <col min="7183" max="7183" width="4.36328125" customWidth="1"/>
    <col min="7184" max="7184" width="3" bestFit="1" customWidth="1"/>
    <col min="7185" max="7185" width="39.453125" customWidth="1"/>
    <col min="7186" max="7186" width="35.36328125" customWidth="1"/>
    <col min="7187" max="7187" width="38.453125" customWidth="1"/>
    <col min="7188" max="7188" width="47.36328125" bestFit="1" customWidth="1"/>
    <col min="7189" max="7189" width="19.36328125" bestFit="1" customWidth="1"/>
    <col min="7190" max="7190" width="5.54296875" bestFit="1" customWidth="1"/>
    <col min="7192" max="7192" width="3.08984375" bestFit="1" customWidth="1"/>
    <col min="7193" max="7193" width="5" bestFit="1" customWidth="1"/>
    <col min="7194" max="7194" width="6.54296875" bestFit="1" customWidth="1"/>
    <col min="7195" max="7195" width="3.54296875" bestFit="1" customWidth="1"/>
    <col min="7426" max="7427" width="35" customWidth="1"/>
    <col min="7428" max="7428" width="2.54296875" bestFit="1" customWidth="1"/>
    <col min="7429" max="7429" width="5" bestFit="1" customWidth="1"/>
    <col min="7430" max="7431" width="2" bestFit="1" customWidth="1"/>
    <col min="7432" max="7433" width="2.08984375" bestFit="1" customWidth="1"/>
    <col min="7434" max="7435" width="2.54296875" bestFit="1" customWidth="1"/>
    <col min="7436" max="7436" width="2.54296875" customWidth="1"/>
    <col min="7437" max="7437" width="4" bestFit="1" customWidth="1"/>
    <col min="7438" max="7438" width="4" customWidth="1"/>
    <col min="7439" max="7439" width="4.36328125" customWidth="1"/>
    <col min="7440" max="7440" width="3" bestFit="1" customWidth="1"/>
    <col min="7441" max="7441" width="39.453125" customWidth="1"/>
    <col min="7442" max="7442" width="35.36328125" customWidth="1"/>
    <col min="7443" max="7443" width="38.453125" customWidth="1"/>
    <col min="7444" max="7444" width="47.36328125" bestFit="1" customWidth="1"/>
    <col min="7445" max="7445" width="19.36328125" bestFit="1" customWidth="1"/>
    <col min="7446" max="7446" width="5.54296875" bestFit="1" customWidth="1"/>
    <col min="7448" max="7448" width="3.08984375" bestFit="1" customWidth="1"/>
    <col min="7449" max="7449" width="5" bestFit="1" customWidth="1"/>
    <col min="7450" max="7450" width="6.54296875" bestFit="1" customWidth="1"/>
    <col min="7451" max="7451" width="3.54296875" bestFit="1" customWidth="1"/>
    <col min="7682" max="7683" width="35" customWidth="1"/>
    <col min="7684" max="7684" width="2.54296875" bestFit="1" customWidth="1"/>
    <col min="7685" max="7685" width="5" bestFit="1" customWidth="1"/>
    <col min="7686" max="7687" width="2" bestFit="1" customWidth="1"/>
    <col min="7688" max="7689" width="2.08984375" bestFit="1" customWidth="1"/>
    <col min="7690" max="7691" width="2.54296875" bestFit="1" customWidth="1"/>
    <col min="7692" max="7692" width="2.54296875" customWidth="1"/>
    <col min="7693" max="7693" width="4" bestFit="1" customWidth="1"/>
    <col min="7694" max="7694" width="4" customWidth="1"/>
    <col min="7695" max="7695" width="4.36328125" customWidth="1"/>
    <col min="7696" max="7696" width="3" bestFit="1" customWidth="1"/>
    <col min="7697" max="7697" width="39.453125" customWidth="1"/>
    <col min="7698" max="7698" width="35.36328125" customWidth="1"/>
    <col min="7699" max="7699" width="38.453125" customWidth="1"/>
    <col min="7700" max="7700" width="47.36328125" bestFit="1" customWidth="1"/>
    <col min="7701" max="7701" width="19.36328125" bestFit="1" customWidth="1"/>
    <col min="7702" max="7702" width="5.54296875" bestFit="1" customWidth="1"/>
    <col min="7704" max="7704" width="3.08984375" bestFit="1" customWidth="1"/>
    <col min="7705" max="7705" width="5" bestFit="1" customWidth="1"/>
    <col min="7706" max="7706" width="6.54296875" bestFit="1" customWidth="1"/>
    <col min="7707" max="7707" width="3.54296875" bestFit="1" customWidth="1"/>
    <col min="7938" max="7939" width="35" customWidth="1"/>
    <col min="7940" max="7940" width="2.54296875" bestFit="1" customWidth="1"/>
    <col min="7941" max="7941" width="5" bestFit="1" customWidth="1"/>
    <col min="7942" max="7943" width="2" bestFit="1" customWidth="1"/>
    <col min="7944" max="7945" width="2.08984375" bestFit="1" customWidth="1"/>
    <col min="7946" max="7947" width="2.54296875" bestFit="1" customWidth="1"/>
    <col min="7948" max="7948" width="2.54296875" customWidth="1"/>
    <col min="7949" max="7949" width="4" bestFit="1" customWidth="1"/>
    <col min="7950" max="7950" width="4" customWidth="1"/>
    <col min="7951" max="7951" width="4.36328125" customWidth="1"/>
    <col min="7952" max="7952" width="3" bestFit="1" customWidth="1"/>
    <col min="7953" max="7953" width="39.453125" customWidth="1"/>
    <col min="7954" max="7954" width="35.36328125" customWidth="1"/>
    <col min="7955" max="7955" width="38.453125" customWidth="1"/>
    <col min="7956" max="7956" width="47.36328125" bestFit="1" customWidth="1"/>
    <col min="7957" max="7957" width="19.36328125" bestFit="1" customWidth="1"/>
    <col min="7958" max="7958" width="5.54296875" bestFit="1" customWidth="1"/>
    <col min="7960" max="7960" width="3.08984375" bestFit="1" customWidth="1"/>
    <col min="7961" max="7961" width="5" bestFit="1" customWidth="1"/>
    <col min="7962" max="7962" width="6.54296875" bestFit="1" customWidth="1"/>
    <col min="7963" max="7963" width="3.54296875" bestFit="1" customWidth="1"/>
    <col min="8194" max="8195" width="35" customWidth="1"/>
    <col min="8196" max="8196" width="2.54296875" bestFit="1" customWidth="1"/>
    <col min="8197" max="8197" width="5" bestFit="1" customWidth="1"/>
    <col min="8198" max="8199" width="2" bestFit="1" customWidth="1"/>
    <col min="8200" max="8201" width="2.08984375" bestFit="1" customWidth="1"/>
    <col min="8202" max="8203" width="2.54296875" bestFit="1" customWidth="1"/>
    <col min="8204" max="8204" width="2.54296875" customWidth="1"/>
    <col min="8205" max="8205" width="4" bestFit="1" customWidth="1"/>
    <col min="8206" max="8206" width="4" customWidth="1"/>
    <col min="8207" max="8207" width="4.36328125" customWidth="1"/>
    <col min="8208" max="8208" width="3" bestFit="1" customWidth="1"/>
    <col min="8209" max="8209" width="39.453125" customWidth="1"/>
    <col min="8210" max="8210" width="35.36328125" customWidth="1"/>
    <col min="8211" max="8211" width="38.453125" customWidth="1"/>
    <col min="8212" max="8212" width="47.36328125" bestFit="1" customWidth="1"/>
    <col min="8213" max="8213" width="19.36328125" bestFit="1" customWidth="1"/>
    <col min="8214" max="8214" width="5.54296875" bestFit="1" customWidth="1"/>
    <col min="8216" max="8216" width="3.08984375" bestFit="1" customWidth="1"/>
    <col min="8217" max="8217" width="5" bestFit="1" customWidth="1"/>
    <col min="8218" max="8218" width="6.54296875" bestFit="1" customWidth="1"/>
    <col min="8219" max="8219" width="3.54296875" bestFit="1" customWidth="1"/>
    <col min="8450" max="8451" width="35" customWidth="1"/>
    <col min="8452" max="8452" width="2.54296875" bestFit="1" customWidth="1"/>
    <col min="8453" max="8453" width="5" bestFit="1" customWidth="1"/>
    <col min="8454" max="8455" width="2" bestFit="1" customWidth="1"/>
    <col min="8456" max="8457" width="2.08984375" bestFit="1" customWidth="1"/>
    <col min="8458" max="8459" width="2.54296875" bestFit="1" customWidth="1"/>
    <col min="8460" max="8460" width="2.54296875" customWidth="1"/>
    <col min="8461" max="8461" width="4" bestFit="1" customWidth="1"/>
    <col min="8462" max="8462" width="4" customWidth="1"/>
    <col min="8463" max="8463" width="4.36328125" customWidth="1"/>
    <col min="8464" max="8464" width="3" bestFit="1" customWidth="1"/>
    <col min="8465" max="8465" width="39.453125" customWidth="1"/>
    <col min="8466" max="8466" width="35.36328125" customWidth="1"/>
    <col min="8467" max="8467" width="38.453125" customWidth="1"/>
    <col min="8468" max="8468" width="47.36328125" bestFit="1" customWidth="1"/>
    <col min="8469" max="8469" width="19.36328125" bestFit="1" customWidth="1"/>
    <col min="8470" max="8470" width="5.54296875" bestFit="1" customWidth="1"/>
    <col min="8472" max="8472" width="3.08984375" bestFit="1" customWidth="1"/>
    <col min="8473" max="8473" width="5" bestFit="1" customWidth="1"/>
    <col min="8474" max="8474" width="6.54296875" bestFit="1" customWidth="1"/>
    <col min="8475" max="8475" width="3.54296875" bestFit="1" customWidth="1"/>
    <col min="8706" max="8707" width="35" customWidth="1"/>
    <col min="8708" max="8708" width="2.54296875" bestFit="1" customWidth="1"/>
    <col min="8709" max="8709" width="5" bestFit="1" customWidth="1"/>
    <col min="8710" max="8711" width="2" bestFit="1" customWidth="1"/>
    <col min="8712" max="8713" width="2.08984375" bestFit="1" customWidth="1"/>
    <col min="8714" max="8715" width="2.54296875" bestFit="1" customWidth="1"/>
    <col min="8716" max="8716" width="2.54296875" customWidth="1"/>
    <col min="8717" max="8717" width="4" bestFit="1" customWidth="1"/>
    <col min="8718" max="8718" width="4" customWidth="1"/>
    <col min="8719" max="8719" width="4.36328125" customWidth="1"/>
    <col min="8720" max="8720" width="3" bestFit="1" customWidth="1"/>
    <col min="8721" max="8721" width="39.453125" customWidth="1"/>
    <col min="8722" max="8722" width="35.36328125" customWidth="1"/>
    <col min="8723" max="8723" width="38.453125" customWidth="1"/>
    <col min="8724" max="8724" width="47.36328125" bestFit="1" customWidth="1"/>
    <col min="8725" max="8725" width="19.36328125" bestFit="1" customWidth="1"/>
    <col min="8726" max="8726" width="5.54296875" bestFit="1" customWidth="1"/>
    <col min="8728" max="8728" width="3.08984375" bestFit="1" customWidth="1"/>
    <col min="8729" max="8729" width="5" bestFit="1" customWidth="1"/>
    <col min="8730" max="8730" width="6.54296875" bestFit="1" customWidth="1"/>
    <col min="8731" max="8731" width="3.54296875" bestFit="1" customWidth="1"/>
    <col min="8962" max="8963" width="35" customWidth="1"/>
    <col min="8964" max="8964" width="2.54296875" bestFit="1" customWidth="1"/>
    <col min="8965" max="8965" width="5" bestFit="1" customWidth="1"/>
    <col min="8966" max="8967" width="2" bestFit="1" customWidth="1"/>
    <col min="8968" max="8969" width="2.08984375" bestFit="1" customWidth="1"/>
    <col min="8970" max="8971" width="2.54296875" bestFit="1" customWidth="1"/>
    <col min="8972" max="8972" width="2.54296875" customWidth="1"/>
    <col min="8973" max="8973" width="4" bestFit="1" customWidth="1"/>
    <col min="8974" max="8974" width="4" customWidth="1"/>
    <col min="8975" max="8975" width="4.36328125" customWidth="1"/>
    <col min="8976" max="8976" width="3" bestFit="1" customWidth="1"/>
    <col min="8977" max="8977" width="39.453125" customWidth="1"/>
    <col min="8978" max="8978" width="35.36328125" customWidth="1"/>
    <col min="8979" max="8979" width="38.453125" customWidth="1"/>
    <col min="8980" max="8980" width="47.36328125" bestFit="1" customWidth="1"/>
    <col min="8981" max="8981" width="19.36328125" bestFit="1" customWidth="1"/>
    <col min="8982" max="8982" width="5.54296875" bestFit="1" customWidth="1"/>
    <col min="8984" max="8984" width="3.08984375" bestFit="1" customWidth="1"/>
    <col min="8985" max="8985" width="5" bestFit="1" customWidth="1"/>
    <col min="8986" max="8986" width="6.54296875" bestFit="1" customWidth="1"/>
    <col min="8987" max="8987" width="3.54296875" bestFit="1" customWidth="1"/>
    <col min="9218" max="9219" width="35" customWidth="1"/>
    <col min="9220" max="9220" width="2.54296875" bestFit="1" customWidth="1"/>
    <col min="9221" max="9221" width="5" bestFit="1" customWidth="1"/>
    <col min="9222" max="9223" width="2" bestFit="1" customWidth="1"/>
    <col min="9224" max="9225" width="2.08984375" bestFit="1" customWidth="1"/>
    <col min="9226" max="9227" width="2.54296875" bestFit="1" customWidth="1"/>
    <col min="9228" max="9228" width="2.54296875" customWidth="1"/>
    <col min="9229" max="9229" width="4" bestFit="1" customWidth="1"/>
    <col min="9230" max="9230" width="4" customWidth="1"/>
    <col min="9231" max="9231" width="4.36328125" customWidth="1"/>
    <col min="9232" max="9232" width="3" bestFit="1" customWidth="1"/>
    <col min="9233" max="9233" width="39.453125" customWidth="1"/>
    <col min="9234" max="9234" width="35.36328125" customWidth="1"/>
    <col min="9235" max="9235" width="38.453125" customWidth="1"/>
    <col min="9236" max="9236" width="47.36328125" bestFit="1" customWidth="1"/>
    <col min="9237" max="9237" width="19.36328125" bestFit="1" customWidth="1"/>
    <col min="9238" max="9238" width="5.54296875" bestFit="1" customWidth="1"/>
    <col min="9240" max="9240" width="3.08984375" bestFit="1" customWidth="1"/>
    <col min="9241" max="9241" width="5" bestFit="1" customWidth="1"/>
    <col min="9242" max="9242" width="6.54296875" bestFit="1" customWidth="1"/>
    <col min="9243" max="9243" width="3.54296875" bestFit="1" customWidth="1"/>
    <col min="9474" max="9475" width="35" customWidth="1"/>
    <col min="9476" max="9476" width="2.54296875" bestFit="1" customWidth="1"/>
    <col min="9477" max="9477" width="5" bestFit="1" customWidth="1"/>
    <col min="9478" max="9479" width="2" bestFit="1" customWidth="1"/>
    <col min="9480" max="9481" width="2.08984375" bestFit="1" customWidth="1"/>
    <col min="9482" max="9483" width="2.54296875" bestFit="1" customWidth="1"/>
    <col min="9484" max="9484" width="2.54296875" customWidth="1"/>
    <col min="9485" max="9485" width="4" bestFit="1" customWidth="1"/>
    <col min="9486" max="9486" width="4" customWidth="1"/>
    <col min="9487" max="9487" width="4.36328125" customWidth="1"/>
    <col min="9488" max="9488" width="3" bestFit="1" customWidth="1"/>
    <col min="9489" max="9489" width="39.453125" customWidth="1"/>
    <col min="9490" max="9490" width="35.36328125" customWidth="1"/>
    <col min="9491" max="9491" width="38.453125" customWidth="1"/>
    <col min="9492" max="9492" width="47.36328125" bestFit="1" customWidth="1"/>
    <col min="9493" max="9493" width="19.36328125" bestFit="1" customWidth="1"/>
    <col min="9494" max="9494" width="5.54296875" bestFit="1" customWidth="1"/>
    <col min="9496" max="9496" width="3.08984375" bestFit="1" customWidth="1"/>
    <col min="9497" max="9497" width="5" bestFit="1" customWidth="1"/>
    <col min="9498" max="9498" width="6.54296875" bestFit="1" customWidth="1"/>
    <col min="9499" max="9499" width="3.54296875" bestFit="1" customWidth="1"/>
    <col min="9730" max="9731" width="35" customWidth="1"/>
    <col min="9732" max="9732" width="2.54296875" bestFit="1" customWidth="1"/>
    <col min="9733" max="9733" width="5" bestFit="1" customWidth="1"/>
    <col min="9734" max="9735" width="2" bestFit="1" customWidth="1"/>
    <col min="9736" max="9737" width="2.08984375" bestFit="1" customWidth="1"/>
    <col min="9738" max="9739" width="2.54296875" bestFit="1" customWidth="1"/>
    <col min="9740" max="9740" width="2.54296875" customWidth="1"/>
    <col min="9741" max="9741" width="4" bestFit="1" customWidth="1"/>
    <col min="9742" max="9742" width="4" customWidth="1"/>
    <col min="9743" max="9743" width="4.36328125" customWidth="1"/>
    <col min="9744" max="9744" width="3" bestFit="1" customWidth="1"/>
    <col min="9745" max="9745" width="39.453125" customWidth="1"/>
    <col min="9746" max="9746" width="35.36328125" customWidth="1"/>
    <col min="9747" max="9747" width="38.453125" customWidth="1"/>
    <col min="9748" max="9748" width="47.36328125" bestFit="1" customWidth="1"/>
    <col min="9749" max="9749" width="19.36328125" bestFit="1" customWidth="1"/>
    <col min="9750" max="9750" width="5.54296875" bestFit="1" customWidth="1"/>
    <col min="9752" max="9752" width="3.08984375" bestFit="1" customWidth="1"/>
    <col min="9753" max="9753" width="5" bestFit="1" customWidth="1"/>
    <col min="9754" max="9754" width="6.54296875" bestFit="1" customWidth="1"/>
    <col min="9755" max="9755" width="3.54296875" bestFit="1" customWidth="1"/>
    <col min="9986" max="9987" width="35" customWidth="1"/>
    <col min="9988" max="9988" width="2.54296875" bestFit="1" customWidth="1"/>
    <col min="9989" max="9989" width="5" bestFit="1" customWidth="1"/>
    <col min="9990" max="9991" width="2" bestFit="1" customWidth="1"/>
    <col min="9992" max="9993" width="2.08984375" bestFit="1" customWidth="1"/>
    <col min="9994" max="9995" width="2.54296875" bestFit="1" customWidth="1"/>
    <col min="9996" max="9996" width="2.54296875" customWidth="1"/>
    <col min="9997" max="9997" width="4" bestFit="1" customWidth="1"/>
    <col min="9998" max="9998" width="4" customWidth="1"/>
    <col min="9999" max="9999" width="4.36328125" customWidth="1"/>
    <col min="10000" max="10000" width="3" bestFit="1" customWidth="1"/>
    <col min="10001" max="10001" width="39.453125" customWidth="1"/>
    <col min="10002" max="10002" width="35.36328125" customWidth="1"/>
    <col min="10003" max="10003" width="38.453125" customWidth="1"/>
    <col min="10004" max="10004" width="47.36328125" bestFit="1" customWidth="1"/>
    <col min="10005" max="10005" width="19.36328125" bestFit="1" customWidth="1"/>
    <col min="10006" max="10006" width="5.54296875" bestFit="1" customWidth="1"/>
    <col min="10008" max="10008" width="3.08984375" bestFit="1" customWidth="1"/>
    <col min="10009" max="10009" width="5" bestFit="1" customWidth="1"/>
    <col min="10010" max="10010" width="6.54296875" bestFit="1" customWidth="1"/>
    <col min="10011" max="10011" width="3.54296875" bestFit="1" customWidth="1"/>
    <col min="10242" max="10243" width="35" customWidth="1"/>
    <col min="10244" max="10244" width="2.54296875" bestFit="1" customWidth="1"/>
    <col min="10245" max="10245" width="5" bestFit="1" customWidth="1"/>
    <col min="10246" max="10247" width="2" bestFit="1" customWidth="1"/>
    <col min="10248" max="10249" width="2.08984375" bestFit="1" customWidth="1"/>
    <col min="10250" max="10251" width="2.54296875" bestFit="1" customWidth="1"/>
    <col min="10252" max="10252" width="2.54296875" customWidth="1"/>
    <col min="10253" max="10253" width="4" bestFit="1" customWidth="1"/>
    <col min="10254" max="10254" width="4" customWidth="1"/>
    <col min="10255" max="10255" width="4.36328125" customWidth="1"/>
    <col min="10256" max="10256" width="3" bestFit="1" customWidth="1"/>
    <col min="10257" max="10257" width="39.453125" customWidth="1"/>
    <col min="10258" max="10258" width="35.36328125" customWidth="1"/>
    <col min="10259" max="10259" width="38.453125" customWidth="1"/>
    <col min="10260" max="10260" width="47.36328125" bestFit="1" customWidth="1"/>
    <col min="10261" max="10261" width="19.36328125" bestFit="1" customWidth="1"/>
    <col min="10262" max="10262" width="5.54296875" bestFit="1" customWidth="1"/>
    <col min="10264" max="10264" width="3.08984375" bestFit="1" customWidth="1"/>
    <col min="10265" max="10265" width="5" bestFit="1" customWidth="1"/>
    <col min="10266" max="10266" width="6.54296875" bestFit="1" customWidth="1"/>
    <col min="10267" max="10267" width="3.54296875" bestFit="1" customWidth="1"/>
    <col min="10498" max="10499" width="35" customWidth="1"/>
    <col min="10500" max="10500" width="2.54296875" bestFit="1" customWidth="1"/>
    <col min="10501" max="10501" width="5" bestFit="1" customWidth="1"/>
    <col min="10502" max="10503" width="2" bestFit="1" customWidth="1"/>
    <col min="10504" max="10505" width="2.08984375" bestFit="1" customWidth="1"/>
    <col min="10506" max="10507" width="2.54296875" bestFit="1" customWidth="1"/>
    <col min="10508" max="10508" width="2.54296875" customWidth="1"/>
    <col min="10509" max="10509" width="4" bestFit="1" customWidth="1"/>
    <col min="10510" max="10510" width="4" customWidth="1"/>
    <col min="10511" max="10511" width="4.36328125" customWidth="1"/>
    <col min="10512" max="10512" width="3" bestFit="1" customWidth="1"/>
    <col min="10513" max="10513" width="39.453125" customWidth="1"/>
    <col min="10514" max="10514" width="35.36328125" customWidth="1"/>
    <col min="10515" max="10515" width="38.453125" customWidth="1"/>
    <col min="10516" max="10516" width="47.36328125" bestFit="1" customWidth="1"/>
    <col min="10517" max="10517" width="19.36328125" bestFit="1" customWidth="1"/>
    <col min="10518" max="10518" width="5.54296875" bestFit="1" customWidth="1"/>
    <col min="10520" max="10520" width="3.08984375" bestFit="1" customWidth="1"/>
    <col min="10521" max="10521" width="5" bestFit="1" customWidth="1"/>
    <col min="10522" max="10522" width="6.54296875" bestFit="1" customWidth="1"/>
    <col min="10523" max="10523" width="3.54296875" bestFit="1" customWidth="1"/>
    <col min="10754" max="10755" width="35" customWidth="1"/>
    <col min="10756" max="10756" width="2.54296875" bestFit="1" customWidth="1"/>
    <col min="10757" max="10757" width="5" bestFit="1" customWidth="1"/>
    <col min="10758" max="10759" width="2" bestFit="1" customWidth="1"/>
    <col min="10760" max="10761" width="2.08984375" bestFit="1" customWidth="1"/>
    <col min="10762" max="10763" width="2.54296875" bestFit="1" customWidth="1"/>
    <col min="10764" max="10764" width="2.54296875" customWidth="1"/>
    <col min="10765" max="10765" width="4" bestFit="1" customWidth="1"/>
    <col min="10766" max="10766" width="4" customWidth="1"/>
    <col min="10767" max="10767" width="4.36328125" customWidth="1"/>
    <col min="10768" max="10768" width="3" bestFit="1" customWidth="1"/>
    <col min="10769" max="10769" width="39.453125" customWidth="1"/>
    <col min="10770" max="10770" width="35.36328125" customWidth="1"/>
    <col min="10771" max="10771" width="38.453125" customWidth="1"/>
    <col min="10772" max="10772" width="47.36328125" bestFit="1" customWidth="1"/>
    <col min="10773" max="10773" width="19.36328125" bestFit="1" customWidth="1"/>
    <col min="10774" max="10774" width="5.54296875" bestFit="1" customWidth="1"/>
    <col min="10776" max="10776" width="3.08984375" bestFit="1" customWidth="1"/>
    <col min="10777" max="10777" width="5" bestFit="1" customWidth="1"/>
    <col min="10778" max="10778" width="6.54296875" bestFit="1" customWidth="1"/>
    <col min="10779" max="10779" width="3.54296875" bestFit="1" customWidth="1"/>
    <col min="11010" max="11011" width="35" customWidth="1"/>
    <col min="11012" max="11012" width="2.54296875" bestFit="1" customWidth="1"/>
    <col min="11013" max="11013" width="5" bestFit="1" customWidth="1"/>
    <col min="11014" max="11015" width="2" bestFit="1" customWidth="1"/>
    <col min="11016" max="11017" width="2.08984375" bestFit="1" customWidth="1"/>
    <col min="11018" max="11019" width="2.54296875" bestFit="1" customWidth="1"/>
    <col min="11020" max="11020" width="2.54296875" customWidth="1"/>
    <col min="11021" max="11021" width="4" bestFit="1" customWidth="1"/>
    <col min="11022" max="11022" width="4" customWidth="1"/>
    <col min="11023" max="11023" width="4.36328125" customWidth="1"/>
    <col min="11024" max="11024" width="3" bestFit="1" customWidth="1"/>
    <col min="11025" max="11025" width="39.453125" customWidth="1"/>
    <col min="11026" max="11026" width="35.36328125" customWidth="1"/>
    <col min="11027" max="11027" width="38.453125" customWidth="1"/>
    <col min="11028" max="11028" width="47.36328125" bestFit="1" customWidth="1"/>
    <col min="11029" max="11029" width="19.36328125" bestFit="1" customWidth="1"/>
    <col min="11030" max="11030" width="5.54296875" bestFit="1" customWidth="1"/>
    <col min="11032" max="11032" width="3.08984375" bestFit="1" customWidth="1"/>
    <col min="11033" max="11033" width="5" bestFit="1" customWidth="1"/>
    <col min="11034" max="11034" width="6.54296875" bestFit="1" customWidth="1"/>
    <col min="11035" max="11035" width="3.54296875" bestFit="1" customWidth="1"/>
    <col min="11266" max="11267" width="35" customWidth="1"/>
    <col min="11268" max="11268" width="2.54296875" bestFit="1" customWidth="1"/>
    <col min="11269" max="11269" width="5" bestFit="1" customWidth="1"/>
    <col min="11270" max="11271" width="2" bestFit="1" customWidth="1"/>
    <col min="11272" max="11273" width="2.08984375" bestFit="1" customWidth="1"/>
    <col min="11274" max="11275" width="2.54296875" bestFit="1" customWidth="1"/>
    <col min="11276" max="11276" width="2.54296875" customWidth="1"/>
    <col min="11277" max="11277" width="4" bestFit="1" customWidth="1"/>
    <col min="11278" max="11278" width="4" customWidth="1"/>
    <col min="11279" max="11279" width="4.36328125" customWidth="1"/>
    <col min="11280" max="11280" width="3" bestFit="1" customWidth="1"/>
    <col min="11281" max="11281" width="39.453125" customWidth="1"/>
    <col min="11282" max="11282" width="35.36328125" customWidth="1"/>
    <col min="11283" max="11283" width="38.453125" customWidth="1"/>
    <col min="11284" max="11284" width="47.36328125" bestFit="1" customWidth="1"/>
    <col min="11285" max="11285" width="19.36328125" bestFit="1" customWidth="1"/>
    <col min="11286" max="11286" width="5.54296875" bestFit="1" customWidth="1"/>
    <col min="11288" max="11288" width="3.08984375" bestFit="1" customWidth="1"/>
    <col min="11289" max="11289" width="5" bestFit="1" customWidth="1"/>
    <col min="11290" max="11290" width="6.54296875" bestFit="1" customWidth="1"/>
    <col min="11291" max="11291" width="3.54296875" bestFit="1" customWidth="1"/>
    <col min="11522" max="11523" width="35" customWidth="1"/>
    <col min="11524" max="11524" width="2.54296875" bestFit="1" customWidth="1"/>
    <col min="11525" max="11525" width="5" bestFit="1" customWidth="1"/>
    <col min="11526" max="11527" width="2" bestFit="1" customWidth="1"/>
    <col min="11528" max="11529" width="2.08984375" bestFit="1" customWidth="1"/>
    <col min="11530" max="11531" width="2.54296875" bestFit="1" customWidth="1"/>
    <col min="11532" max="11532" width="2.54296875" customWidth="1"/>
    <col min="11533" max="11533" width="4" bestFit="1" customWidth="1"/>
    <col min="11534" max="11534" width="4" customWidth="1"/>
    <col min="11535" max="11535" width="4.36328125" customWidth="1"/>
    <col min="11536" max="11536" width="3" bestFit="1" customWidth="1"/>
    <col min="11537" max="11537" width="39.453125" customWidth="1"/>
    <col min="11538" max="11538" width="35.36328125" customWidth="1"/>
    <col min="11539" max="11539" width="38.453125" customWidth="1"/>
    <col min="11540" max="11540" width="47.36328125" bestFit="1" customWidth="1"/>
    <col min="11541" max="11541" width="19.36328125" bestFit="1" customWidth="1"/>
    <col min="11542" max="11542" width="5.54296875" bestFit="1" customWidth="1"/>
    <col min="11544" max="11544" width="3.08984375" bestFit="1" customWidth="1"/>
    <col min="11545" max="11545" width="5" bestFit="1" customWidth="1"/>
    <col min="11546" max="11546" width="6.54296875" bestFit="1" customWidth="1"/>
    <col min="11547" max="11547" width="3.54296875" bestFit="1" customWidth="1"/>
    <col min="11778" max="11779" width="35" customWidth="1"/>
    <col min="11780" max="11780" width="2.54296875" bestFit="1" customWidth="1"/>
    <col min="11781" max="11781" width="5" bestFit="1" customWidth="1"/>
    <col min="11782" max="11783" width="2" bestFit="1" customWidth="1"/>
    <col min="11784" max="11785" width="2.08984375" bestFit="1" customWidth="1"/>
    <col min="11786" max="11787" width="2.54296875" bestFit="1" customWidth="1"/>
    <col min="11788" max="11788" width="2.54296875" customWidth="1"/>
    <col min="11789" max="11789" width="4" bestFit="1" customWidth="1"/>
    <col min="11790" max="11790" width="4" customWidth="1"/>
    <col min="11791" max="11791" width="4.36328125" customWidth="1"/>
    <col min="11792" max="11792" width="3" bestFit="1" customWidth="1"/>
    <col min="11793" max="11793" width="39.453125" customWidth="1"/>
    <col min="11794" max="11794" width="35.36328125" customWidth="1"/>
    <col min="11795" max="11795" width="38.453125" customWidth="1"/>
    <col min="11796" max="11796" width="47.36328125" bestFit="1" customWidth="1"/>
    <col min="11797" max="11797" width="19.36328125" bestFit="1" customWidth="1"/>
    <col min="11798" max="11798" width="5.54296875" bestFit="1" customWidth="1"/>
    <col min="11800" max="11800" width="3.08984375" bestFit="1" customWidth="1"/>
    <col min="11801" max="11801" width="5" bestFit="1" customWidth="1"/>
    <col min="11802" max="11802" width="6.54296875" bestFit="1" customWidth="1"/>
    <col min="11803" max="11803" width="3.54296875" bestFit="1" customWidth="1"/>
    <col min="12034" max="12035" width="35" customWidth="1"/>
    <col min="12036" max="12036" width="2.54296875" bestFit="1" customWidth="1"/>
    <col min="12037" max="12037" width="5" bestFit="1" customWidth="1"/>
    <col min="12038" max="12039" width="2" bestFit="1" customWidth="1"/>
    <col min="12040" max="12041" width="2.08984375" bestFit="1" customWidth="1"/>
    <col min="12042" max="12043" width="2.54296875" bestFit="1" customWidth="1"/>
    <col min="12044" max="12044" width="2.54296875" customWidth="1"/>
    <col min="12045" max="12045" width="4" bestFit="1" customWidth="1"/>
    <col min="12046" max="12046" width="4" customWidth="1"/>
    <col min="12047" max="12047" width="4.36328125" customWidth="1"/>
    <col min="12048" max="12048" width="3" bestFit="1" customWidth="1"/>
    <col min="12049" max="12049" width="39.453125" customWidth="1"/>
    <col min="12050" max="12050" width="35.36328125" customWidth="1"/>
    <col min="12051" max="12051" width="38.453125" customWidth="1"/>
    <col min="12052" max="12052" width="47.36328125" bestFit="1" customWidth="1"/>
    <col min="12053" max="12053" width="19.36328125" bestFit="1" customWidth="1"/>
    <col min="12054" max="12054" width="5.54296875" bestFit="1" customWidth="1"/>
    <col min="12056" max="12056" width="3.08984375" bestFit="1" customWidth="1"/>
    <col min="12057" max="12057" width="5" bestFit="1" customWidth="1"/>
    <col min="12058" max="12058" width="6.54296875" bestFit="1" customWidth="1"/>
    <col min="12059" max="12059" width="3.54296875" bestFit="1" customWidth="1"/>
    <col min="12290" max="12291" width="35" customWidth="1"/>
    <col min="12292" max="12292" width="2.54296875" bestFit="1" customWidth="1"/>
    <col min="12293" max="12293" width="5" bestFit="1" customWidth="1"/>
    <col min="12294" max="12295" width="2" bestFit="1" customWidth="1"/>
    <col min="12296" max="12297" width="2.08984375" bestFit="1" customWidth="1"/>
    <col min="12298" max="12299" width="2.54296875" bestFit="1" customWidth="1"/>
    <col min="12300" max="12300" width="2.54296875" customWidth="1"/>
    <col min="12301" max="12301" width="4" bestFit="1" customWidth="1"/>
    <col min="12302" max="12302" width="4" customWidth="1"/>
    <col min="12303" max="12303" width="4.36328125" customWidth="1"/>
    <col min="12304" max="12304" width="3" bestFit="1" customWidth="1"/>
    <col min="12305" max="12305" width="39.453125" customWidth="1"/>
    <col min="12306" max="12306" width="35.36328125" customWidth="1"/>
    <col min="12307" max="12307" width="38.453125" customWidth="1"/>
    <col min="12308" max="12308" width="47.36328125" bestFit="1" customWidth="1"/>
    <col min="12309" max="12309" width="19.36328125" bestFit="1" customWidth="1"/>
    <col min="12310" max="12310" width="5.54296875" bestFit="1" customWidth="1"/>
    <col min="12312" max="12312" width="3.08984375" bestFit="1" customWidth="1"/>
    <col min="12313" max="12313" width="5" bestFit="1" customWidth="1"/>
    <col min="12314" max="12314" width="6.54296875" bestFit="1" customWidth="1"/>
    <col min="12315" max="12315" width="3.54296875" bestFit="1" customWidth="1"/>
    <col min="12546" max="12547" width="35" customWidth="1"/>
    <col min="12548" max="12548" width="2.54296875" bestFit="1" customWidth="1"/>
    <col min="12549" max="12549" width="5" bestFit="1" customWidth="1"/>
    <col min="12550" max="12551" width="2" bestFit="1" customWidth="1"/>
    <col min="12552" max="12553" width="2.08984375" bestFit="1" customWidth="1"/>
    <col min="12554" max="12555" width="2.54296875" bestFit="1" customWidth="1"/>
    <col min="12556" max="12556" width="2.54296875" customWidth="1"/>
    <col min="12557" max="12557" width="4" bestFit="1" customWidth="1"/>
    <col min="12558" max="12558" width="4" customWidth="1"/>
    <col min="12559" max="12559" width="4.36328125" customWidth="1"/>
    <col min="12560" max="12560" width="3" bestFit="1" customWidth="1"/>
    <col min="12561" max="12561" width="39.453125" customWidth="1"/>
    <col min="12562" max="12562" width="35.36328125" customWidth="1"/>
    <col min="12563" max="12563" width="38.453125" customWidth="1"/>
    <col min="12564" max="12564" width="47.36328125" bestFit="1" customWidth="1"/>
    <col min="12565" max="12565" width="19.36328125" bestFit="1" customWidth="1"/>
    <col min="12566" max="12566" width="5.54296875" bestFit="1" customWidth="1"/>
    <col min="12568" max="12568" width="3.08984375" bestFit="1" customWidth="1"/>
    <col min="12569" max="12569" width="5" bestFit="1" customWidth="1"/>
    <col min="12570" max="12570" width="6.54296875" bestFit="1" customWidth="1"/>
    <col min="12571" max="12571" width="3.54296875" bestFit="1" customWidth="1"/>
    <col min="12802" max="12803" width="35" customWidth="1"/>
    <col min="12804" max="12804" width="2.54296875" bestFit="1" customWidth="1"/>
    <col min="12805" max="12805" width="5" bestFit="1" customWidth="1"/>
    <col min="12806" max="12807" width="2" bestFit="1" customWidth="1"/>
    <col min="12808" max="12809" width="2.08984375" bestFit="1" customWidth="1"/>
    <col min="12810" max="12811" width="2.54296875" bestFit="1" customWidth="1"/>
    <col min="12812" max="12812" width="2.54296875" customWidth="1"/>
    <col min="12813" max="12813" width="4" bestFit="1" customWidth="1"/>
    <col min="12814" max="12814" width="4" customWidth="1"/>
    <col min="12815" max="12815" width="4.36328125" customWidth="1"/>
    <col min="12816" max="12816" width="3" bestFit="1" customWidth="1"/>
    <col min="12817" max="12817" width="39.453125" customWidth="1"/>
    <col min="12818" max="12818" width="35.36328125" customWidth="1"/>
    <col min="12819" max="12819" width="38.453125" customWidth="1"/>
    <col min="12820" max="12820" width="47.36328125" bestFit="1" customWidth="1"/>
    <col min="12821" max="12821" width="19.36328125" bestFit="1" customWidth="1"/>
    <col min="12822" max="12822" width="5.54296875" bestFit="1" customWidth="1"/>
    <col min="12824" max="12824" width="3.08984375" bestFit="1" customWidth="1"/>
    <col min="12825" max="12825" width="5" bestFit="1" customWidth="1"/>
    <col min="12826" max="12826" width="6.54296875" bestFit="1" customWidth="1"/>
    <col min="12827" max="12827" width="3.54296875" bestFit="1" customWidth="1"/>
    <col min="13058" max="13059" width="35" customWidth="1"/>
    <col min="13060" max="13060" width="2.54296875" bestFit="1" customWidth="1"/>
    <col min="13061" max="13061" width="5" bestFit="1" customWidth="1"/>
    <col min="13062" max="13063" width="2" bestFit="1" customWidth="1"/>
    <col min="13064" max="13065" width="2.08984375" bestFit="1" customWidth="1"/>
    <col min="13066" max="13067" width="2.54296875" bestFit="1" customWidth="1"/>
    <col min="13068" max="13068" width="2.54296875" customWidth="1"/>
    <col min="13069" max="13069" width="4" bestFit="1" customWidth="1"/>
    <col min="13070" max="13070" width="4" customWidth="1"/>
    <col min="13071" max="13071" width="4.36328125" customWidth="1"/>
    <col min="13072" max="13072" width="3" bestFit="1" customWidth="1"/>
    <col min="13073" max="13073" width="39.453125" customWidth="1"/>
    <col min="13074" max="13074" width="35.36328125" customWidth="1"/>
    <col min="13075" max="13075" width="38.453125" customWidth="1"/>
    <col min="13076" max="13076" width="47.36328125" bestFit="1" customWidth="1"/>
    <col min="13077" max="13077" width="19.36328125" bestFit="1" customWidth="1"/>
    <col min="13078" max="13078" width="5.54296875" bestFit="1" customWidth="1"/>
    <col min="13080" max="13080" width="3.08984375" bestFit="1" customWidth="1"/>
    <col min="13081" max="13081" width="5" bestFit="1" customWidth="1"/>
    <col min="13082" max="13082" width="6.54296875" bestFit="1" customWidth="1"/>
    <col min="13083" max="13083" width="3.54296875" bestFit="1" customWidth="1"/>
    <col min="13314" max="13315" width="35" customWidth="1"/>
    <col min="13316" max="13316" width="2.54296875" bestFit="1" customWidth="1"/>
    <col min="13317" max="13317" width="5" bestFit="1" customWidth="1"/>
    <col min="13318" max="13319" width="2" bestFit="1" customWidth="1"/>
    <col min="13320" max="13321" width="2.08984375" bestFit="1" customWidth="1"/>
    <col min="13322" max="13323" width="2.54296875" bestFit="1" customWidth="1"/>
    <col min="13324" max="13324" width="2.54296875" customWidth="1"/>
    <col min="13325" max="13325" width="4" bestFit="1" customWidth="1"/>
    <col min="13326" max="13326" width="4" customWidth="1"/>
    <col min="13327" max="13327" width="4.36328125" customWidth="1"/>
    <col min="13328" max="13328" width="3" bestFit="1" customWidth="1"/>
    <col min="13329" max="13329" width="39.453125" customWidth="1"/>
    <col min="13330" max="13330" width="35.36328125" customWidth="1"/>
    <col min="13331" max="13331" width="38.453125" customWidth="1"/>
    <col min="13332" max="13332" width="47.36328125" bestFit="1" customWidth="1"/>
    <col min="13333" max="13333" width="19.36328125" bestFit="1" customWidth="1"/>
    <col min="13334" max="13334" width="5.54296875" bestFit="1" customWidth="1"/>
    <col min="13336" max="13336" width="3.08984375" bestFit="1" customWidth="1"/>
    <col min="13337" max="13337" width="5" bestFit="1" customWidth="1"/>
    <col min="13338" max="13338" width="6.54296875" bestFit="1" customWidth="1"/>
    <col min="13339" max="13339" width="3.54296875" bestFit="1" customWidth="1"/>
    <col min="13570" max="13571" width="35" customWidth="1"/>
    <col min="13572" max="13572" width="2.54296875" bestFit="1" customWidth="1"/>
    <col min="13573" max="13573" width="5" bestFit="1" customWidth="1"/>
    <col min="13574" max="13575" width="2" bestFit="1" customWidth="1"/>
    <col min="13576" max="13577" width="2.08984375" bestFit="1" customWidth="1"/>
    <col min="13578" max="13579" width="2.54296875" bestFit="1" customWidth="1"/>
    <col min="13580" max="13580" width="2.54296875" customWidth="1"/>
    <col min="13581" max="13581" width="4" bestFit="1" customWidth="1"/>
    <col min="13582" max="13582" width="4" customWidth="1"/>
    <col min="13583" max="13583" width="4.36328125" customWidth="1"/>
    <col min="13584" max="13584" width="3" bestFit="1" customWidth="1"/>
    <col min="13585" max="13585" width="39.453125" customWidth="1"/>
    <col min="13586" max="13586" width="35.36328125" customWidth="1"/>
    <col min="13587" max="13587" width="38.453125" customWidth="1"/>
    <col min="13588" max="13588" width="47.36328125" bestFit="1" customWidth="1"/>
    <col min="13589" max="13589" width="19.36328125" bestFit="1" customWidth="1"/>
    <col min="13590" max="13590" width="5.54296875" bestFit="1" customWidth="1"/>
    <col min="13592" max="13592" width="3.08984375" bestFit="1" customWidth="1"/>
    <col min="13593" max="13593" width="5" bestFit="1" customWidth="1"/>
    <col min="13594" max="13594" width="6.54296875" bestFit="1" customWidth="1"/>
    <col min="13595" max="13595" width="3.54296875" bestFit="1" customWidth="1"/>
    <col min="13826" max="13827" width="35" customWidth="1"/>
    <col min="13828" max="13828" width="2.54296875" bestFit="1" customWidth="1"/>
    <col min="13829" max="13829" width="5" bestFit="1" customWidth="1"/>
    <col min="13830" max="13831" width="2" bestFit="1" customWidth="1"/>
    <col min="13832" max="13833" width="2.08984375" bestFit="1" customWidth="1"/>
    <col min="13834" max="13835" width="2.54296875" bestFit="1" customWidth="1"/>
    <col min="13836" max="13836" width="2.54296875" customWidth="1"/>
    <col min="13837" max="13837" width="4" bestFit="1" customWidth="1"/>
    <col min="13838" max="13838" width="4" customWidth="1"/>
    <col min="13839" max="13839" width="4.36328125" customWidth="1"/>
    <col min="13840" max="13840" width="3" bestFit="1" customWidth="1"/>
    <col min="13841" max="13841" width="39.453125" customWidth="1"/>
    <col min="13842" max="13842" width="35.36328125" customWidth="1"/>
    <col min="13843" max="13843" width="38.453125" customWidth="1"/>
    <col min="13844" max="13844" width="47.36328125" bestFit="1" customWidth="1"/>
    <col min="13845" max="13845" width="19.36328125" bestFit="1" customWidth="1"/>
    <col min="13846" max="13846" width="5.54296875" bestFit="1" customWidth="1"/>
    <col min="13848" max="13848" width="3.08984375" bestFit="1" customWidth="1"/>
    <col min="13849" max="13849" width="5" bestFit="1" customWidth="1"/>
    <col min="13850" max="13850" width="6.54296875" bestFit="1" customWidth="1"/>
    <col min="13851" max="13851" width="3.54296875" bestFit="1" customWidth="1"/>
    <col min="14082" max="14083" width="35" customWidth="1"/>
    <col min="14084" max="14084" width="2.54296875" bestFit="1" customWidth="1"/>
    <col min="14085" max="14085" width="5" bestFit="1" customWidth="1"/>
    <col min="14086" max="14087" width="2" bestFit="1" customWidth="1"/>
    <col min="14088" max="14089" width="2.08984375" bestFit="1" customWidth="1"/>
    <col min="14090" max="14091" width="2.54296875" bestFit="1" customWidth="1"/>
    <col min="14092" max="14092" width="2.54296875" customWidth="1"/>
    <col min="14093" max="14093" width="4" bestFit="1" customWidth="1"/>
    <col min="14094" max="14094" width="4" customWidth="1"/>
    <col min="14095" max="14095" width="4.36328125" customWidth="1"/>
    <col min="14096" max="14096" width="3" bestFit="1" customWidth="1"/>
    <col min="14097" max="14097" width="39.453125" customWidth="1"/>
    <col min="14098" max="14098" width="35.36328125" customWidth="1"/>
    <col min="14099" max="14099" width="38.453125" customWidth="1"/>
    <col min="14100" max="14100" width="47.36328125" bestFit="1" customWidth="1"/>
    <col min="14101" max="14101" width="19.36328125" bestFit="1" customWidth="1"/>
    <col min="14102" max="14102" width="5.54296875" bestFit="1" customWidth="1"/>
    <col min="14104" max="14104" width="3.08984375" bestFit="1" customWidth="1"/>
    <col min="14105" max="14105" width="5" bestFit="1" customWidth="1"/>
    <col min="14106" max="14106" width="6.54296875" bestFit="1" customWidth="1"/>
    <col min="14107" max="14107" width="3.54296875" bestFit="1" customWidth="1"/>
    <col min="14338" max="14339" width="35" customWidth="1"/>
    <col min="14340" max="14340" width="2.54296875" bestFit="1" customWidth="1"/>
    <col min="14341" max="14341" width="5" bestFit="1" customWidth="1"/>
    <col min="14342" max="14343" width="2" bestFit="1" customWidth="1"/>
    <col min="14344" max="14345" width="2.08984375" bestFit="1" customWidth="1"/>
    <col min="14346" max="14347" width="2.54296875" bestFit="1" customWidth="1"/>
    <col min="14348" max="14348" width="2.54296875" customWidth="1"/>
    <col min="14349" max="14349" width="4" bestFit="1" customWidth="1"/>
    <col min="14350" max="14350" width="4" customWidth="1"/>
    <col min="14351" max="14351" width="4.36328125" customWidth="1"/>
    <col min="14352" max="14352" width="3" bestFit="1" customWidth="1"/>
    <col min="14353" max="14353" width="39.453125" customWidth="1"/>
    <col min="14354" max="14354" width="35.36328125" customWidth="1"/>
    <col min="14355" max="14355" width="38.453125" customWidth="1"/>
    <col min="14356" max="14356" width="47.36328125" bestFit="1" customWidth="1"/>
    <col min="14357" max="14357" width="19.36328125" bestFit="1" customWidth="1"/>
    <col min="14358" max="14358" width="5.54296875" bestFit="1" customWidth="1"/>
    <col min="14360" max="14360" width="3.08984375" bestFit="1" customWidth="1"/>
    <col min="14361" max="14361" width="5" bestFit="1" customWidth="1"/>
    <col min="14362" max="14362" width="6.54296875" bestFit="1" customWidth="1"/>
    <col min="14363" max="14363" width="3.54296875" bestFit="1" customWidth="1"/>
    <col min="14594" max="14595" width="35" customWidth="1"/>
    <col min="14596" max="14596" width="2.54296875" bestFit="1" customWidth="1"/>
    <col min="14597" max="14597" width="5" bestFit="1" customWidth="1"/>
    <col min="14598" max="14599" width="2" bestFit="1" customWidth="1"/>
    <col min="14600" max="14601" width="2.08984375" bestFit="1" customWidth="1"/>
    <col min="14602" max="14603" width="2.54296875" bestFit="1" customWidth="1"/>
    <col min="14604" max="14604" width="2.54296875" customWidth="1"/>
    <col min="14605" max="14605" width="4" bestFit="1" customWidth="1"/>
    <col min="14606" max="14606" width="4" customWidth="1"/>
    <col min="14607" max="14607" width="4.36328125" customWidth="1"/>
    <col min="14608" max="14608" width="3" bestFit="1" customWidth="1"/>
    <col min="14609" max="14609" width="39.453125" customWidth="1"/>
    <col min="14610" max="14610" width="35.36328125" customWidth="1"/>
    <col min="14611" max="14611" width="38.453125" customWidth="1"/>
    <col min="14612" max="14612" width="47.36328125" bestFit="1" customWidth="1"/>
    <col min="14613" max="14613" width="19.36328125" bestFit="1" customWidth="1"/>
    <col min="14614" max="14614" width="5.54296875" bestFit="1" customWidth="1"/>
    <col min="14616" max="14616" width="3.08984375" bestFit="1" customWidth="1"/>
    <col min="14617" max="14617" width="5" bestFit="1" customWidth="1"/>
    <col min="14618" max="14618" width="6.54296875" bestFit="1" customWidth="1"/>
    <col min="14619" max="14619" width="3.54296875" bestFit="1" customWidth="1"/>
    <col min="14850" max="14851" width="35" customWidth="1"/>
    <col min="14852" max="14852" width="2.54296875" bestFit="1" customWidth="1"/>
    <col min="14853" max="14853" width="5" bestFit="1" customWidth="1"/>
    <col min="14854" max="14855" width="2" bestFit="1" customWidth="1"/>
    <col min="14856" max="14857" width="2.08984375" bestFit="1" customWidth="1"/>
    <col min="14858" max="14859" width="2.54296875" bestFit="1" customWidth="1"/>
    <col min="14860" max="14860" width="2.54296875" customWidth="1"/>
    <col min="14861" max="14861" width="4" bestFit="1" customWidth="1"/>
    <col min="14862" max="14862" width="4" customWidth="1"/>
    <col min="14863" max="14863" width="4.36328125" customWidth="1"/>
    <col min="14864" max="14864" width="3" bestFit="1" customWidth="1"/>
    <col min="14865" max="14865" width="39.453125" customWidth="1"/>
    <col min="14866" max="14866" width="35.36328125" customWidth="1"/>
    <col min="14867" max="14867" width="38.453125" customWidth="1"/>
    <col min="14868" max="14868" width="47.36328125" bestFit="1" customWidth="1"/>
    <col min="14869" max="14869" width="19.36328125" bestFit="1" customWidth="1"/>
    <col min="14870" max="14870" width="5.54296875" bestFit="1" customWidth="1"/>
    <col min="14872" max="14872" width="3.08984375" bestFit="1" customWidth="1"/>
    <col min="14873" max="14873" width="5" bestFit="1" customWidth="1"/>
    <col min="14874" max="14874" width="6.54296875" bestFit="1" customWidth="1"/>
    <col min="14875" max="14875" width="3.54296875" bestFit="1" customWidth="1"/>
    <col min="15106" max="15107" width="35" customWidth="1"/>
    <col min="15108" max="15108" width="2.54296875" bestFit="1" customWidth="1"/>
    <col min="15109" max="15109" width="5" bestFit="1" customWidth="1"/>
    <col min="15110" max="15111" width="2" bestFit="1" customWidth="1"/>
    <col min="15112" max="15113" width="2.08984375" bestFit="1" customWidth="1"/>
    <col min="15114" max="15115" width="2.54296875" bestFit="1" customWidth="1"/>
    <col min="15116" max="15116" width="2.54296875" customWidth="1"/>
    <col min="15117" max="15117" width="4" bestFit="1" customWidth="1"/>
    <col min="15118" max="15118" width="4" customWidth="1"/>
    <col min="15119" max="15119" width="4.36328125" customWidth="1"/>
    <col min="15120" max="15120" width="3" bestFit="1" customWidth="1"/>
    <col min="15121" max="15121" width="39.453125" customWidth="1"/>
    <col min="15122" max="15122" width="35.36328125" customWidth="1"/>
    <col min="15123" max="15123" width="38.453125" customWidth="1"/>
    <col min="15124" max="15124" width="47.36328125" bestFit="1" customWidth="1"/>
    <col min="15125" max="15125" width="19.36328125" bestFit="1" customWidth="1"/>
    <col min="15126" max="15126" width="5.54296875" bestFit="1" customWidth="1"/>
    <col min="15128" max="15128" width="3.08984375" bestFit="1" customWidth="1"/>
    <col min="15129" max="15129" width="5" bestFit="1" customWidth="1"/>
    <col min="15130" max="15130" width="6.54296875" bestFit="1" customWidth="1"/>
    <col min="15131" max="15131" width="3.54296875" bestFit="1" customWidth="1"/>
    <col min="15362" max="15363" width="35" customWidth="1"/>
    <col min="15364" max="15364" width="2.54296875" bestFit="1" customWidth="1"/>
    <col min="15365" max="15365" width="5" bestFit="1" customWidth="1"/>
    <col min="15366" max="15367" width="2" bestFit="1" customWidth="1"/>
    <col min="15368" max="15369" width="2.08984375" bestFit="1" customWidth="1"/>
    <col min="15370" max="15371" width="2.54296875" bestFit="1" customWidth="1"/>
    <col min="15372" max="15372" width="2.54296875" customWidth="1"/>
    <col min="15373" max="15373" width="4" bestFit="1" customWidth="1"/>
    <col min="15374" max="15374" width="4" customWidth="1"/>
    <col min="15375" max="15375" width="4.36328125" customWidth="1"/>
    <col min="15376" max="15376" width="3" bestFit="1" customWidth="1"/>
    <col min="15377" max="15377" width="39.453125" customWidth="1"/>
    <col min="15378" max="15378" width="35.36328125" customWidth="1"/>
    <col min="15379" max="15379" width="38.453125" customWidth="1"/>
    <col min="15380" max="15380" width="47.36328125" bestFit="1" customWidth="1"/>
    <col min="15381" max="15381" width="19.36328125" bestFit="1" customWidth="1"/>
    <col min="15382" max="15382" width="5.54296875" bestFit="1" customWidth="1"/>
    <col min="15384" max="15384" width="3.08984375" bestFit="1" customWidth="1"/>
    <col min="15385" max="15385" width="5" bestFit="1" customWidth="1"/>
    <col min="15386" max="15386" width="6.54296875" bestFit="1" customWidth="1"/>
    <col min="15387" max="15387" width="3.54296875" bestFit="1" customWidth="1"/>
    <col min="15618" max="15619" width="35" customWidth="1"/>
    <col min="15620" max="15620" width="2.54296875" bestFit="1" customWidth="1"/>
    <col min="15621" max="15621" width="5" bestFit="1" customWidth="1"/>
    <col min="15622" max="15623" width="2" bestFit="1" customWidth="1"/>
    <col min="15624" max="15625" width="2.08984375" bestFit="1" customWidth="1"/>
    <col min="15626" max="15627" width="2.54296875" bestFit="1" customWidth="1"/>
    <col min="15628" max="15628" width="2.54296875" customWidth="1"/>
    <col min="15629" max="15629" width="4" bestFit="1" customWidth="1"/>
    <col min="15630" max="15630" width="4" customWidth="1"/>
    <col min="15631" max="15631" width="4.36328125" customWidth="1"/>
    <col min="15632" max="15632" width="3" bestFit="1" customWidth="1"/>
    <col min="15633" max="15633" width="39.453125" customWidth="1"/>
    <col min="15634" max="15634" width="35.36328125" customWidth="1"/>
    <col min="15635" max="15635" width="38.453125" customWidth="1"/>
    <col min="15636" max="15636" width="47.36328125" bestFit="1" customWidth="1"/>
    <col min="15637" max="15637" width="19.36328125" bestFit="1" customWidth="1"/>
    <col min="15638" max="15638" width="5.54296875" bestFit="1" customWidth="1"/>
    <col min="15640" max="15640" width="3.08984375" bestFit="1" customWidth="1"/>
    <col min="15641" max="15641" width="5" bestFit="1" customWidth="1"/>
    <col min="15642" max="15642" width="6.54296875" bestFit="1" customWidth="1"/>
    <col min="15643" max="15643" width="3.54296875" bestFit="1" customWidth="1"/>
    <col min="15874" max="15875" width="35" customWidth="1"/>
    <col min="15876" max="15876" width="2.54296875" bestFit="1" customWidth="1"/>
    <col min="15877" max="15877" width="5" bestFit="1" customWidth="1"/>
    <col min="15878" max="15879" width="2" bestFit="1" customWidth="1"/>
    <col min="15880" max="15881" width="2.08984375" bestFit="1" customWidth="1"/>
    <col min="15882" max="15883" width="2.54296875" bestFit="1" customWidth="1"/>
    <col min="15884" max="15884" width="2.54296875" customWidth="1"/>
    <col min="15885" max="15885" width="4" bestFit="1" customWidth="1"/>
    <col min="15886" max="15886" width="4" customWidth="1"/>
    <col min="15887" max="15887" width="4.36328125" customWidth="1"/>
    <col min="15888" max="15888" width="3" bestFit="1" customWidth="1"/>
    <col min="15889" max="15889" width="39.453125" customWidth="1"/>
    <col min="15890" max="15890" width="35.36328125" customWidth="1"/>
    <col min="15891" max="15891" width="38.453125" customWidth="1"/>
    <col min="15892" max="15892" width="47.36328125" bestFit="1" customWidth="1"/>
    <col min="15893" max="15893" width="19.36328125" bestFit="1" customWidth="1"/>
    <col min="15894" max="15894" width="5.54296875" bestFit="1" customWidth="1"/>
    <col min="15896" max="15896" width="3.08984375" bestFit="1" customWidth="1"/>
    <col min="15897" max="15897" width="5" bestFit="1" customWidth="1"/>
    <col min="15898" max="15898" width="6.54296875" bestFit="1" customWidth="1"/>
    <col min="15899" max="15899" width="3.54296875" bestFit="1" customWidth="1"/>
    <col min="16130" max="16131" width="35" customWidth="1"/>
    <col min="16132" max="16132" width="2.54296875" bestFit="1" customWidth="1"/>
    <col min="16133" max="16133" width="5" bestFit="1" customWidth="1"/>
    <col min="16134" max="16135" width="2" bestFit="1" customWidth="1"/>
    <col min="16136" max="16137" width="2.08984375" bestFit="1" customWidth="1"/>
    <col min="16138" max="16139" width="2.54296875" bestFit="1" customWidth="1"/>
    <col min="16140" max="16140" width="2.54296875" customWidth="1"/>
    <col min="16141" max="16141" width="4" bestFit="1" customWidth="1"/>
    <col min="16142" max="16142" width="4" customWidth="1"/>
    <col min="16143" max="16143" width="4.36328125" customWidth="1"/>
    <col min="16144" max="16144" width="3" bestFit="1" customWidth="1"/>
    <col min="16145" max="16145" width="39.453125" customWidth="1"/>
    <col min="16146" max="16146" width="35.36328125" customWidth="1"/>
    <col min="16147" max="16147" width="38.453125" customWidth="1"/>
    <col min="16148" max="16148" width="47.36328125" bestFit="1" customWidth="1"/>
    <col min="16149" max="16149" width="19.36328125" bestFit="1" customWidth="1"/>
    <col min="16150" max="16150" width="5.54296875" bestFit="1" customWidth="1"/>
    <col min="16152" max="16152" width="3.08984375" bestFit="1" customWidth="1"/>
    <col min="16153" max="16153" width="5" bestFit="1" customWidth="1"/>
    <col min="16154" max="16154" width="6.54296875" bestFit="1" customWidth="1"/>
    <col min="16155" max="16155" width="3.54296875" bestFit="1" customWidth="1"/>
  </cols>
  <sheetData>
    <row r="1" spans="1:18" x14ac:dyDescent="0.25">
      <c r="B1">
        <v>13</v>
      </c>
      <c r="C1" t="s">
        <v>11</v>
      </c>
      <c r="D1" t="s">
        <v>12</v>
      </c>
      <c r="E1" t="s">
        <v>52</v>
      </c>
      <c r="F1" t="s">
        <v>53</v>
      </c>
      <c r="G1" t="s">
        <v>29</v>
      </c>
    </row>
    <row r="2" spans="1:18" ht="13" x14ac:dyDescent="0.3">
      <c r="A2">
        <f ca="1">RANK(B2,$B$2:$B$25)</f>
        <v>19</v>
      </c>
      <c r="B2" s="16">
        <f t="shared" ref="B2:B25" ca="1" si="0">RAND()</f>
        <v>0.32933747400451374</v>
      </c>
      <c r="C2" s="16">
        <f ca="1">RANDBETWEEN(1,10)/2*(-1)^RANDBETWEEN(0,1)</f>
        <v>2.5</v>
      </c>
      <c r="D2" s="16">
        <f ca="1">RANDBETWEEN(1,10)/2*(-1)^RANDBETWEEN(0,1)</f>
        <v>2</v>
      </c>
      <c r="E2" s="16">
        <f ca="1">RANDBETWEEN(1,9)*(-1)^RANDBETWEEN(0,1)</f>
        <v>6</v>
      </c>
      <c r="F2">
        <f ca="1">E2*C2+D2</f>
        <v>17</v>
      </c>
      <c r="G2" t="str">
        <f ca="1">"P ("&amp;E2&amp;"|"&amp;F2&amp;")"</f>
        <v>P (6|17)</v>
      </c>
      <c r="H2" t="str">
        <f ca="1">"y = "&amp;C2&amp;"x + b"</f>
        <v>y = 2,5x + b</v>
      </c>
      <c r="I2" t="s">
        <v>54</v>
      </c>
      <c r="J2" t="str">
        <f ca="1">F2&amp;" = "&amp;C2&amp;" · "&amp;IF(E2&lt;0,"("&amp;E2&amp;")",E2)&amp;" + b"</f>
        <v>17 = 2,5 · 6 + b</v>
      </c>
      <c r="K2" t="str">
        <f ca="1">F2&amp;" = "&amp;C2*E2&amp;" + b    |"&amp;IF(C2*E2&gt;0," - "," + ")&amp;ABS(C2*E2)</f>
        <v>17 = 15 + b    | - 15</v>
      </c>
      <c r="L2" t="str">
        <f ca="1">D2&amp;" = b"</f>
        <v>2 = b</v>
      </c>
      <c r="M2" t="str">
        <f ca="1">"y = "&amp;C2&amp;"x"&amp;IF(D2&lt;0," - "," + ")&amp;ABS(D2)</f>
        <v>y = 2,5x + 2</v>
      </c>
      <c r="N2" t="str">
        <f ca="1">" m = "&amp;C2&amp;", "&amp;G2</f>
        <v xml:space="preserve"> m = 2,5, P (6|17)</v>
      </c>
      <c r="Q2" s="17"/>
    </row>
    <row r="3" spans="1:18" x14ac:dyDescent="0.25">
      <c r="A3">
        <f t="shared" ref="A3:A25" ca="1" si="1">RANK(B3,$B$2:$B$25)</f>
        <v>1</v>
      </c>
      <c r="B3" s="16">
        <f t="shared" ca="1" si="0"/>
        <v>0.98523813632549673</v>
      </c>
      <c r="C3" s="16">
        <f t="shared" ref="C3:D25" ca="1" si="2">RANDBETWEEN(1,10)/2*(-1)^RANDBETWEEN(0,1)</f>
        <v>1.5</v>
      </c>
      <c r="D3" s="16">
        <f t="shared" ca="1" si="2"/>
        <v>-2</v>
      </c>
      <c r="E3" s="16">
        <f t="shared" ref="E3:E25" ca="1" si="3">RANDBETWEEN(1,9)*(-1)^RANDBETWEEN(0,1)</f>
        <v>6</v>
      </c>
      <c r="F3">
        <f t="shared" ref="F3:F25" ca="1" si="4">E3*C3+D3</f>
        <v>7</v>
      </c>
      <c r="G3" t="str">
        <f t="shared" ref="G3:G25" ca="1" si="5">"P ("&amp;E3&amp;"|"&amp;F3&amp;")"</f>
        <v>P (6|7)</v>
      </c>
      <c r="H3" t="str">
        <f t="shared" ref="H3:H25" ca="1" si="6">"y = "&amp;C3&amp;"x + b"</f>
        <v>y = 1,5x + b</v>
      </c>
      <c r="I3" t="s">
        <v>54</v>
      </c>
      <c r="J3" t="str">
        <f t="shared" ref="J3:J25" ca="1" si="7">F3&amp;" = "&amp;C3&amp;" · "&amp;IF(E3&lt;0,"("&amp;E3&amp;")",E3)&amp;" + b"</f>
        <v>7 = 1,5 · 6 + b</v>
      </c>
      <c r="K3" t="str">
        <f t="shared" ref="K3:K25" ca="1" si="8">F3&amp;" = "&amp;C3*E3&amp;" + b    |"&amp;IF(C3*E3&gt;0," - "," + ")&amp;ABS(C3*E3)</f>
        <v>7 = 9 + b    | - 9</v>
      </c>
      <c r="L3" t="str">
        <f t="shared" ref="L3:L25" ca="1" si="9">D3&amp;" = b"</f>
        <v>-2 = b</v>
      </c>
      <c r="M3" t="str">
        <f t="shared" ref="M3:M25" ca="1" si="10">"y = "&amp;C3&amp;"x"&amp;IF(D3&lt;0," - "," + ")&amp;ABS(D3)</f>
        <v>y = 1,5x - 2</v>
      </c>
      <c r="N3" t="str">
        <f t="shared" ref="N3:N25" ca="1" si="11">" m = "&amp;C3&amp;", "&amp;G3</f>
        <v xml:space="preserve"> m = 1,5, P (6|7)</v>
      </c>
    </row>
    <row r="4" spans="1:18" ht="13" x14ac:dyDescent="0.3">
      <c r="A4">
        <f t="shared" ca="1" si="1"/>
        <v>14</v>
      </c>
      <c r="B4" s="16">
        <f t="shared" ca="1" si="0"/>
        <v>0.56562610158644522</v>
      </c>
      <c r="C4" s="16">
        <f t="shared" ca="1" si="2"/>
        <v>2.5</v>
      </c>
      <c r="D4" s="16">
        <f t="shared" ca="1" si="2"/>
        <v>1.5</v>
      </c>
      <c r="E4" s="16">
        <f t="shared" ca="1" si="3"/>
        <v>6</v>
      </c>
      <c r="F4">
        <f t="shared" ca="1" si="4"/>
        <v>16.5</v>
      </c>
      <c r="G4" t="str">
        <f t="shared" ca="1" si="5"/>
        <v>P (6|16,5)</v>
      </c>
      <c r="H4" t="str">
        <f t="shared" ca="1" si="6"/>
        <v>y = 2,5x + b</v>
      </c>
      <c r="I4" t="s">
        <v>54</v>
      </c>
      <c r="J4" t="str">
        <f t="shared" ca="1" si="7"/>
        <v>16,5 = 2,5 · 6 + b</v>
      </c>
      <c r="K4" t="str">
        <f t="shared" ca="1" si="8"/>
        <v>16,5 = 15 + b    | - 15</v>
      </c>
      <c r="L4" t="str">
        <f t="shared" ca="1" si="9"/>
        <v>1,5 = b</v>
      </c>
      <c r="M4" t="str">
        <f t="shared" ca="1" si="10"/>
        <v>y = 2,5x + 1,5</v>
      </c>
      <c r="N4" t="str">
        <f t="shared" ca="1" si="11"/>
        <v xml:space="preserve"> m = 2,5, P (6|16,5)</v>
      </c>
      <c r="R4" s="17"/>
    </row>
    <row r="5" spans="1:18" x14ac:dyDescent="0.25">
      <c r="A5">
        <f t="shared" ca="1" si="1"/>
        <v>22</v>
      </c>
      <c r="B5" s="16">
        <f t="shared" ca="1" si="0"/>
        <v>0.16345240120017623</v>
      </c>
      <c r="C5" s="16">
        <f t="shared" ca="1" si="2"/>
        <v>-3.5</v>
      </c>
      <c r="D5" s="16">
        <f t="shared" ca="1" si="2"/>
        <v>2.5</v>
      </c>
      <c r="E5" s="16">
        <f t="shared" ca="1" si="3"/>
        <v>-8</v>
      </c>
      <c r="F5">
        <f t="shared" ca="1" si="4"/>
        <v>30.5</v>
      </c>
      <c r="G5" t="str">
        <f t="shared" ca="1" si="5"/>
        <v>P (-8|30,5)</v>
      </c>
      <c r="H5" t="str">
        <f t="shared" ca="1" si="6"/>
        <v>y = -3,5x + b</v>
      </c>
      <c r="I5" t="s">
        <v>54</v>
      </c>
      <c r="J5" t="str">
        <f t="shared" ca="1" si="7"/>
        <v>30,5 = -3,5 · (-8) + b</v>
      </c>
      <c r="K5" t="str">
        <f t="shared" ca="1" si="8"/>
        <v>30,5 = 28 + b    | - 28</v>
      </c>
      <c r="L5" t="str">
        <f t="shared" ca="1" si="9"/>
        <v>2,5 = b</v>
      </c>
      <c r="M5" t="str">
        <f t="shared" ca="1" si="10"/>
        <v>y = -3,5x + 2,5</v>
      </c>
      <c r="N5" t="str">
        <f t="shared" ca="1" si="11"/>
        <v xml:space="preserve"> m = -3,5, P (-8|30,5)</v>
      </c>
    </row>
    <row r="6" spans="1:18" x14ac:dyDescent="0.25">
      <c r="A6">
        <f t="shared" ca="1" si="1"/>
        <v>3</v>
      </c>
      <c r="B6" s="16">
        <f t="shared" ca="1" si="0"/>
        <v>0.92762161458370562</v>
      </c>
      <c r="C6" s="16">
        <f t="shared" ca="1" si="2"/>
        <v>1.5</v>
      </c>
      <c r="D6" s="16">
        <f t="shared" ca="1" si="2"/>
        <v>-0.5</v>
      </c>
      <c r="E6" s="16">
        <f t="shared" ca="1" si="3"/>
        <v>-2</v>
      </c>
      <c r="F6">
        <f t="shared" ca="1" si="4"/>
        <v>-3.5</v>
      </c>
      <c r="G6" t="str">
        <f t="shared" ca="1" si="5"/>
        <v>P (-2|-3,5)</v>
      </c>
      <c r="H6" t="str">
        <f t="shared" ca="1" si="6"/>
        <v>y = 1,5x + b</v>
      </c>
      <c r="I6" t="s">
        <v>54</v>
      </c>
      <c r="J6" t="str">
        <f t="shared" ca="1" si="7"/>
        <v>-3,5 = 1,5 · (-2) + b</v>
      </c>
      <c r="K6" t="str">
        <f t="shared" ca="1" si="8"/>
        <v>-3,5 = -3 + b    | + 3</v>
      </c>
      <c r="L6" t="str">
        <f t="shared" ca="1" si="9"/>
        <v>-0,5 = b</v>
      </c>
      <c r="M6" t="str">
        <f t="shared" ca="1" si="10"/>
        <v>y = 1,5x - 0,5</v>
      </c>
      <c r="N6" t="str">
        <f t="shared" ca="1" si="11"/>
        <v xml:space="preserve"> m = 1,5, P (-2|-3,5)</v>
      </c>
    </row>
    <row r="7" spans="1:18" x14ac:dyDescent="0.25">
      <c r="A7">
        <f t="shared" ca="1" si="1"/>
        <v>9</v>
      </c>
      <c r="B7" s="16">
        <f t="shared" ca="1" si="0"/>
        <v>0.84501108254540469</v>
      </c>
      <c r="C7" s="16">
        <f t="shared" ca="1" si="2"/>
        <v>-5</v>
      </c>
      <c r="D7" s="16">
        <f t="shared" ca="1" si="2"/>
        <v>3.5</v>
      </c>
      <c r="E7" s="16">
        <f t="shared" ca="1" si="3"/>
        <v>-9</v>
      </c>
      <c r="F7">
        <f t="shared" ca="1" si="4"/>
        <v>48.5</v>
      </c>
      <c r="G7" t="str">
        <f t="shared" ca="1" si="5"/>
        <v>P (-9|48,5)</v>
      </c>
      <c r="H7" t="str">
        <f t="shared" ca="1" si="6"/>
        <v>y = -5x + b</v>
      </c>
      <c r="I7" t="s">
        <v>54</v>
      </c>
      <c r="J7" t="str">
        <f t="shared" ca="1" si="7"/>
        <v>48,5 = -5 · (-9) + b</v>
      </c>
      <c r="K7" t="str">
        <f t="shared" ca="1" si="8"/>
        <v>48,5 = 45 + b    | - 45</v>
      </c>
      <c r="L7" t="str">
        <f t="shared" ca="1" si="9"/>
        <v>3,5 = b</v>
      </c>
      <c r="M7" t="str">
        <f t="shared" ca="1" si="10"/>
        <v>y = -5x + 3,5</v>
      </c>
      <c r="N7" t="str">
        <f t="shared" ca="1" si="11"/>
        <v xml:space="preserve"> m = -5, P (-9|48,5)</v>
      </c>
    </row>
    <row r="8" spans="1:18" x14ac:dyDescent="0.25">
      <c r="A8">
        <f ca="1">RANK(B8,$B$2:$B$25)</f>
        <v>20</v>
      </c>
      <c r="B8" s="16">
        <f t="shared" ca="1" si="0"/>
        <v>0.29851504086002512</v>
      </c>
      <c r="C8" s="16">
        <f t="shared" ca="1" si="2"/>
        <v>1.5</v>
      </c>
      <c r="D8" s="16">
        <f t="shared" ca="1" si="2"/>
        <v>-4.5</v>
      </c>
      <c r="E8" s="16">
        <f t="shared" ca="1" si="3"/>
        <v>2</v>
      </c>
      <c r="F8">
        <f t="shared" ca="1" si="4"/>
        <v>-1.5</v>
      </c>
      <c r="G8" t="str">
        <f t="shared" ca="1" si="5"/>
        <v>P (2|-1,5)</v>
      </c>
      <c r="H8" t="str">
        <f t="shared" ca="1" si="6"/>
        <v>y = 1,5x + b</v>
      </c>
      <c r="I8" t="s">
        <v>54</v>
      </c>
      <c r="J8" t="str">
        <f t="shared" ca="1" si="7"/>
        <v>-1,5 = 1,5 · 2 + b</v>
      </c>
      <c r="K8" t="str">
        <f t="shared" ca="1" si="8"/>
        <v>-1,5 = 3 + b    | - 3</v>
      </c>
      <c r="L8" t="str">
        <f t="shared" ca="1" si="9"/>
        <v>-4,5 = b</v>
      </c>
      <c r="M8" t="str">
        <f t="shared" ca="1" si="10"/>
        <v>y = 1,5x - 4,5</v>
      </c>
      <c r="N8" t="str">
        <f t="shared" ca="1" si="11"/>
        <v xml:space="preserve"> m = 1,5, P (2|-1,5)</v>
      </c>
    </row>
    <row r="9" spans="1:18" x14ac:dyDescent="0.25">
      <c r="A9">
        <f ca="1">RANK(B9,$B$2:$B$25)</f>
        <v>8</v>
      </c>
      <c r="B9" s="16">
        <f t="shared" ca="1" si="0"/>
        <v>0.84805011174773559</v>
      </c>
      <c r="C9" s="16">
        <f t="shared" ca="1" si="2"/>
        <v>2</v>
      </c>
      <c r="D9" s="16">
        <f t="shared" ca="1" si="2"/>
        <v>-3</v>
      </c>
      <c r="E9" s="16">
        <f t="shared" ca="1" si="3"/>
        <v>2</v>
      </c>
      <c r="F9">
        <f t="shared" ca="1" si="4"/>
        <v>1</v>
      </c>
      <c r="G9" t="str">
        <f t="shared" ca="1" si="5"/>
        <v>P (2|1)</v>
      </c>
      <c r="H9" t="str">
        <f t="shared" ca="1" si="6"/>
        <v>y = 2x + b</v>
      </c>
      <c r="I9" t="s">
        <v>54</v>
      </c>
      <c r="J9" t="str">
        <f t="shared" ca="1" si="7"/>
        <v>1 = 2 · 2 + b</v>
      </c>
      <c r="K9" t="str">
        <f t="shared" ca="1" si="8"/>
        <v>1 = 4 + b    | - 4</v>
      </c>
      <c r="L9" t="str">
        <f t="shared" ca="1" si="9"/>
        <v>-3 = b</v>
      </c>
      <c r="M9" t="str">
        <f t="shared" ca="1" si="10"/>
        <v>y = 2x - 3</v>
      </c>
      <c r="N9" t="str">
        <f t="shared" ca="1" si="11"/>
        <v xml:space="preserve"> m = 2, P (2|1)</v>
      </c>
    </row>
    <row r="10" spans="1:18" x14ac:dyDescent="0.25">
      <c r="A10">
        <f t="shared" ca="1" si="1"/>
        <v>11</v>
      </c>
      <c r="B10" s="16">
        <f t="shared" ca="1" si="0"/>
        <v>0.79488086981827388</v>
      </c>
      <c r="C10" s="16">
        <f t="shared" ca="1" si="2"/>
        <v>5</v>
      </c>
      <c r="D10" s="16">
        <f t="shared" ca="1" si="2"/>
        <v>-0.5</v>
      </c>
      <c r="E10" s="16">
        <f t="shared" ca="1" si="3"/>
        <v>-8</v>
      </c>
      <c r="F10">
        <f t="shared" ca="1" si="4"/>
        <v>-40.5</v>
      </c>
      <c r="G10" t="str">
        <f t="shared" ca="1" si="5"/>
        <v>P (-8|-40,5)</v>
      </c>
      <c r="H10" t="str">
        <f t="shared" ca="1" si="6"/>
        <v>y = 5x + b</v>
      </c>
      <c r="I10" t="s">
        <v>54</v>
      </c>
      <c r="J10" t="str">
        <f t="shared" ca="1" si="7"/>
        <v>-40,5 = 5 · (-8) + b</v>
      </c>
      <c r="K10" t="str">
        <f t="shared" ca="1" si="8"/>
        <v>-40,5 = -40 + b    | + 40</v>
      </c>
      <c r="L10" t="str">
        <f t="shared" ca="1" si="9"/>
        <v>-0,5 = b</v>
      </c>
      <c r="M10" t="str">
        <f t="shared" ca="1" si="10"/>
        <v>y = 5x - 0,5</v>
      </c>
      <c r="N10" t="str">
        <f t="shared" ca="1" si="11"/>
        <v xml:space="preserve"> m = 5, P (-8|-40,5)</v>
      </c>
    </row>
    <row r="11" spans="1:18" x14ac:dyDescent="0.25">
      <c r="A11">
        <f t="shared" ca="1" si="1"/>
        <v>13</v>
      </c>
      <c r="B11" s="16">
        <f t="shared" ca="1" si="0"/>
        <v>0.64510282956863652</v>
      </c>
      <c r="C11" s="16">
        <f t="shared" ca="1" si="2"/>
        <v>1</v>
      </c>
      <c r="D11" s="16">
        <f t="shared" ca="1" si="2"/>
        <v>-2.5</v>
      </c>
      <c r="E11" s="16">
        <f t="shared" ca="1" si="3"/>
        <v>-6</v>
      </c>
      <c r="F11">
        <f t="shared" ca="1" si="4"/>
        <v>-8.5</v>
      </c>
      <c r="G11" t="str">
        <f t="shared" ca="1" si="5"/>
        <v>P (-6|-8,5)</v>
      </c>
      <c r="H11" t="str">
        <f t="shared" ca="1" si="6"/>
        <v>y = 1x + b</v>
      </c>
      <c r="I11" t="s">
        <v>54</v>
      </c>
      <c r="J11" t="str">
        <f t="shared" ca="1" si="7"/>
        <v>-8,5 = 1 · (-6) + b</v>
      </c>
      <c r="K11" t="str">
        <f t="shared" ca="1" si="8"/>
        <v>-8,5 = -6 + b    | + 6</v>
      </c>
      <c r="L11" t="str">
        <f t="shared" ca="1" si="9"/>
        <v>-2,5 = b</v>
      </c>
      <c r="M11" t="str">
        <f t="shared" ca="1" si="10"/>
        <v>y = 1x - 2,5</v>
      </c>
      <c r="N11" t="str">
        <f t="shared" ca="1" si="11"/>
        <v xml:space="preserve"> m = 1, P (-6|-8,5)</v>
      </c>
    </row>
    <row r="12" spans="1:18" x14ac:dyDescent="0.25">
      <c r="A12">
        <f t="shared" ca="1" si="1"/>
        <v>18</v>
      </c>
      <c r="B12" s="16">
        <f t="shared" ca="1" si="0"/>
        <v>0.33135387004910488</v>
      </c>
      <c r="C12" s="16">
        <f t="shared" ca="1" si="2"/>
        <v>2</v>
      </c>
      <c r="D12" s="16">
        <f t="shared" ca="1" si="2"/>
        <v>4</v>
      </c>
      <c r="E12" s="16">
        <f t="shared" ca="1" si="3"/>
        <v>-1</v>
      </c>
      <c r="F12">
        <f t="shared" ca="1" si="4"/>
        <v>2</v>
      </c>
      <c r="G12" t="str">
        <f t="shared" ca="1" si="5"/>
        <v>P (-1|2)</v>
      </c>
      <c r="H12" t="str">
        <f t="shared" ca="1" si="6"/>
        <v>y = 2x + b</v>
      </c>
      <c r="I12" t="s">
        <v>54</v>
      </c>
      <c r="J12" t="str">
        <f t="shared" ca="1" si="7"/>
        <v>2 = 2 · (-1) + b</v>
      </c>
      <c r="K12" t="str">
        <f t="shared" ca="1" si="8"/>
        <v>2 = -2 + b    | + 2</v>
      </c>
      <c r="L12" t="str">
        <f t="shared" ca="1" si="9"/>
        <v>4 = b</v>
      </c>
      <c r="M12" t="str">
        <f t="shared" ca="1" si="10"/>
        <v>y = 2x + 4</v>
      </c>
      <c r="N12" t="str">
        <f t="shared" ca="1" si="11"/>
        <v xml:space="preserve"> m = 2, P (-1|2)</v>
      </c>
    </row>
    <row r="13" spans="1:18" x14ac:dyDescent="0.25">
      <c r="A13">
        <f t="shared" ca="1" si="1"/>
        <v>5</v>
      </c>
      <c r="B13" s="16">
        <f t="shared" ca="1" si="0"/>
        <v>0.90389342419924612</v>
      </c>
      <c r="C13" s="16">
        <f t="shared" ca="1" si="2"/>
        <v>3</v>
      </c>
      <c r="D13" s="16">
        <f t="shared" ca="1" si="2"/>
        <v>-5</v>
      </c>
      <c r="E13" s="16">
        <f t="shared" ca="1" si="3"/>
        <v>1</v>
      </c>
      <c r="F13">
        <f t="shared" ca="1" si="4"/>
        <v>-2</v>
      </c>
      <c r="G13" t="str">
        <f t="shared" ca="1" si="5"/>
        <v>P (1|-2)</v>
      </c>
      <c r="H13" t="str">
        <f t="shared" ca="1" si="6"/>
        <v>y = 3x + b</v>
      </c>
      <c r="I13" t="s">
        <v>54</v>
      </c>
      <c r="J13" t="str">
        <f t="shared" ca="1" si="7"/>
        <v>-2 = 3 · 1 + b</v>
      </c>
      <c r="K13" t="str">
        <f t="shared" ca="1" si="8"/>
        <v>-2 = 3 + b    | - 3</v>
      </c>
      <c r="L13" t="str">
        <f t="shared" ca="1" si="9"/>
        <v>-5 = b</v>
      </c>
      <c r="M13" t="str">
        <f t="shared" ca="1" si="10"/>
        <v>y = 3x - 5</v>
      </c>
      <c r="N13" t="str">
        <f t="shared" ca="1" si="11"/>
        <v xml:space="preserve"> m = 3, P (1|-2)</v>
      </c>
    </row>
    <row r="14" spans="1:18" x14ac:dyDescent="0.25">
      <c r="A14">
        <f ca="1">RANK(B14,$B$2:$B$25)</f>
        <v>2</v>
      </c>
      <c r="B14" s="16">
        <f t="shared" ca="1" si="0"/>
        <v>0.97500537751752581</v>
      </c>
      <c r="C14" s="16">
        <f t="shared" ca="1" si="2"/>
        <v>2</v>
      </c>
      <c r="D14" s="16">
        <f t="shared" ca="1" si="2"/>
        <v>-3.5</v>
      </c>
      <c r="E14" s="16">
        <f t="shared" ca="1" si="3"/>
        <v>1</v>
      </c>
      <c r="F14">
        <f t="shared" ca="1" si="4"/>
        <v>-1.5</v>
      </c>
      <c r="G14" t="str">
        <f t="shared" ca="1" si="5"/>
        <v>P (1|-1,5)</v>
      </c>
      <c r="H14" t="str">
        <f t="shared" ca="1" si="6"/>
        <v>y = 2x + b</v>
      </c>
      <c r="I14" t="s">
        <v>54</v>
      </c>
      <c r="J14" t="str">
        <f t="shared" ca="1" si="7"/>
        <v>-1,5 = 2 · 1 + b</v>
      </c>
      <c r="K14" t="str">
        <f t="shared" ca="1" si="8"/>
        <v>-1,5 = 2 + b    | - 2</v>
      </c>
      <c r="L14" t="str">
        <f t="shared" ca="1" si="9"/>
        <v>-3,5 = b</v>
      </c>
      <c r="M14" t="str">
        <f t="shared" ca="1" si="10"/>
        <v>y = 2x - 3,5</v>
      </c>
      <c r="N14" t="str">
        <f t="shared" ca="1" si="11"/>
        <v xml:space="preserve"> m = 2, P (1|-1,5)</v>
      </c>
    </row>
    <row r="15" spans="1:18" x14ac:dyDescent="0.25">
      <c r="A15">
        <f ca="1">RANK(B15,$B$2:$B$25)</f>
        <v>21</v>
      </c>
      <c r="B15" s="16">
        <f t="shared" ca="1" si="0"/>
        <v>0.21772844072064546</v>
      </c>
      <c r="C15" s="16">
        <f t="shared" ca="1" si="2"/>
        <v>-4</v>
      </c>
      <c r="D15" s="16">
        <f t="shared" ca="1" si="2"/>
        <v>-3</v>
      </c>
      <c r="E15" s="16">
        <f t="shared" ca="1" si="3"/>
        <v>-1</v>
      </c>
      <c r="F15">
        <f t="shared" ca="1" si="4"/>
        <v>1</v>
      </c>
      <c r="G15" t="str">
        <f t="shared" ca="1" si="5"/>
        <v>P (-1|1)</v>
      </c>
      <c r="H15" t="str">
        <f t="shared" ca="1" si="6"/>
        <v>y = -4x + b</v>
      </c>
      <c r="I15" t="s">
        <v>54</v>
      </c>
      <c r="J15" t="str">
        <f t="shared" ca="1" si="7"/>
        <v>1 = -4 · (-1) + b</v>
      </c>
      <c r="K15" t="str">
        <f t="shared" ca="1" si="8"/>
        <v>1 = 4 + b    | - 4</v>
      </c>
      <c r="L15" t="str">
        <f t="shared" ca="1" si="9"/>
        <v>-3 = b</v>
      </c>
      <c r="M15" t="str">
        <f t="shared" ca="1" si="10"/>
        <v>y = -4x - 3</v>
      </c>
      <c r="N15" t="str">
        <f t="shared" ca="1" si="11"/>
        <v xml:space="preserve"> m = -4, P (-1|1)</v>
      </c>
    </row>
    <row r="16" spans="1:18" x14ac:dyDescent="0.25">
      <c r="A16">
        <f t="shared" ca="1" si="1"/>
        <v>15</v>
      </c>
      <c r="B16" s="16">
        <f t="shared" ca="1" si="0"/>
        <v>0.47784607134288859</v>
      </c>
      <c r="C16" s="16">
        <f t="shared" ca="1" si="2"/>
        <v>2</v>
      </c>
      <c r="D16" s="16">
        <f t="shared" ca="1" si="2"/>
        <v>-1</v>
      </c>
      <c r="E16" s="16">
        <f t="shared" ca="1" si="3"/>
        <v>-5</v>
      </c>
      <c r="F16">
        <f t="shared" ca="1" si="4"/>
        <v>-11</v>
      </c>
      <c r="G16" t="str">
        <f t="shared" ca="1" si="5"/>
        <v>P (-5|-11)</v>
      </c>
      <c r="H16" t="str">
        <f t="shared" ca="1" si="6"/>
        <v>y = 2x + b</v>
      </c>
      <c r="I16" t="s">
        <v>54</v>
      </c>
      <c r="J16" t="str">
        <f t="shared" ca="1" si="7"/>
        <v>-11 = 2 · (-5) + b</v>
      </c>
      <c r="K16" t="str">
        <f t="shared" ca="1" si="8"/>
        <v>-11 = -10 + b    | + 10</v>
      </c>
      <c r="L16" t="str">
        <f t="shared" ca="1" si="9"/>
        <v>-1 = b</v>
      </c>
      <c r="M16" t="str">
        <f t="shared" ca="1" si="10"/>
        <v>y = 2x - 1</v>
      </c>
      <c r="N16" t="str">
        <f t="shared" ca="1" si="11"/>
        <v xml:space="preserve"> m = 2, P (-5|-11)</v>
      </c>
    </row>
    <row r="17" spans="1:14" x14ac:dyDescent="0.25">
      <c r="A17">
        <f t="shared" ca="1" si="1"/>
        <v>10</v>
      </c>
      <c r="B17" s="16">
        <f t="shared" ca="1" si="0"/>
        <v>0.81407637103355146</v>
      </c>
      <c r="C17" s="16">
        <f t="shared" ca="1" si="2"/>
        <v>0.5</v>
      </c>
      <c r="D17" s="16">
        <f t="shared" ca="1" si="2"/>
        <v>-3.5</v>
      </c>
      <c r="E17" s="16">
        <f t="shared" ca="1" si="3"/>
        <v>8</v>
      </c>
      <c r="F17">
        <f t="shared" ca="1" si="4"/>
        <v>0.5</v>
      </c>
      <c r="G17" t="str">
        <f t="shared" ca="1" si="5"/>
        <v>P (8|0,5)</v>
      </c>
      <c r="H17" t="str">
        <f t="shared" ca="1" si="6"/>
        <v>y = 0,5x + b</v>
      </c>
      <c r="I17" t="s">
        <v>54</v>
      </c>
      <c r="J17" t="str">
        <f t="shared" ca="1" si="7"/>
        <v>0,5 = 0,5 · 8 + b</v>
      </c>
      <c r="K17" t="str">
        <f t="shared" ca="1" si="8"/>
        <v>0,5 = 4 + b    | - 4</v>
      </c>
      <c r="L17" t="str">
        <f t="shared" ca="1" si="9"/>
        <v>-3,5 = b</v>
      </c>
      <c r="M17" t="str">
        <f t="shared" ca="1" si="10"/>
        <v>y = 0,5x - 3,5</v>
      </c>
      <c r="N17" t="str">
        <f t="shared" ca="1" si="11"/>
        <v xml:space="preserve"> m = 0,5, P (8|0,5)</v>
      </c>
    </row>
    <row r="18" spans="1:14" x14ac:dyDescent="0.25">
      <c r="A18">
        <f t="shared" ca="1" si="1"/>
        <v>7</v>
      </c>
      <c r="B18" s="16">
        <f t="shared" ca="1" si="0"/>
        <v>0.87790784575804326</v>
      </c>
      <c r="C18" s="16">
        <f t="shared" ca="1" si="2"/>
        <v>-2.5</v>
      </c>
      <c r="D18" s="16">
        <f t="shared" ca="1" si="2"/>
        <v>4.5</v>
      </c>
      <c r="E18" s="16">
        <f t="shared" ca="1" si="3"/>
        <v>9</v>
      </c>
      <c r="F18">
        <f t="shared" ca="1" si="4"/>
        <v>-18</v>
      </c>
      <c r="G18" t="str">
        <f t="shared" ca="1" si="5"/>
        <v>P (9|-18)</v>
      </c>
      <c r="H18" t="str">
        <f t="shared" ca="1" si="6"/>
        <v>y = -2,5x + b</v>
      </c>
      <c r="I18" t="s">
        <v>54</v>
      </c>
      <c r="J18" t="str">
        <f t="shared" ca="1" si="7"/>
        <v>-18 = -2,5 · 9 + b</v>
      </c>
      <c r="K18" t="str">
        <f t="shared" ca="1" si="8"/>
        <v>-18 = -22,5 + b    | + 22,5</v>
      </c>
      <c r="L18" t="str">
        <f t="shared" ca="1" si="9"/>
        <v>4,5 = b</v>
      </c>
      <c r="M18" t="str">
        <f t="shared" ca="1" si="10"/>
        <v>y = -2,5x + 4,5</v>
      </c>
      <c r="N18" t="str">
        <f t="shared" ca="1" si="11"/>
        <v xml:space="preserve"> m = -2,5, P (9|-18)</v>
      </c>
    </row>
    <row r="19" spans="1:14" x14ac:dyDescent="0.25">
      <c r="A19">
        <f t="shared" ca="1" si="1"/>
        <v>24</v>
      </c>
      <c r="B19" s="16">
        <f t="shared" ca="1" si="0"/>
        <v>1.3580015848629001E-2</v>
      </c>
      <c r="C19" s="16">
        <f t="shared" ca="1" si="2"/>
        <v>-2.5</v>
      </c>
      <c r="D19" s="16">
        <f t="shared" ca="1" si="2"/>
        <v>-4.5</v>
      </c>
      <c r="E19" s="16">
        <f t="shared" ca="1" si="3"/>
        <v>-9</v>
      </c>
      <c r="F19">
        <f t="shared" ca="1" si="4"/>
        <v>18</v>
      </c>
      <c r="G19" t="str">
        <f t="shared" ca="1" si="5"/>
        <v>P (-9|18)</v>
      </c>
      <c r="H19" t="str">
        <f t="shared" ca="1" si="6"/>
        <v>y = -2,5x + b</v>
      </c>
      <c r="I19" t="s">
        <v>54</v>
      </c>
      <c r="J19" t="str">
        <f t="shared" ca="1" si="7"/>
        <v>18 = -2,5 · (-9) + b</v>
      </c>
      <c r="K19" t="str">
        <f t="shared" ca="1" si="8"/>
        <v>18 = 22,5 + b    | - 22,5</v>
      </c>
      <c r="L19" t="str">
        <f t="shared" ca="1" si="9"/>
        <v>-4,5 = b</v>
      </c>
      <c r="M19" t="str">
        <f t="shared" ca="1" si="10"/>
        <v>y = -2,5x - 4,5</v>
      </c>
      <c r="N19" t="str">
        <f t="shared" ca="1" si="11"/>
        <v xml:space="preserve"> m = -2,5, P (-9|18)</v>
      </c>
    </row>
    <row r="20" spans="1:14" x14ac:dyDescent="0.25">
      <c r="A20">
        <f ca="1">RANK(B20,$B$2:$B$25)</f>
        <v>23</v>
      </c>
      <c r="B20" s="16">
        <f t="shared" ca="1" si="0"/>
        <v>1.861589372880379E-2</v>
      </c>
      <c r="C20" s="16">
        <f t="shared" ca="1" si="2"/>
        <v>-1</v>
      </c>
      <c r="D20" s="16">
        <f t="shared" ca="1" si="2"/>
        <v>2.5</v>
      </c>
      <c r="E20" s="16">
        <f t="shared" ca="1" si="3"/>
        <v>3</v>
      </c>
      <c r="F20">
        <f t="shared" ca="1" si="4"/>
        <v>-0.5</v>
      </c>
      <c r="G20" t="str">
        <f t="shared" ca="1" si="5"/>
        <v>P (3|-0,5)</v>
      </c>
      <c r="H20" t="str">
        <f t="shared" ca="1" si="6"/>
        <v>y = -1x + b</v>
      </c>
      <c r="I20" t="s">
        <v>54</v>
      </c>
      <c r="J20" t="str">
        <f t="shared" ca="1" si="7"/>
        <v>-0,5 = -1 · 3 + b</v>
      </c>
      <c r="K20" t="str">
        <f t="shared" ca="1" si="8"/>
        <v>-0,5 = -3 + b    | + 3</v>
      </c>
      <c r="L20" t="str">
        <f t="shared" ca="1" si="9"/>
        <v>2,5 = b</v>
      </c>
      <c r="M20" t="str">
        <f t="shared" ca="1" si="10"/>
        <v>y = -1x + 2,5</v>
      </c>
      <c r="N20" t="str">
        <f t="shared" ca="1" si="11"/>
        <v xml:space="preserve"> m = -1, P (3|-0,5)</v>
      </c>
    </row>
    <row r="21" spans="1:14" x14ac:dyDescent="0.25">
      <c r="A21">
        <f ca="1">RANK(B21,$B$2:$B$25)</f>
        <v>17</v>
      </c>
      <c r="B21" s="16">
        <f t="shared" ca="1" si="0"/>
        <v>0.41349767085145328</v>
      </c>
      <c r="C21" s="16">
        <f t="shared" ca="1" si="2"/>
        <v>2</v>
      </c>
      <c r="D21" s="16">
        <f t="shared" ca="1" si="2"/>
        <v>-4</v>
      </c>
      <c r="E21" s="16">
        <f t="shared" ca="1" si="3"/>
        <v>-6</v>
      </c>
      <c r="F21">
        <f t="shared" ca="1" si="4"/>
        <v>-16</v>
      </c>
      <c r="G21" t="str">
        <f t="shared" ca="1" si="5"/>
        <v>P (-6|-16)</v>
      </c>
      <c r="H21" t="str">
        <f t="shared" ca="1" si="6"/>
        <v>y = 2x + b</v>
      </c>
      <c r="I21" t="s">
        <v>54</v>
      </c>
      <c r="J21" t="str">
        <f t="shared" ca="1" si="7"/>
        <v>-16 = 2 · (-6) + b</v>
      </c>
      <c r="K21" t="str">
        <f t="shared" ca="1" si="8"/>
        <v>-16 = -12 + b    | + 12</v>
      </c>
      <c r="L21" t="str">
        <f t="shared" ca="1" si="9"/>
        <v>-4 = b</v>
      </c>
      <c r="M21" t="str">
        <f t="shared" ca="1" si="10"/>
        <v>y = 2x - 4</v>
      </c>
      <c r="N21" t="str">
        <f t="shared" ca="1" si="11"/>
        <v xml:space="preserve"> m = 2, P (-6|-16)</v>
      </c>
    </row>
    <row r="22" spans="1:14" x14ac:dyDescent="0.25">
      <c r="A22">
        <f t="shared" ca="1" si="1"/>
        <v>16</v>
      </c>
      <c r="B22" s="16">
        <f t="shared" ca="1" si="0"/>
        <v>0.45164204327711033</v>
      </c>
      <c r="C22" s="16">
        <f t="shared" ca="1" si="2"/>
        <v>-5</v>
      </c>
      <c r="D22" s="16">
        <f t="shared" ca="1" si="2"/>
        <v>3.5</v>
      </c>
      <c r="E22" s="16">
        <f t="shared" ca="1" si="3"/>
        <v>7</v>
      </c>
      <c r="F22">
        <f t="shared" ca="1" si="4"/>
        <v>-31.5</v>
      </c>
      <c r="G22" t="str">
        <f t="shared" ca="1" si="5"/>
        <v>P (7|-31,5)</v>
      </c>
      <c r="H22" t="str">
        <f t="shared" ca="1" si="6"/>
        <v>y = -5x + b</v>
      </c>
      <c r="I22" t="s">
        <v>54</v>
      </c>
      <c r="J22" t="str">
        <f t="shared" ca="1" si="7"/>
        <v>-31,5 = -5 · 7 + b</v>
      </c>
      <c r="K22" t="str">
        <f t="shared" ca="1" si="8"/>
        <v>-31,5 = -35 + b    | + 35</v>
      </c>
      <c r="L22" t="str">
        <f t="shared" ca="1" si="9"/>
        <v>3,5 = b</v>
      </c>
      <c r="M22" t="str">
        <f t="shared" ca="1" si="10"/>
        <v>y = -5x + 3,5</v>
      </c>
      <c r="N22" t="str">
        <f t="shared" ca="1" si="11"/>
        <v xml:space="preserve"> m = -5, P (7|-31,5)</v>
      </c>
    </row>
    <row r="23" spans="1:14" x14ac:dyDescent="0.25">
      <c r="A23">
        <f t="shared" ca="1" si="1"/>
        <v>12</v>
      </c>
      <c r="B23" s="16">
        <f t="shared" ca="1" si="0"/>
        <v>0.71553670550879389</v>
      </c>
      <c r="C23" s="16">
        <f t="shared" ca="1" si="2"/>
        <v>5</v>
      </c>
      <c r="D23" s="16">
        <f t="shared" ca="1" si="2"/>
        <v>4</v>
      </c>
      <c r="E23" s="16">
        <f t="shared" ca="1" si="3"/>
        <v>5</v>
      </c>
      <c r="F23">
        <f t="shared" ca="1" si="4"/>
        <v>29</v>
      </c>
      <c r="G23" t="str">
        <f t="shared" ca="1" si="5"/>
        <v>P (5|29)</v>
      </c>
      <c r="H23" t="str">
        <f t="shared" ca="1" si="6"/>
        <v>y = 5x + b</v>
      </c>
      <c r="I23" t="s">
        <v>54</v>
      </c>
      <c r="J23" t="str">
        <f t="shared" ca="1" si="7"/>
        <v>29 = 5 · 5 + b</v>
      </c>
      <c r="K23" t="str">
        <f t="shared" ca="1" si="8"/>
        <v>29 = 25 + b    | - 25</v>
      </c>
      <c r="L23" t="str">
        <f t="shared" ca="1" si="9"/>
        <v>4 = b</v>
      </c>
      <c r="M23" t="str">
        <f t="shared" ca="1" si="10"/>
        <v>y = 5x + 4</v>
      </c>
      <c r="N23" t="str">
        <f t="shared" ca="1" si="11"/>
        <v xml:space="preserve"> m = 5, P (5|29)</v>
      </c>
    </row>
    <row r="24" spans="1:14" x14ac:dyDescent="0.25">
      <c r="A24">
        <f t="shared" ca="1" si="1"/>
        <v>4</v>
      </c>
      <c r="B24" s="16">
        <f t="shared" ca="1" si="0"/>
        <v>0.92553669167520225</v>
      </c>
      <c r="C24" s="16">
        <f t="shared" ca="1" si="2"/>
        <v>2</v>
      </c>
      <c r="D24" s="16">
        <f t="shared" ca="1" si="2"/>
        <v>5</v>
      </c>
      <c r="E24" s="16">
        <f t="shared" ca="1" si="3"/>
        <v>-8</v>
      </c>
      <c r="F24">
        <f t="shared" ca="1" si="4"/>
        <v>-11</v>
      </c>
      <c r="G24" t="str">
        <f t="shared" ca="1" si="5"/>
        <v>P (-8|-11)</v>
      </c>
      <c r="H24" t="str">
        <f t="shared" ca="1" si="6"/>
        <v>y = 2x + b</v>
      </c>
      <c r="I24" t="s">
        <v>54</v>
      </c>
      <c r="J24" t="str">
        <f t="shared" ca="1" si="7"/>
        <v>-11 = 2 · (-8) + b</v>
      </c>
      <c r="K24" t="str">
        <f t="shared" ca="1" si="8"/>
        <v>-11 = -16 + b    | + 16</v>
      </c>
      <c r="L24" t="str">
        <f t="shared" ca="1" si="9"/>
        <v>5 = b</v>
      </c>
      <c r="M24" t="str">
        <f t="shared" ca="1" si="10"/>
        <v>y = 2x + 5</v>
      </c>
      <c r="N24" t="str">
        <f t="shared" ca="1" si="11"/>
        <v xml:space="preserve"> m = 2, P (-8|-11)</v>
      </c>
    </row>
    <row r="25" spans="1:14" x14ac:dyDescent="0.25">
      <c r="A25">
        <f t="shared" ca="1" si="1"/>
        <v>6</v>
      </c>
      <c r="B25" s="16">
        <f t="shared" ca="1" si="0"/>
        <v>0.88805383882719935</v>
      </c>
      <c r="C25" s="16">
        <f t="shared" ca="1" si="2"/>
        <v>-2</v>
      </c>
      <c r="D25" s="16">
        <f t="shared" ca="1" si="2"/>
        <v>5</v>
      </c>
      <c r="E25" s="16">
        <f t="shared" ca="1" si="3"/>
        <v>5</v>
      </c>
      <c r="F25">
        <f t="shared" ca="1" si="4"/>
        <v>-5</v>
      </c>
      <c r="G25" t="str">
        <f t="shared" ca="1" si="5"/>
        <v>P (5|-5)</v>
      </c>
      <c r="H25" t="str">
        <f t="shared" ca="1" si="6"/>
        <v>y = -2x + b</v>
      </c>
      <c r="I25" t="s">
        <v>54</v>
      </c>
      <c r="J25" t="str">
        <f t="shared" ca="1" si="7"/>
        <v>-5 = -2 · 5 + b</v>
      </c>
      <c r="K25" t="str">
        <f t="shared" ca="1" si="8"/>
        <v>-5 = -10 + b    | + 10</v>
      </c>
      <c r="L25" t="str">
        <f t="shared" ca="1" si="9"/>
        <v>5 = b</v>
      </c>
      <c r="M25" t="str">
        <f t="shared" ca="1" si="10"/>
        <v>y = -2x + 5</v>
      </c>
      <c r="N25" t="str">
        <f t="shared" ca="1" si="11"/>
        <v xml:space="preserve"> m = -2, P (5|-5)</v>
      </c>
    </row>
    <row r="30" spans="1:14" ht="15.5" x14ac:dyDescent="0.35">
      <c r="C30" s="1"/>
      <c r="D30" s="1"/>
      <c r="E30" s="1"/>
    </row>
    <row r="31" spans="1:14" ht="15.5" x14ac:dyDescent="0.35">
      <c r="C31" s="1"/>
      <c r="D31" s="1"/>
      <c r="E31" s="1"/>
    </row>
    <row r="32" spans="1:14" ht="15.5" x14ac:dyDescent="0.35">
      <c r="C32" s="1"/>
      <c r="D32" s="1"/>
      <c r="E32" s="1"/>
    </row>
    <row r="33" spans="3:5" ht="15.5" x14ac:dyDescent="0.35">
      <c r="C33" s="1"/>
      <c r="D33" s="1"/>
      <c r="E33" s="1"/>
    </row>
    <row r="34" spans="3:5" ht="15.5" x14ac:dyDescent="0.35">
      <c r="C34" s="1"/>
      <c r="D34" s="1"/>
      <c r="E34" s="1"/>
    </row>
    <row r="35" spans="3:5" ht="15.5" x14ac:dyDescent="0.35">
      <c r="C35" s="1"/>
      <c r="D35" s="1"/>
      <c r="E35" s="1"/>
    </row>
    <row r="36" spans="3:5" ht="15.5" x14ac:dyDescent="0.35">
      <c r="E36" s="1"/>
    </row>
    <row r="37" spans="3:5" ht="15.5" x14ac:dyDescent="0.35">
      <c r="C37" s="18"/>
      <c r="D37" s="18"/>
      <c r="E37" s="1"/>
    </row>
    <row r="38" spans="3:5" ht="15.5" x14ac:dyDescent="0.35">
      <c r="E38" s="1"/>
    </row>
    <row r="39" spans="3:5" ht="15.5" x14ac:dyDescent="0.35">
      <c r="C39" s="1"/>
      <c r="D39" s="1"/>
      <c r="E39" s="1"/>
    </row>
    <row r="40" spans="3:5" ht="15.5" x14ac:dyDescent="0.35">
      <c r="C40" s="1"/>
      <c r="D40" s="1"/>
      <c r="E40" s="1"/>
    </row>
    <row r="41" spans="3:5" ht="15.5" x14ac:dyDescent="0.35">
      <c r="C41" s="1"/>
      <c r="D41" s="1"/>
      <c r="E41" s="1"/>
    </row>
    <row r="42" spans="3:5" ht="15.5" x14ac:dyDescent="0.35">
      <c r="C42" s="1"/>
      <c r="D42" s="1"/>
      <c r="E42" s="1"/>
    </row>
    <row r="43" spans="3:5" ht="15.5" x14ac:dyDescent="0.35">
      <c r="C43" s="1"/>
      <c r="D43" s="1"/>
      <c r="E43" s="1"/>
    </row>
    <row r="44" spans="3:5" ht="15.5" x14ac:dyDescent="0.35">
      <c r="C44" s="1"/>
      <c r="D44" s="1"/>
      <c r="E44" s="1"/>
    </row>
    <row r="45" spans="3:5" ht="15.5" x14ac:dyDescent="0.35">
      <c r="C45" s="1"/>
      <c r="D45" s="1"/>
      <c r="E45" s="1"/>
    </row>
    <row r="46" spans="3:5" ht="15.5" x14ac:dyDescent="0.35">
      <c r="E46" s="1"/>
    </row>
    <row r="47" spans="3:5" ht="15.5" x14ac:dyDescent="0.35">
      <c r="C47" s="18"/>
      <c r="D47" s="18"/>
      <c r="E47" s="1"/>
    </row>
    <row r="49" spans="3:5" ht="15.5" x14ac:dyDescent="0.35">
      <c r="C49" s="1"/>
      <c r="D49" s="1"/>
      <c r="E49" s="1"/>
    </row>
    <row r="50" spans="3:5" ht="15.5" x14ac:dyDescent="0.35">
      <c r="C50" s="1"/>
      <c r="D50" s="1"/>
      <c r="E50" s="1"/>
    </row>
    <row r="51" spans="3:5" ht="15.5" x14ac:dyDescent="0.35">
      <c r="C51" s="1"/>
      <c r="D51" s="1"/>
      <c r="E51" s="1"/>
    </row>
    <row r="52" spans="3:5" ht="15.5" x14ac:dyDescent="0.35">
      <c r="C52" s="1"/>
      <c r="D52" s="1"/>
      <c r="E52" s="1"/>
    </row>
    <row r="53" spans="3:5" ht="15.5" x14ac:dyDescent="0.35">
      <c r="C53" s="1"/>
      <c r="D53" s="1"/>
      <c r="E53" s="1"/>
    </row>
    <row r="54" spans="3:5" ht="15.5" x14ac:dyDescent="0.35">
      <c r="C54" s="1"/>
      <c r="D54" s="1"/>
      <c r="E54" s="1"/>
    </row>
    <row r="55" spans="3:5" ht="15.5" x14ac:dyDescent="0.35">
      <c r="C55" s="1"/>
      <c r="D55" s="1"/>
      <c r="E55" s="1"/>
    </row>
    <row r="57" spans="3:5" ht="15.5" x14ac:dyDescent="0.35">
      <c r="C57" s="18"/>
      <c r="D57" s="18"/>
    </row>
    <row r="59" spans="3:5" ht="15.5" x14ac:dyDescent="0.35">
      <c r="C59" s="1"/>
      <c r="D59" s="1"/>
      <c r="E59" s="1"/>
    </row>
    <row r="60" spans="3:5" ht="15.5" x14ac:dyDescent="0.35">
      <c r="C60" s="1"/>
      <c r="D60" s="1"/>
      <c r="E60" s="1"/>
    </row>
    <row r="61" spans="3:5" ht="15.5" x14ac:dyDescent="0.35">
      <c r="C61" s="1"/>
      <c r="D61" s="1"/>
      <c r="E61" s="1"/>
    </row>
    <row r="62" spans="3:5" ht="15.5" x14ac:dyDescent="0.35">
      <c r="C62" s="1"/>
      <c r="D62" s="1"/>
      <c r="E62" s="1"/>
    </row>
    <row r="63" spans="3:5" ht="15.5" x14ac:dyDescent="0.35">
      <c r="C63" s="1"/>
      <c r="D63" s="1"/>
      <c r="E63" s="1"/>
    </row>
    <row r="64" spans="3:5" ht="15.5" x14ac:dyDescent="0.35">
      <c r="C64" s="1"/>
      <c r="D64" s="1"/>
      <c r="E64" s="1"/>
    </row>
    <row r="65" spans="3:5" ht="15.5" x14ac:dyDescent="0.35">
      <c r="C65" s="1"/>
      <c r="D65" s="1"/>
      <c r="E65" s="1"/>
    </row>
    <row r="67" spans="3:5" ht="15.5" x14ac:dyDescent="0.35">
      <c r="C67" s="18"/>
      <c r="D67" s="18"/>
    </row>
    <row r="69" spans="3:5" ht="15.5" x14ac:dyDescent="0.35">
      <c r="C69" s="1"/>
      <c r="D69" s="1"/>
      <c r="E69" s="1"/>
    </row>
    <row r="70" spans="3:5" ht="15.5" x14ac:dyDescent="0.35">
      <c r="C70" s="1"/>
      <c r="D70" s="1"/>
      <c r="E70" s="1"/>
    </row>
    <row r="71" spans="3:5" ht="15.5" x14ac:dyDescent="0.35">
      <c r="C71" s="1"/>
      <c r="D71" s="1"/>
      <c r="E71" s="1"/>
    </row>
    <row r="72" spans="3:5" ht="15.5" x14ac:dyDescent="0.35">
      <c r="C72" s="1"/>
      <c r="D72" s="1"/>
      <c r="E72" s="1"/>
    </row>
    <row r="73" spans="3:5" ht="15.5" x14ac:dyDescent="0.35">
      <c r="C73" s="1"/>
      <c r="D73" s="1"/>
      <c r="E73" s="1"/>
    </row>
    <row r="74" spans="3:5" ht="15.5" x14ac:dyDescent="0.35">
      <c r="C74" s="1"/>
      <c r="D74" s="1"/>
      <c r="E74" s="1"/>
    </row>
    <row r="75" spans="3:5" ht="15.5" x14ac:dyDescent="0.35">
      <c r="C75" s="1"/>
      <c r="D75" s="1"/>
      <c r="E75" s="1"/>
    </row>
    <row r="77" spans="3:5" ht="15.5" x14ac:dyDescent="0.35">
      <c r="C77" s="18"/>
      <c r="D77" s="18"/>
    </row>
    <row r="79" spans="3:5" ht="15.5" x14ac:dyDescent="0.35">
      <c r="C79" s="1"/>
      <c r="D79" s="1"/>
      <c r="E79" s="1"/>
    </row>
    <row r="80" spans="3:5" ht="15.5" x14ac:dyDescent="0.35">
      <c r="C80" s="1"/>
      <c r="D80" s="1"/>
      <c r="E80" s="1"/>
    </row>
    <row r="81" spans="3:5" ht="15.5" x14ac:dyDescent="0.35">
      <c r="C81" s="1"/>
      <c r="D81" s="1"/>
      <c r="E81" s="1"/>
    </row>
    <row r="82" spans="3:5" ht="15.5" x14ac:dyDescent="0.35">
      <c r="C82" s="1"/>
      <c r="D82" s="1"/>
      <c r="E82" s="1"/>
    </row>
    <row r="83" spans="3:5" ht="15.5" x14ac:dyDescent="0.35">
      <c r="C83" s="1"/>
      <c r="D83" s="1"/>
      <c r="E83" s="1"/>
    </row>
    <row r="84" spans="3:5" ht="15.5" x14ac:dyDescent="0.35">
      <c r="C84" s="1"/>
      <c r="D84" s="1"/>
      <c r="E84" s="1"/>
    </row>
    <row r="85" spans="3:5" ht="15.5" x14ac:dyDescent="0.35">
      <c r="C85" s="1"/>
      <c r="D85" s="1"/>
      <c r="E85" s="1"/>
    </row>
    <row r="87" spans="3:5" ht="15.5" x14ac:dyDescent="0.35">
      <c r="C87" s="18"/>
      <c r="D87" s="18"/>
    </row>
    <row r="89" spans="3:5" ht="15.5" x14ac:dyDescent="0.35">
      <c r="C89" s="1"/>
      <c r="D89" s="1"/>
      <c r="E89" s="1"/>
    </row>
    <row r="90" spans="3:5" ht="15.5" x14ac:dyDescent="0.35">
      <c r="C90" s="1"/>
      <c r="D90" s="1"/>
      <c r="E90" s="1"/>
    </row>
    <row r="91" spans="3:5" ht="15.5" x14ac:dyDescent="0.35">
      <c r="C91" s="1"/>
      <c r="D91" s="1"/>
      <c r="E91" s="1"/>
    </row>
    <row r="92" spans="3:5" ht="15.5" x14ac:dyDescent="0.35">
      <c r="C92" s="1"/>
      <c r="D92" s="1"/>
      <c r="E92" s="1"/>
    </row>
    <row r="93" spans="3:5" ht="15.5" x14ac:dyDescent="0.35">
      <c r="C93" s="1"/>
      <c r="D93" s="1"/>
      <c r="E93" s="1"/>
    </row>
    <row r="94" spans="3:5" ht="15.5" x14ac:dyDescent="0.35">
      <c r="C94" s="1"/>
      <c r="D94" s="1"/>
      <c r="E94" s="1"/>
    </row>
    <row r="95" spans="3:5" ht="15.5" x14ac:dyDescent="0.35">
      <c r="C95" s="1"/>
      <c r="D95" s="1"/>
      <c r="E95" s="1"/>
    </row>
    <row r="97" spans="3:5" ht="15.5" x14ac:dyDescent="0.35">
      <c r="C97" s="18"/>
      <c r="D97" s="18"/>
    </row>
    <row r="99" spans="3:5" ht="15.5" x14ac:dyDescent="0.35">
      <c r="C99" s="1"/>
      <c r="D99" s="1"/>
      <c r="E99" s="1"/>
    </row>
    <row r="100" spans="3:5" ht="15.5" x14ac:dyDescent="0.35">
      <c r="C100" s="1"/>
      <c r="D100" s="1"/>
      <c r="E100" s="1"/>
    </row>
    <row r="101" spans="3:5" ht="15.5" x14ac:dyDescent="0.35">
      <c r="C101" s="1"/>
      <c r="D101" s="1"/>
      <c r="E101" s="1"/>
    </row>
    <row r="102" spans="3:5" ht="15.5" x14ac:dyDescent="0.35">
      <c r="C102" s="1"/>
      <c r="D102" s="1"/>
      <c r="E102" s="1"/>
    </row>
    <row r="103" spans="3:5" ht="15.5" x14ac:dyDescent="0.35">
      <c r="C103" s="1"/>
      <c r="D103" s="1"/>
      <c r="E103" s="1"/>
    </row>
    <row r="104" spans="3:5" ht="15.5" x14ac:dyDescent="0.35">
      <c r="C104" s="1"/>
      <c r="D104" s="1"/>
      <c r="E104" s="1"/>
    </row>
    <row r="105" spans="3:5" ht="15.5" x14ac:dyDescent="0.35">
      <c r="C105" s="1"/>
      <c r="D105" s="1"/>
      <c r="E105" s="1"/>
    </row>
    <row r="109" spans="3:5" ht="15.5" x14ac:dyDescent="0.35">
      <c r="C109" s="1"/>
      <c r="D109" s="1"/>
      <c r="E109" s="1"/>
    </row>
    <row r="110" spans="3:5" ht="15.5" x14ac:dyDescent="0.35">
      <c r="C110" s="1"/>
      <c r="D110" s="1"/>
      <c r="E110" s="1"/>
    </row>
    <row r="111" spans="3:5" ht="15.5" x14ac:dyDescent="0.35">
      <c r="C111" s="1"/>
      <c r="D111" s="1"/>
      <c r="E111" s="1"/>
    </row>
    <row r="112" spans="3:5" ht="15.5" x14ac:dyDescent="0.35">
      <c r="C112" s="1"/>
      <c r="D112" s="1"/>
      <c r="E112" s="1"/>
    </row>
    <row r="113" spans="3:5" ht="15.5" x14ac:dyDescent="0.35">
      <c r="C113" s="1"/>
      <c r="D113" s="1"/>
      <c r="E113" s="1"/>
    </row>
    <row r="114" spans="3:5" ht="15.5" x14ac:dyDescent="0.35">
      <c r="C114" s="1"/>
      <c r="D114" s="1"/>
      <c r="E114" s="1"/>
    </row>
    <row r="115" spans="3:5" ht="15.5" x14ac:dyDescent="0.35">
      <c r="C115" s="1"/>
      <c r="D115" s="1"/>
      <c r="E115" s="1"/>
    </row>
    <row r="119" spans="3:5" ht="15.5" x14ac:dyDescent="0.35">
      <c r="C119" s="1"/>
      <c r="D119" s="1"/>
      <c r="E119" s="1"/>
    </row>
    <row r="120" spans="3:5" ht="15.5" x14ac:dyDescent="0.35">
      <c r="C120" s="1"/>
      <c r="D120" s="1"/>
      <c r="E120" s="1"/>
    </row>
    <row r="121" spans="3:5" ht="15.5" x14ac:dyDescent="0.35">
      <c r="C121" s="1"/>
      <c r="D121" s="1"/>
      <c r="E121" s="1"/>
    </row>
    <row r="122" spans="3:5" ht="15.5" x14ac:dyDescent="0.35">
      <c r="C122" s="1"/>
      <c r="D122" s="1"/>
      <c r="E122" s="1"/>
    </row>
    <row r="123" spans="3:5" ht="15.5" x14ac:dyDescent="0.35">
      <c r="C123" s="1"/>
      <c r="D123" s="1"/>
      <c r="E123" s="1"/>
    </row>
    <row r="124" spans="3:5" ht="15.5" x14ac:dyDescent="0.35">
      <c r="C124" s="1"/>
      <c r="D124" s="1"/>
      <c r="E124" s="1"/>
    </row>
    <row r="125" spans="3:5" ht="15.5" x14ac:dyDescent="0.35">
      <c r="C125" s="1"/>
      <c r="D125" s="1"/>
      <c r="E125" s="1"/>
    </row>
    <row r="129" spans="3:5" ht="15.5" x14ac:dyDescent="0.35">
      <c r="C129" s="1"/>
      <c r="D129" s="1"/>
      <c r="E129" s="1"/>
    </row>
    <row r="130" spans="3:5" ht="15.5" x14ac:dyDescent="0.35">
      <c r="C130" s="1"/>
      <c r="D130" s="1"/>
      <c r="E130" s="1"/>
    </row>
    <row r="131" spans="3:5" ht="15.5" x14ac:dyDescent="0.35">
      <c r="C131" s="1"/>
      <c r="D131" s="1"/>
      <c r="E131" s="1"/>
    </row>
    <row r="132" spans="3:5" ht="15.5" x14ac:dyDescent="0.35">
      <c r="C132" s="1"/>
      <c r="D132" s="1"/>
      <c r="E132" s="1"/>
    </row>
    <row r="133" spans="3:5" ht="15.5" x14ac:dyDescent="0.35">
      <c r="C133" s="1"/>
      <c r="D133" s="1"/>
      <c r="E133" s="1"/>
    </row>
    <row r="134" spans="3:5" ht="15.5" x14ac:dyDescent="0.35">
      <c r="C134" s="1"/>
      <c r="D134" s="1"/>
      <c r="E134" s="1"/>
    </row>
    <row r="135" spans="3:5" ht="15.5" x14ac:dyDescent="0.35">
      <c r="C135" s="1"/>
      <c r="D135" s="1"/>
      <c r="E135" s="1"/>
    </row>
    <row r="139" spans="3:5" ht="15.5" x14ac:dyDescent="0.35">
      <c r="C139" s="1"/>
      <c r="D139" s="1"/>
      <c r="E139" s="1"/>
    </row>
    <row r="140" spans="3:5" ht="15.5" x14ac:dyDescent="0.35">
      <c r="C140" s="1"/>
      <c r="D140" s="1"/>
      <c r="E140" s="1"/>
    </row>
    <row r="141" spans="3:5" ht="15.5" x14ac:dyDescent="0.35">
      <c r="C141" s="1"/>
      <c r="D141" s="1"/>
      <c r="E141" s="1"/>
    </row>
    <row r="142" spans="3:5" ht="15.5" x14ac:dyDescent="0.35">
      <c r="C142" s="1"/>
      <c r="D142" s="1"/>
      <c r="E142" s="1"/>
    </row>
    <row r="143" spans="3:5" ht="15.5" x14ac:dyDescent="0.35">
      <c r="C143" s="1"/>
      <c r="D143" s="1"/>
      <c r="E143" s="1"/>
    </row>
    <row r="144" spans="3:5" ht="15.5" x14ac:dyDescent="0.35">
      <c r="C144" s="1"/>
      <c r="D144" s="1"/>
      <c r="E144" s="1"/>
    </row>
    <row r="145" spans="3:5" ht="15.5" x14ac:dyDescent="0.35">
      <c r="C145" s="1"/>
      <c r="D145" s="1"/>
      <c r="E145" s="1"/>
    </row>
    <row r="149" spans="3:5" ht="15.5" x14ac:dyDescent="0.35">
      <c r="C149" s="1"/>
      <c r="D149" s="1"/>
      <c r="E149" s="1"/>
    </row>
    <row r="150" spans="3:5" ht="15.5" x14ac:dyDescent="0.35">
      <c r="C150" s="1"/>
      <c r="D150" s="1"/>
      <c r="E150" s="1"/>
    </row>
    <row r="151" spans="3:5" ht="15.5" x14ac:dyDescent="0.35">
      <c r="C151" s="1"/>
      <c r="D151" s="1"/>
      <c r="E151" s="1"/>
    </row>
    <row r="152" spans="3:5" ht="15.5" x14ac:dyDescent="0.35">
      <c r="C152" s="1"/>
      <c r="D152" s="1"/>
      <c r="E152" s="1"/>
    </row>
    <row r="153" spans="3:5" ht="15.5" x14ac:dyDescent="0.35">
      <c r="C153" s="1"/>
      <c r="D153" s="1"/>
      <c r="E153" s="1"/>
    </row>
    <row r="154" spans="3:5" ht="15.5" x14ac:dyDescent="0.35">
      <c r="C154" s="1"/>
      <c r="D154" s="1"/>
      <c r="E154" s="1"/>
    </row>
    <row r="155" spans="3:5" ht="15.5" x14ac:dyDescent="0.35">
      <c r="C155" s="1"/>
      <c r="D155" s="1"/>
      <c r="E155" s="1"/>
    </row>
    <row r="157" spans="3:5" ht="15.5" x14ac:dyDescent="0.35">
      <c r="C157" s="18"/>
      <c r="D157" s="18"/>
    </row>
    <row r="159" spans="3:5" ht="15.5" x14ac:dyDescent="0.35">
      <c r="C159" s="1"/>
      <c r="D159" s="1"/>
      <c r="E159" s="1"/>
    </row>
    <row r="160" spans="3:5" ht="15.5" x14ac:dyDescent="0.35">
      <c r="C160" s="1"/>
      <c r="D160" s="1"/>
      <c r="E160" s="1"/>
    </row>
    <row r="161" spans="3:5" ht="15.5" x14ac:dyDescent="0.35">
      <c r="C161" s="1"/>
      <c r="D161" s="1"/>
      <c r="E161" s="1"/>
    </row>
    <row r="162" spans="3:5" ht="15.5" x14ac:dyDescent="0.35">
      <c r="C162" s="1"/>
      <c r="D162" s="1"/>
      <c r="E162" s="1"/>
    </row>
    <row r="163" spans="3:5" ht="15.5" x14ac:dyDescent="0.35">
      <c r="C163" s="1"/>
      <c r="D163" s="1"/>
      <c r="E163" s="1"/>
    </row>
    <row r="164" spans="3:5" ht="15.5" x14ac:dyDescent="0.35">
      <c r="C164" s="1"/>
      <c r="D164" s="1"/>
      <c r="E164" s="1"/>
    </row>
    <row r="165" spans="3:5" ht="15.5" x14ac:dyDescent="0.35">
      <c r="C165" s="1"/>
      <c r="D165" s="1"/>
      <c r="E165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AA331-D79D-4B6A-93F9-558F440E84AE}">
  <dimension ref="A1:N70"/>
  <sheetViews>
    <sheetView topLeftCell="A15" workbookViewId="0">
      <selection activeCell="L28" sqref="L28"/>
    </sheetView>
  </sheetViews>
  <sheetFormatPr baseColWidth="10" defaultRowHeight="12.5" x14ac:dyDescent="0.25"/>
  <sheetData>
    <row r="1" spans="3:14" x14ac:dyDescent="0.25">
      <c r="D1">
        <f ca="1">C6</f>
        <v>3</v>
      </c>
    </row>
    <row r="2" spans="3:14" x14ac:dyDescent="0.25">
      <c r="D2">
        <f ca="1">F6</f>
        <v>1</v>
      </c>
    </row>
    <row r="3" spans="3:14" x14ac:dyDescent="0.25">
      <c r="D3">
        <f ca="1">I6</f>
        <v>13</v>
      </c>
    </row>
    <row r="6" spans="3:14" x14ac:dyDescent="0.25">
      <c r="C6">
        <f ca="1">-I7</f>
        <v>3</v>
      </c>
      <c r="D6" t="s">
        <v>0</v>
      </c>
      <c r="E6" t="s">
        <v>45</v>
      </c>
      <c r="F6">
        <f ca="1">F7</f>
        <v>1</v>
      </c>
      <c r="G6" t="s">
        <v>1</v>
      </c>
      <c r="H6" t="s">
        <v>46</v>
      </c>
      <c r="I6">
        <f ca="1">L7</f>
        <v>13</v>
      </c>
      <c r="M6" t="s">
        <v>47</v>
      </c>
      <c r="N6" t="str">
        <f ca="1">-C6&amp;D6</f>
        <v>-3x</v>
      </c>
    </row>
    <row r="7" spans="3:14" x14ac:dyDescent="0.25">
      <c r="F7">
        <f ca="1">ROUND(RAND()*8+0.5,0)</f>
        <v>1</v>
      </c>
      <c r="G7" t="str">
        <f>G6</f>
        <v>y</v>
      </c>
      <c r="H7" t="s">
        <v>46</v>
      </c>
      <c r="I7">
        <f ca="1">I8*F7</f>
        <v>-3</v>
      </c>
      <c r="J7" t="s">
        <v>0</v>
      </c>
      <c r="K7" t="s">
        <v>45</v>
      </c>
      <c r="L7">
        <f ca="1">L8*F7</f>
        <v>13</v>
      </c>
      <c r="M7" t="s">
        <v>47</v>
      </c>
      <c r="N7" t="str">
        <f ca="1">":"&amp;F7</f>
        <v>:1</v>
      </c>
    </row>
    <row r="8" spans="3:14" x14ac:dyDescent="0.25">
      <c r="G8" t="str">
        <f>G7</f>
        <v>y</v>
      </c>
      <c r="H8" t="str">
        <f>H7</f>
        <v>=</v>
      </c>
      <c r="I8">
        <f ca="1">-ROUND(RAND()*3+0.5,0)</f>
        <v>-3</v>
      </c>
      <c r="J8" t="s">
        <v>0</v>
      </c>
      <c r="K8" t="s">
        <v>45</v>
      </c>
      <c r="L8">
        <f ca="1">ROUND(RAND()*10+5.5,0)</f>
        <v>13</v>
      </c>
    </row>
    <row r="11" spans="3:14" x14ac:dyDescent="0.25">
      <c r="G11" t="s">
        <v>0</v>
      </c>
      <c r="H11" t="s">
        <v>1</v>
      </c>
    </row>
    <row r="12" spans="3:14" x14ac:dyDescent="0.25">
      <c r="G12">
        <v>0</v>
      </c>
      <c r="H12">
        <f t="shared" ref="H12:H19" ca="1" si="0">G12*$I$8+$L$8</f>
        <v>13</v>
      </c>
    </row>
    <row r="13" spans="3:14" x14ac:dyDescent="0.25">
      <c r="G13">
        <v>1</v>
      </c>
      <c r="H13">
        <f t="shared" ca="1" si="0"/>
        <v>10</v>
      </c>
    </row>
    <row r="14" spans="3:14" x14ac:dyDescent="0.25">
      <c r="G14">
        <v>2</v>
      </c>
      <c r="H14">
        <f t="shared" ca="1" si="0"/>
        <v>7</v>
      </c>
    </row>
    <row r="15" spans="3:14" x14ac:dyDescent="0.25">
      <c r="G15">
        <v>3</v>
      </c>
      <c r="H15">
        <f t="shared" ca="1" si="0"/>
        <v>4</v>
      </c>
    </row>
    <row r="16" spans="3:14" x14ac:dyDescent="0.25">
      <c r="G16">
        <v>4</v>
      </c>
      <c r="H16">
        <f t="shared" ca="1" si="0"/>
        <v>1</v>
      </c>
    </row>
    <row r="17" spans="1:14" x14ac:dyDescent="0.25">
      <c r="G17">
        <v>5</v>
      </c>
      <c r="H17">
        <f t="shared" ca="1" si="0"/>
        <v>-2</v>
      </c>
    </row>
    <row r="18" spans="1:14" x14ac:dyDescent="0.25">
      <c r="G18">
        <v>6</v>
      </c>
      <c r="H18">
        <f t="shared" ca="1" si="0"/>
        <v>-5</v>
      </c>
    </row>
    <row r="19" spans="1:14" x14ac:dyDescent="0.25">
      <c r="G19">
        <v>7</v>
      </c>
      <c r="H19">
        <f t="shared" ca="1" si="0"/>
        <v>-8</v>
      </c>
    </row>
    <row r="21" spans="1:14" x14ac:dyDescent="0.25">
      <c r="D21">
        <f ca="1">C26</f>
        <v>12</v>
      </c>
    </row>
    <row r="22" spans="1:14" x14ac:dyDescent="0.25">
      <c r="D22">
        <f ca="1">F26</f>
        <v>3</v>
      </c>
    </row>
    <row r="23" spans="1:14" x14ac:dyDescent="0.25">
      <c r="D23">
        <f ca="1">I26</f>
        <v>9</v>
      </c>
    </row>
    <row r="26" spans="1:14" x14ac:dyDescent="0.25">
      <c r="A26">
        <v>1</v>
      </c>
      <c r="B26">
        <v>-1</v>
      </c>
      <c r="C26">
        <f ca="1">-I27</f>
        <v>12</v>
      </c>
      <c r="D26" t="s">
        <v>0</v>
      </c>
      <c r="E26" t="s">
        <v>45</v>
      </c>
      <c r="F26">
        <f ca="1">F27</f>
        <v>3</v>
      </c>
      <c r="G26" t="s">
        <v>1</v>
      </c>
      <c r="H26" t="s">
        <v>46</v>
      </c>
      <c r="I26">
        <f ca="1">L27</f>
        <v>9</v>
      </c>
      <c r="M26" t="s">
        <v>47</v>
      </c>
      <c r="N26" t="str">
        <f ca="1">-C26&amp;D26</f>
        <v>-12x</v>
      </c>
    </row>
    <row r="27" spans="1:14" x14ac:dyDescent="0.25">
      <c r="A27">
        <v>2</v>
      </c>
      <c r="B27">
        <v>-2</v>
      </c>
      <c r="F27">
        <f ca="1">ROUND(RAND()*8+0.5,0)</f>
        <v>3</v>
      </c>
      <c r="G27" t="str">
        <f>G26</f>
        <v>y</v>
      </c>
      <c r="H27" t="s">
        <v>46</v>
      </c>
      <c r="I27">
        <f ca="1">I28*F27</f>
        <v>-12</v>
      </c>
      <c r="J27" t="s">
        <v>0</v>
      </c>
      <c r="K27" t="s">
        <v>45</v>
      </c>
      <c r="L27">
        <f ca="1">L28*F27</f>
        <v>9</v>
      </c>
      <c r="M27" t="s">
        <v>47</v>
      </c>
      <c r="N27" t="str">
        <f ca="1">":"&amp;F27</f>
        <v>:3</v>
      </c>
    </row>
    <row r="28" spans="1:14" x14ac:dyDescent="0.25">
      <c r="A28">
        <v>3</v>
      </c>
      <c r="B28">
        <v>-4</v>
      </c>
      <c r="G28" t="str">
        <f>G27</f>
        <v>y</v>
      </c>
      <c r="H28" t="str">
        <f>H27</f>
        <v>=</v>
      </c>
      <c r="I28">
        <f ca="1">VLOOKUP(A31,$A$26:$B$29,2)</f>
        <v>-4</v>
      </c>
      <c r="J28" t="s">
        <v>0</v>
      </c>
      <c r="K28" t="s">
        <v>45</v>
      </c>
      <c r="L28">
        <f ca="1">ROUND(RAND()*8+0.5,0)</f>
        <v>3</v>
      </c>
    </row>
    <row r="29" spans="1:14" x14ac:dyDescent="0.25">
      <c r="A29">
        <v>4</v>
      </c>
      <c r="B29">
        <v>-5</v>
      </c>
    </row>
    <row r="30" spans="1:14" x14ac:dyDescent="0.25">
      <c r="G30" t="s">
        <v>48</v>
      </c>
      <c r="H30" t="s">
        <v>46</v>
      </c>
      <c r="I30">
        <f ca="1">-F26/C26</f>
        <v>-0.25</v>
      </c>
      <c r="J30" t="s">
        <v>1</v>
      </c>
      <c r="K30" t="s">
        <v>45</v>
      </c>
      <c r="L30">
        <f ca="1">I26/C26</f>
        <v>0.75</v>
      </c>
    </row>
    <row r="31" spans="1:14" x14ac:dyDescent="0.25">
      <c r="A31">
        <f ca="1">ROUND(RAND()*4+0.5,0)</f>
        <v>3</v>
      </c>
      <c r="G31" t="s">
        <v>0</v>
      </c>
      <c r="H31" t="s">
        <v>1</v>
      </c>
    </row>
    <row r="32" spans="1:14" x14ac:dyDescent="0.25">
      <c r="G32">
        <v>0</v>
      </c>
      <c r="H32">
        <f t="shared" ref="H32:H39" ca="1" si="1">G32*$I$28+$L$28</f>
        <v>3</v>
      </c>
    </row>
    <row r="33" spans="3:14" x14ac:dyDescent="0.25">
      <c r="G33">
        <v>1</v>
      </c>
      <c r="H33">
        <f t="shared" ca="1" si="1"/>
        <v>-1</v>
      </c>
    </row>
    <row r="34" spans="3:14" x14ac:dyDescent="0.25">
      <c r="G34">
        <v>2</v>
      </c>
      <c r="H34">
        <f t="shared" ca="1" si="1"/>
        <v>-5</v>
      </c>
    </row>
    <row r="35" spans="3:14" x14ac:dyDescent="0.25">
      <c r="G35">
        <v>3</v>
      </c>
      <c r="H35">
        <f t="shared" ca="1" si="1"/>
        <v>-9</v>
      </c>
    </row>
    <row r="36" spans="3:14" x14ac:dyDescent="0.25">
      <c r="G36">
        <v>4</v>
      </c>
      <c r="H36">
        <f t="shared" ca="1" si="1"/>
        <v>-13</v>
      </c>
    </row>
    <row r="37" spans="3:14" x14ac:dyDescent="0.25">
      <c r="G37">
        <v>5</v>
      </c>
      <c r="H37">
        <f t="shared" ca="1" si="1"/>
        <v>-17</v>
      </c>
    </row>
    <row r="38" spans="3:14" x14ac:dyDescent="0.25">
      <c r="G38">
        <v>6</v>
      </c>
      <c r="H38">
        <f t="shared" ca="1" si="1"/>
        <v>-21</v>
      </c>
    </row>
    <row r="39" spans="3:14" x14ac:dyDescent="0.25">
      <c r="G39">
        <v>7</v>
      </c>
      <c r="H39">
        <f t="shared" ca="1" si="1"/>
        <v>-25</v>
      </c>
    </row>
    <row r="41" spans="3:14" x14ac:dyDescent="0.25">
      <c r="D41">
        <f ca="1">C46</f>
        <v>2</v>
      </c>
    </row>
    <row r="42" spans="3:14" x14ac:dyDescent="0.25">
      <c r="D42">
        <f ca="1">F46</f>
        <v>2</v>
      </c>
    </row>
    <row r="43" spans="3:14" x14ac:dyDescent="0.25">
      <c r="D43">
        <f ca="1">I46</f>
        <v>2</v>
      </c>
    </row>
    <row r="46" spans="3:14" x14ac:dyDescent="0.25">
      <c r="C46">
        <f ca="1">VLOOKUP(A55,$A$50:$B$53,2)</f>
        <v>2</v>
      </c>
      <c r="D46" t="s">
        <v>0</v>
      </c>
      <c r="E46" t="s">
        <v>45</v>
      </c>
      <c r="F46">
        <f ca="1">VLOOKUP(A62,$A$57:$B$60,2)</f>
        <v>2</v>
      </c>
      <c r="G46" t="s">
        <v>1</v>
      </c>
      <c r="H46" t="s">
        <v>46</v>
      </c>
      <c r="I46">
        <f ca="1">VLOOKUP(A70,$A$65:$B$68,2)</f>
        <v>2</v>
      </c>
      <c r="M46" t="s">
        <v>47</v>
      </c>
      <c r="N46" t="str">
        <f ca="1">-C46&amp;D46</f>
        <v>-2x</v>
      </c>
    </row>
    <row r="47" spans="3:14" x14ac:dyDescent="0.25">
      <c r="F47">
        <f ca="1">F46</f>
        <v>2</v>
      </c>
      <c r="G47" t="str">
        <f>G46</f>
        <v>y</v>
      </c>
      <c r="H47" t="s">
        <v>46</v>
      </c>
      <c r="I47">
        <f ca="1">-C46</f>
        <v>-2</v>
      </c>
      <c r="J47" t="s">
        <v>0</v>
      </c>
      <c r="K47" t="s">
        <v>45</v>
      </c>
      <c r="L47">
        <f ca="1">I46</f>
        <v>2</v>
      </c>
      <c r="M47" t="s">
        <v>47</v>
      </c>
      <c r="N47" t="str">
        <f ca="1">":"&amp;F47</f>
        <v>:2</v>
      </c>
    </row>
    <row r="48" spans="3:14" x14ac:dyDescent="0.25">
      <c r="G48" t="str">
        <f>G47</f>
        <v>y</v>
      </c>
      <c r="H48" t="str">
        <f>H47</f>
        <v>=</v>
      </c>
      <c r="I48" s="14">
        <f ca="1">I47/F47</f>
        <v>-1</v>
      </c>
      <c r="J48" t="s">
        <v>0</v>
      </c>
      <c r="K48" t="s">
        <v>45</v>
      </c>
      <c r="L48" s="14">
        <f ca="1">L47/F47</f>
        <v>1</v>
      </c>
    </row>
    <row r="50" spans="1:8" x14ac:dyDescent="0.25">
      <c r="A50">
        <v>1</v>
      </c>
      <c r="B50">
        <v>1</v>
      </c>
    </row>
    <row r="51" spans="1:8" x14ac:dyDescent="0.25">
      <c r="A51">
        <v>2</v>
      </c>
      <c r="B51">
        <v>2</v>
      </c>
      <c r="H51" t="s">
        <v>1</v>
      </c>
    </row>
    <row r="52" spans="1:8" x14ac:dyDescent="0.25">
      <c r="A52">
        <v>3</v>
      </c>
      <c r="B52">
        <v>4</v>
      </c>
      <c r="G52">
        <v>0</v>
      </c>
      <c r="H52">
        <f t="shared" ref="H52:H64" ca="1" si="2">G52*$I$48+$L$48</f>
        <v>1</v>
      </c>
    </row>
    <row r="53" spans="1:8" x14ac:dyDescent="0.25">
      <c r="A53">
        <v>4</v>
      </c>
      <c r="B53">
        <v>5</v>
      </c>
      <c r="G53">
        <v>1</v>
      </c>
      <c r="H53">
        <f t="shared" ca="1" si="2"/>
        <v>0</v>
      </c>
    </row>
    <row r="54" spans="1:8" x14ac:dyDescent="0.25">
      <c r="G54">
        <v>2</v>
      </c>
      <c r="H54">
        <f t="shared" ca="1" si="2"/>
        <v>-1</v>
      </c>
    </row>
    <row r="55" spans="1:8" x14ac:dyDescent="0.25">
      <c r="A55">
        <f ca="1">ROUND(RAND()*4+0.5,0)</f>
        <v>2</v>
      </c>
      <c r="G55">
        <v>3</v>
      </c>
      <c r="H55">
        <f t="shared" ca="1" si="2"/>
        <v>-2</v>
      </c>
    </row>
    <row r="56" spans="1:8" x14ac:dyDescent="0.25">
      <c r="G56">
        <v>4</v>
      </c>
      <c r="H56">
        <f t="shared" ca="1" si="2"/>
        <v>-3</v>
      </c>
    </row>
    <row r="57" spans="1:8" x14ac:dyDescent="0.25">
      <c r="A57">
        <v>1</v>
      </c>
      <c r="B57">
        <v>1</v>
      </c>
      <c r="G57">
        <v>5</v>
      </c>
      <c r="H57">
        <f t="shared" ca="1" si="2"/>
        <v>-4</v>
      </c>
    </row>
    <row r="58" spans="1:8" x14ac:dyDescent="0.25">
      <c r="A58">
        <v>2</v>
      </c>
      <c r="B58">
        <v>2</v>
      </c>
      <c r="G58">
        <v>6</v>
      </c>
      <c r="H58">
        <f t="shared" ca="1" si="2"/>
        <v>-5</v>
      </c>
    </row>
    <row r="59" spans="1:8" x14ac:dyDescent="0.25">
      <c r="A59">
        <v>3</v>
      </c>
      <c r="B59">
        <v>4</v>
      </c>
      <c r="G59">
        <v>7</v>
      </c>
      <c r="H59">
        <f t="shared" ca="1" si="2"/>
        <v>-6</v>
      </c>
    </row>
    <row r="60" spans="1:8" x14ac:dyDescent="0.25">
      <c r="A60">
        <v>4</v>
      </c>
      <c r="B60">
        <v>5</v>
      </c>
      <c r="G60">
        <v>8</v>
      </c>
      <c r="H60">
        <f t="shared" ca="1" si="2"/>
        <v>-7</v>
      </c>
    </row>
    <row r="61" spans="1:8" x14ac:dyDescent="0.25">
      <c r="G61">
        <v>9</v>
      </c>
      <c r="H61">
        <f t="shared" ca="1" si="2"/>
        <v>-8</v>
      </c>
    </row>
    <row r="62" spans="1:8" x14ac:dyDescent="0.25">
      <c r="A62">
        <f ca="1">ROUND(RAND()*4+0.5,0)</f>
        <v>2</v>
      </c>
      <c r="G62">
        <v>10</v>
      </c>
      <c r="H62">
        <f t="shared" ca="1" si="2"/>
        <v>-9</v>
      </c>
    </row>
    <row r="63" spans="1:8" x14ac:dyDescent="0.25">
      <c r="G63">
        <v>11</v>
      </c>
      <c r="H63">
        <f t="shared" ca="1" si="2"/>
        <v>-10</v>
      </c>
    </row>
    <row r="64" spans="1:8" x14ac:dyDescent="0.25">
      <c r="G64">
        <v>12</v>
      </c>
      <c r="H64">
        <f t="shared" ca="1" si="2"/>
        <v>-11</v>
      </c>
    </row>
    <row r="65" spans="1:8" x14ac:dyDescent="0.25">
      <c r="A65">
        <v>1</v>
      </c>
      <c r="B65">
        <f ca="1">F46*C46</f>
        <v>4</v>
      </c>
    </row>
    <row r="66" spans="1:8" x14ac:dyDescent="0.25">
      <c r="A66">
        <v>2</v>
      </c>
      <c r="B66">
        <f ca="1">B65*2</f>
        <v>8</v>
      </c>
    </row>
    <row r="67" spans="1:8" x14ac:dyDescent="0.25">
      <c r="A67">
        <v>3</v>
      </c>
      <c r="B67">
        <f ca="1">B65/2</f>
        <v>2</v>
      </c>
      <c r="G67" t="s">
        <v>49</v>
      </c>
      <c r="H67">
        <f ca="1">L48</f>
        <v>1</v>
      </c>
    </row>
    <row r="68" spans="1:8" x14ac:dyDescent="0.25">
      <c r="A68">
        <v>4</v>
      </c>
      <c r="B68">
        <f ca="1">B65/2</f>
        <v>2</v>
      </c>
      <c r="G68" t="s">
        <v>50</v>
      </c>
      <c r="H68">
        <f ca="1">I46/C46</f>
        <v>1</v>
      </c>
    </row>
    <row r="70" spans="1:8" x14ac:dyDescent="0.25">
      <c r="A70">
        <f ca="1">ROUND(RAND()*4+0.5,0)</f>
        <v>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6"/>
  <sheetViews>
    <sheetView workbookViewId="0">
      <selection activeCell="A21" sqref="A21:L48"/>
    </sheetView>
  </sheetViews>
  <sheetFormatPr baseColWidth="10" defaultRowHeight="12.5" x14ac:dyDescent="0.25"/>
  <cols>
    <col min="3" max="5" width="4.1796875" customWidth="1"/>
    <col min="6" max="6" width="14.453125" customWidth="1"/>
    <col min="8" max="8" width="13.90625" customWidth="1"/>
    <col min="12" max="17" width="3.6328125" bestFit="1" customWidth="1"/>
    <col min="19" max="19" width="3.36328125" customWidth="1"/>
    <col min="20" max="20" width="3.453125" customWidth="1"/>
    <col min="21" max="21" width="4.453125" bestFit="1" customWidth="1"/>
    <col min="22" max="22" width="4.453125" customWidth="1"/>
    <col min="23" max="23" width="8.54296875" customWidth="1"/>
    <col min="24" max="24" width="27" bestFit="1" customWidth="1"/>
    <col min="26" max="26" width="3.36328125" customWidth="1"/>
    <col min="27" max="27" width="3.453125" customWidth="1"/>
    <col min="28" max="28" width="4.453125" bestFit="1" customWidth="1"/>
    <col min="29" max="29" width="4.453125" customWidth="1"/>
    <col min="30" max="30" width="8.54296875" customWidth="1"/>
    <col min="31" max="31" width="25" bestFit="1" customWidth="1"/>
    <col min="33" max="33" width="2.6328125" bestFit="1" customWidth="1"/>
    <col min="34" max="34" width="3.6328125" bestFit="1" customWidth="1"/>
    <col min="35" max="35" width="4.453125" bestFit="1" customWidth="1"/>
    <col min="36" max="36" width="3.1796875" bestFit="1" customWidth="1"/>
  </cols>
  <sheetData>
    <row r="1" spans="1:38" x14ac:dyDescent="0.25">
      <c r="C1" s="6" t="s">
        <v>11</v>
      </c>
      <c r="D1" s="6" t="s">
        <v>12</v>
      </c>
      <c r="E1" s="6" t="s">
        <v>13</v>
      </c>
      <c r="F1" s="6" t="s">
        <v>14</v>
      </c>
      <c r="G1" s="6" t="s">
        <v>15</v>
      </c>
      <c r="K1" s="6" t="s">
        <v>0</v>
      </c>
      <c r="L1">
        <v>0</v>
      </c>
      <c r="M1">
        <f>L1+1</f>
        <v>1</v>
      </c>
      <c r="N1">
        <f>M1+1</f>
        <v>2</v>
      </c>
      <c r="O1">
        <f>N1+1</f>
        <v>3</v>
      </c>
      <c r="P1">
        <f>O1+1</f>
        <v>4</v>
      </c>
      <c r="Q1">
        <f>P1+1</f>
        <v>5</v>
      </c>
      <c r="S1" s="6" t="s">
        <v>0</v>
      </c>
      <c r="T1" s="6" t="s">
        <v>1</v>
      </c>
      <c r="U1" s="6" t="s">
        <v>17</v>
      </c>
      <c r="V1" s="6" t="s">
        <v>18</v>
      </c>
      <c r="W1" s="6" t="s">
        <v>16</v>
      </c>
      <c r="Z1" s="6" t="s">
        <v>0</v>
      </c>
      <c r="AA1" s="6" t="s">
        <v>1</v>
      </c>
      <c r="AB1" s="6" t="s">
        <v>17</v>
      </c>
      <c r="AC1" s="6" t="s">
        <v>18</v>
      </c>
      <c r="AD1" s="6" t="s">
        <v>19</v>
      </c>
      <c r="AG1" s="6" t="s">
        <v>0</v>
      </c>
      <c r="AH1" s="6" t="s">
        <v>1</v>
      </c>
      <c r="AI1" s="6" t="s">
        <v>17</v>
      </c>
      <c r="AJ1" s="6" t="s">
        <v>18</v>
      </c>
      <c r="AK1" s="6" t="s">
        <v>20</v>
      </c>
    </row>
    <row r="2" spans="1:38" x14ac:dyDescent="0.25">
      <c r="A2">
        <f ca="1">_xlfn.RANK.EQ(B2,$B$2:$B$14)</f>
        <v>11</v>
      </c>
      <c r="B2">
        <f ca="1">RAND()</f>
        <v>0.1407248277298403</v>
      </c>
      <c r="C2">
        <f t="shared" ref="C2:D14" ca="1" si="0">RANDBETWEEN(1,10)*(-1)^RANDBETWEEN(0,1)</f>
        <v>1</v>
      </c>
      <c r="D2">
        <f t="shared" ca="1" si="0"/>
        <v>-6</v>
      </c>
      <c r="E2">
        <f ca="1">RANDBETWEEN(2,5)</f>
        <v>4</v>
      </c>
      <c r="F2" t="str">
        <f t="shared" ref="F2:F14" ca="1" si="1">-C2*E2&amp;"x + "&amp;E2&amp;"y = "&amp;E2*D2</f>
        <v>-4x + 4y = -24</v>
      </c>
      <c r="G2" t="str">
        <f t="shared" ref="G2:G14" ca="1" si="2">"| "&amp;IF(C2*E2&lt;0,"- ","+ ")&amp;ABS(C2*E2)&amp;"x"</f>
        <v>| + 4x</v>
      </c>
      <c r="H2" t="str">
        <f t="shared" ref="H2:H14" ca="1" si="3">E2&amp;"y = "&amp;IF(C2*E2&lt;0,"- ","+ ")&amp;ABS(C2*E2)&amp;"x"&amp;IF(E2*D2&lt;0," - "," + ")&amp;ABS(E2*D2)</f>
        <v>4y = + 4x - 24</v>
      </c>
      <c r="I2" t="str">
        <f t="shared" ref="I2:I14" ca="1" si="4">"| : "&amp;E2</f>
        <v>| : 4</v>
      </c>
      <c r="J2" t="str">
        <f t="shared" ref="J2:J14" ca="1" si="5">"y = "&amp;C2&amp;"x"&amp;IF(D2&lt;0," - "," + ")&amp;ABS(D2)</f>
        <v>y = 1x - 6</v>
      </c>
      <c r="K2" s="6" t="s">
        <v>1</v>
      </c>
      <c r="L2">
        <f t="shared" ref="L2:L14" ca="1" si="6">$C2*L$1+$D2</f>
        <v>-6</v>
      </c>
      <c r="M2">
        <f t="shared" ref="M2:Q14" ca="1" si="7">$C2*M$1+$D2</f>
        <v>-5</v>
      </c>
      <c r="N2">
        <f t="shared" ca="1" si="7"/>
        <v>-4</v>
      </c>
      <c r="O2">
        <f t="shared" ca="1" si="7"/>
        <v>-3</v>
      </c>
      <c r="P2">
        <f t="shared" ca="1" si="7"/>
        <v>-2</v>
      </c>
      <c r="Q2">
        <f t="shared" ca="1" si="7"/>
        <v>-1</v>
      </c>
      <c r="S2">
        <f ca="1">RANDBETWEEN(-5,5)</f>
        <v>-4</v>
      </c>
      <c r="T2">
        <f ca="1">$C2*S2+$D2</f>
        <v>-10</v>
      </c>
      <c r="U2">
        <f ca="1">RANDBETWEEN(1,4)*(-1)^RANDBETWEEN(0,1)</f>
        <v>1</v>
      </c>
      <c r="V2">
        <f ca="1">RANDBETWEEN(0,1)</f>
        <v>0</v>
      </c>
      <c r="W2" t="str">
        <f ca="1">"("&amp;S2&amp;"|"&amp;T2+U2*V2&amp;")"</f>
        <v>(-4|-10)</v>
      </c>
      <c r="X2" t="str">
        <f ca="1">IF(V2=0,"Ja, denn ","Nein, denn ")&amp;$C2&amp;" · "&amp;IF(S2&lt;0,"(","")&amp;S2&amp;IF(S2&lt;0,")","")&amp;IF($D2&lt;0," - "," + ")&amp;ABS($D2)&amp;" = "&amp;T2&amp;IF(V2=0,""," ≠ "&amp;T2+U2*V2)</f>
        <v>Ja, denn 1 · (-4) - 6 = -10</v>
      </c>
      <c r="Z2">
        <f ca="1">RANDBETWEEN(-5,5)</f>
        <v>-2</v>
      </c>
      <c r="AA2">
        <f ca="1">$C2*Z2+$D2</f>
        <v>-8</v>
      </c>
      <c r="AB2">
        <f ca="1">RANDBETWEEN(1,4)*(-1)^RANDBETWEEN(0,1)</f>
        <v>1</v>
      </c>
      <c r="AC2">
        <f ca="1">RANDBETWEEN(0,1)</f>
        <v>1</v>
      </c>
      <c r="AD2" t="str">
        <f ca="1">"("&amp;Z2&amp;"|"&amp;AA2+AB2*AC2&amp;")"</f>
        <v>(-2|-7)</v>
      </c>
      <c r="AE2" t="str">
        <f ca="1">IF(AC2=0,"Ja, denn ","Nein, denn ")&amp;$C2&amp;" · "&amp;IF(Z2&lt;0,"(","")&amp;Z2&amp;IF(Z2&lt;0,")","")&amp;IF($D2&lt;0," - "," + ")&amp;ABS($D2)&amp;" = "&amp;AA2&amp;IF(AC2=0,""," ≠ "&amp;AA2+AB2*AC2)</f>
        <v>Nein, denn 1 · (-2) - 6 = -8 ≠ -7</v>
      </c>
      <c r="AG2">
        <f ca="1">RANDBETWEEN(-5,5)</f>
        <v>4</v>
      </c>
      <c r="AH2">
        <f ca="1">$C2*AG2+$D2</f>
        <v>-2</v>
      </c>
      <c r="AI2">
        <f ca="1">RANDBETWEEN(1,4)*(-1)^RANDBETWEEN(0,1)</f>
        <v>-3</v>
      </c>
      <c r="AJ2">
        <f ca="1">RANDBETWEEN(0,1)</f>
        <v>0</v>
      </c>
      <c r="AK2" t="str">
        <f ca="1">"("&amp;AG2&amp;"|"&amp;AH2+AI2*AJ2&amp;")"</f>
        <v>(4|-2)</v>
      </c>
      <c r="AL2" t="str">
        <f ca="1">IF(AJ2=0,"Ja, denn ","Nein, denn ")&amp;$C2&amp;" · "&amp;IF(AG2&lt;0,"(","")&amp;AG2&amp;IF(AG2&lt;0,")","")&amp;IF($D2&lt;0," - "," + ")&amp;ABS($D2)&amp;" = "&amp;AH2&amp;IF(AJ2=0,""," ≠ "&amp;AH2+AI2*AJ2)</f>
        <v>Ja, denn 1 · 4 - 6 = -2</v>
      </c>
    </row>
    <row r="3" spans="1:38" x14ac:dyDescent="0.25">
      <c r="A3">
        <f t="shared" ref="A3:A14" ca="1" si="8">_xlfn.RANK.EQ(B3,$B$2:$B$14)</f>
        <v>12</v>
      </c>
      <c r="B3">
        <f t="shared" ref="B3:B14" ca="1" si="9">RAND()</f>
        <v>6.0863602302921649E-2</v>
      </c>
      <c r="C3">
        <f t="shared" ca="1" si="0"/>
        <v>-3</v>
      </c>
      <c r="D3">
        <f t="shared" ca="1" si="0"/>
        <v>-8</v>
      </c>
      <c r="E3">
        <f t="shared" ref="E3:E14" ca="1" si="10">RANDBETWEEN(2,5)</f>
        <v>3</v>
      </c>
      <c r="F3" t="str">
        <f t="shared" ca="1" si="1"/>
        <v>9x + 3y = -24</v>
      </c>
      <c r="G3" t="str">
        <f t="shared" ca="1" si="2"/>
        <v>| - 9x</v>
      </c>
      <c r="H3" t="str">
        <f t="shared" ca="1" si="3"/>
        <v>3y = - 9x - 24</v>
      </c>
      <c r="I3" t="str">
        <f t="shared" ca="1" si="4"/>
        <v>| : 3</v>
      </c>
      <c r="J3" t="str">
        <f t="shared" ca="1" si="5"/>
        <v>y = -3x - 8</v>
      </c>
      <c r="K3" s="6" t="s">
        <v>1</v>
      </c>
      <c r="L3">
        <f t="shared" ca="1" si="6"/>
        <v>-8</v>
      </c>
      <c r="M3">
        <f t="shared" ca="1" si="7"/>
        <v>-11</v>
      </c>
      <c r="N3">
        <f t="shared" ca="1" si="7"/>
        <v>-14</v>
      </c>
      <c r="O3">
        <f t="shared" ca="1" si="7"/>
        <v>-17</v>
      </c>
      <c r="P3">
        <f t="shared" ca="1" si="7"/>
        <v>-20</v>
      </c>
      <c r="Q3">
        <f t="shared" ca="1" si="7"/>
        <v>-23</v>
      </c>
      <c r="S3">
        <f ca="1">RANDBETWEEN(-5,5)</f>
        <v>-5</v>
      </c>
      <c r="T3">
        <f ca="1">C3*S3+D3</f>
        <v>7</v>
      </c>
      <c r="U3">
        <f ca="1">RANDBETWEEN(1,4)*(-1)^RANDBETWEEN(0,1)</f>
        <v>-1</v>
      </c>
      <c r="V3">
        <f ca="1">RANDBETWEEN(0,1)</f>
        <v>0</v>
      </c>
      <c r="W3" t="str">
        <f ca="1">"("&amp;S3&amp;"|"&amp;T3+U3*V3&amp;")"</f>
        <v>(-5|7)</v>
      </c>
      <c r="X3" t="str">
        <f t="shared" ref="X3:X14" ca="1" si="11">IF(V3=0,"Ja, denn ","Nein, denn ")&amp;$C3&amp;" · "&amp;IF(S3&lt;0,"(","")&amp;S3&amp;IF(S3&lt;0,")","")&amp;IF($D3&lt;0," - "," + ")&amp;ABS($D3)&amp;" = "&amp;T3&amp;IF(V3=0,""," ≠ "&amp;T3+U3*V3)</f>
        <v>Ja, denn -3 · (-5) - 8 = 7</v>
      </c>
      <c r="Z3">
        <f t="shared" ref="Z3:Z14" ca="1" si="12">RANDBETWEEN(-5,5)</f>
        <v>2</v>
      </c>
      <c r="AA3">
        <f t="shared" ref="AA3:AA14" ca="1" si="13">$C3*Z3+$D3</f>
        <v>-14</v>
      </c>
      <c r="AB3">
        <f t="shared" ref="AB3:AB14" ca="1" si="14">RANDBETWEEN(1,4)*(-1)^RANDBETWEEN(0,1)</f>
        <v>-1</v>
      </c>
      <c r="AC3">
        <f t="shared" ref="AC3:AC14" ca="1" si="15">RANDBETWEEN(0,1)</f>
        <v>0</v>
      </c>
      <c r="AD3" t="str">
        <f t="shared" ref="AD3:AD14" ca="1" si="16">"("&amp;Z3&amp;"|"&amp;AA3+AB3*AC3&amp;")"</f>
        <v>(2|-14)</v>
      </c>
      <c r="AE3" t="str">
        <f t="shared" ref="AE3:AE14" ca="1" si="17">IF(AC3=0,"Ja, denn ","Nein, denn ")&amp;$C3&amp;" · "&amp;IF(Z3&lt;0,"(","")&amp;Z3&amp;IF(Z3&lt;0,")","")&amp;IF($D3&lt;0," - "," + ")&amp;ABS($D3)&amp;" = "&amp;AA3&amp;IF(AC3=0,""," ≠ "&amp;AA3+AB3*AC3)</f>
        <v>Ja, denn -3 · 2 - 8 = -14</v>
      </c>
      <c r="AG3">
        <f t="shared" ref="AG3:AG14" ca="1" si="18">RANDBETWEEN(-5,5)</f>
        <v>3</v>
      </c>
      <c r="AH3">
        <f t="shared" ref="AH3:AH14" ca="1" si="19">$C3*AG3+$D3</f>
        <v>-17</v>
      </c>
      <c r="AI3">
        <f t="shared" ref="AI3:AI14" ca="1" si="20">RANDBETWEEN(1,4)*(-1)^RANDBETWEEN(0,1)</f>
        <v>-1</v>
      </c>
      <c r="AJ3">
        <f t="shared" ref="AJ3:AJ14" ca="1" si="21">RANDBETWEEN(0,1)</f>
        <v>1</v>
      </c>
      <c r="AK3" t="str">
        <f t="shared" ref="AK3:AK14" ca="1" si="22">"("&amp;AG3&amp;"|"&amp;AH3+AI3*AJ3&amp;")"</f>
        <v>(3|-18)</v>
      </c>
      <c r="AL3" t="str">
        <f t="shared" ref="AL3:AL14" ca="1" si="23">IF(AJ3=0,"Ja, denn ","Nein, denn ")&amp;$C3&amp;" · "&amp;IF(AG3&lt;0,"(","")&amp;AG3&amp;IF(AG3&lt;0,")","")&amp;IF($D3&lt;0," - "," + ")&amp;ABS($D3)&amp;" = "&amp;AH3&amp;IF(AJ3=0,""," ≠ "&amp;AH3+AI3*AJ3)</f>
        <v>Nein, denn -3 · 3 - 8 = -17 ≠ -18</v>
      </c>
    </row>
    <row r="4" spans="1:38" x14ac:dyDescent="0.25">
      <c r="A4">
        <f t="shared" ca="1" si="8"/>
        <v>8</v>
      </c>
      <c r="B4">
        <f t="shared" ca="1" si="9"/>
        <v>0.44652918905475691</v>
      </c>
      <c r="C4">
        <f t="shared" ca="1" si="0"/>
        <v>6</v>
      </c>
      <c r="D4">
        <f t="shared" ca="1" si="0"/>
        <v>-7</v>
      </c>
      <c r="E4">
        <f t="shared" ca="1" si="10"/>
        <v>2</v>
      </c>
      <c r="F4" t="str">
        <f t="shared" ca="1" si="1"/>
        <v>-12x + 2y = -14</v>
      </c>
      <c r="G4" t="str">
        <f t="shared" ca="1" si="2"/>
        <v>| + 12x</v>
      </c>
      <c r="H4" t="str">
        <f t="shared" ca="1" si="3"/>
        <v>2y = + 12x - 14</v>
      </c>
      <c r="I4" t="str">
        <f t="shared" ca="1" si="4"/>
        <v>| : 2</v>
      </c>
      <c r="J4" t="str">
        <f t="shared" ca="1" si="5"/>
        <v>y = 6x - 7</v>
      </c>
      <c r="K4" s="6" t="s">
        <v>1</v>
      </c>
      <c r="L4">
        <f t="shared" ca="1" si="6"/>
        <v>-7</v>
      </c>
      <c r="M4">
        <f t="shared" ca="1" si="7"/>
        <v>-1</v>
      </c>
      <c r="N4">
        <f t="shared" ca="1" si="7"/>
        <v>5</v>
      </c>
      <c r="O4">
        <f t="shared" ca="1" si="7"/>
        <v>11</v>
      </c>
      <c r="P4">
        <f t="shared" ca="1" si="7"/>
        <v>17</v>
      </c>
      <c r="Q4">
        <f t="shared" ca="1" si="7"/>
        <v>23</v>
      </c>
      <c r="S4">
        <f ca="1">RANDBETWEEN(-5,5)</f>
        <v>1</v>
      </c>
      <c r="T4">
        <f ca="1">C4*S4+D4</f>
        <v>-1</v>
      </c>
      <c r="U4">
        <f ca="1">RANDBETWEEN(1,4)*(-1)^RANDBETWEEN(0,1)</f>
        <v>2</v>
      </c>
      <c r="V4">
        <f ca="1">RANDBETWEEN(0,1)</f>
        <v>1</v>
      </c>
      <c r="W4" t="str">
        <f ca="1">"("&amp;S4&amp;"|"&amp;T4+U4*V4&amp;")"</f>
        <v>(1|1)</v>
      </c>
      <c r="X4" t="str">
        <f t="shared" ca="1" si="11"/>
        <v>Nein, denn 6 · 1 - 7 = -1 ≠ 1</v>
      </c>
      <c r="Z4">
        <f t="shared" ca="1" si="12"/>
        <v>0</v>
      </c>
      <c r="AA4">
        <f t="shared" ca="1" si="13"/>
        <v>-7</v>
      </c>
      <c r="AB4">
        <f t="shared" ca="1" si="14"/>
        <v>-4</v>
      </c>
      <c r="AC4">
        <f t="shared" ca="1" si="15"/>
        <v>0</v>
      </c>
      <c r="AD4" t="str">
        <f t="shared" ca="1" si="16"/>
        <v>(0|-7)</v>
      </c>
      <c r="AE4" t="str">
        <f t="shared" ca="1" si="17"/>
        <v>Ja, denn 6 · 0 - 7 = -7</v>
      </c>
      <c r="AG4">
        <f t="shared" ca="1" si="18"/>
        <v>-2</v>
      </c>
      <c r="AH4">
        <f t="shared" ca="1" si="19"/>
        <v>-19</v>
      </c>
      <c r="AI4">
        <f t="shared" ca="1" si="20"/>
        <v>2</v>
      </c>
      <c r="AJ4">
        <f t="shared" ca="1" si="21"/>
        <v>0</v>
      </c>
      <c r="AK4" t="str">
        <f t="shared" ca="1" si="22"/>
        <v>(-2|-19)</v>
      </c>
      <c r="AL4" t="str">
        <f t="shared" ca="1" si="23"/>
        <v>Ja, denn 6 · (-2) - 7 = -19</v>
      </c>
    </row>
    <row r="5" spans="1:38" x14ac:dyDescent="0.25">
      <c r="A5">
        <f t="shared" ca="1" si="8"/>
        <v>5</v>
      </c>
      <c r="B5">
        <f t="shared" ca="1" si="9"/>
        <v>0.69731699678773928</v>
      </c>
      <c r="C5">
        <f t="shared" ca="1" si="0"/>
        <v>-1</v>
      </c>
      <c r="D5">
        <f t="shared" ca="1" si="0"/>
        <v>1</v>
      </c>
      <c r="E5">
        <f t="shared" ca="1" si="10"/>
        <v>5</v>
      </c>
      <c r="F5" t="str">
        <f t="shared" ca="1" si="1"/>
        <v>5x + 5y = 5</v>
      </c>
      <c r="G5" t="str">
        <f t="shared" ca="1" si="2"/>
        <v>| - 5x</v>
      </c>
      <c r="H5" t="str">
        <f t="shared" ca="1" si="3"/>
        <v>5y = - 5x + 5</v>
      </c>
      <c r="I5" t="str">
        <f t="shared" ca="1" si="4"/>
        <v>| : 5</v>
      </c>
      <c r="J5" t="str">
        <f t="shared" ca="1" si="5"/>
        <v>y = -1x + 1</v>
      </c>
      <c r="K5" s="6" t="s">
        <v>1</v>
      </c>
      <c r="L5">
        <f t="shared" ca="1" si="6"/>
        <v>1</v>
      </c>
      <c r="M5">
        <f t="shared" ca="1" si="7"/>
        <v>0</v>
      </c>
      <c r="N5">
        <f t="shared" ca="1" si="7"/>
        <v>-1</v>
      </c>
      <c r="O5">
        <f t="shared" ca="1" si="7"/>
        <v>-2</v>
      </c>
      <c r="P5">
        <f t="shared" ca="1" si="7"/>
        <v>-3</v>
      </c>
      <c r="Q5">
        <f t="shared" ca="1" si="7"/>
        <v>-4</v>
      </c>
      <c r="S5">
        <f t="shared" ref="S5:S14" ca="1" si="24">RANDBETWEEN(-5,5)</f>
        <v>2</v>
      </c>
      <c r="T5">
        <f t="shared" ref="T5:T14" ca="1" si="25">C5*S5+D5</f>
        <v>-1</v>
      </c>
      <c r="U5">
        <f t="shared" ref="U5:U14" ca="1" si="26">RANDBETWEEN(1,4)*(-1)^RANDBETWEEN(0,1)</f>
        <v>1</v>
      </c>
      <c r="V5">
        <f t="shared" ref="V5:V14" ca="1" si="27">RANDBETWEEN(0,1)</f>
        <v>1</v>
      </c>
      <c r="W5" t="str">
        <f t="shared" ref="W5:W14" ca="1" si="28">"("&amp;S5&amp;"|"&amp;T5+U5*V5&amp;")"</f>
        <v>(2|0)</v>
      </c>
      <c r="X5" t="str">
        <f t="shared" ca="1" si="11"/>
        <v>Nein, denn -1 · 2 + 1 = -1 ≠ 0</v>
      </c>
      <c r="Z5">
        <f t="shared" ca="1" si="12"/>
        <v>-5</v>
      </c>
      <c r="AA5">
        <f t="shared" ca="1" si="13"/>
        <v>6</v>
      </c>
      <c r="AB5">
        <f t="shared" ca="1" si="14"/>
        <v>1</v>
      </c>
      <c r="AC5">
        <f t="shared" ca="1" si="15"/>
        <v>0</v>
      </c>
      <c r="AD5" t="str">
        <f t="shared" ca="1" si="16"/>
        <v>(-5|6)</v>
      </c>
      <c r="AE5" t="str">
        <f t="shared" ca="1" si="17"/>
        <v>Ja, denn -1 · (-5) + 1 = 6</v>
      </c>
      <c r="AG5">
        <f t="shared" ca="1" si="18"/>
        <v>5</v>
      </c>
      <c r="AH5">
        <f t="shared" ca="1" si="19"/>
        <v>-4</v>
      </c>
      <c r="AI5">
        <f t="shared" ca="1" si="20"/>
        <v>1</v>
      </c>
      <c r="AJ5">
        <f t="shared" ca="1" si="21"/>
        <v>1</v>
      </c>
      <c r="AK5" t="str">
        <f t="shared" ca="1" si="22"/>
        <v>(5|-3)</v>
      </c>
      <c r="AL5" t="str">
        <f t="shared" ca="1" si="23"/>
        <v>Nein, denn -1 · 5 + 1 = -4 ≠ -3</v>
      </c>
    </row>
    <row r="6" spans="1:38" x14ac:dyDescent="0.25">
      <c r="A6">
        <f t="shared" ca="1" si="8"/>
        <v>9</v>
      </c>
      <c r="B6">
        <f t="shared" ca="1" si="9"/>
        <v>0.2569779256556356</v>
      </c>
      <c r="C6">
        <f t="shared" ca="1" si="0"/>
        <v>3</v>
      </c>
      <c r="D6">
        <f t="shared" ca="1" si="0"/>
        <v>-10</v>
      </c>
      <c r="E6">
        <f t="shared" ca="1" si="10"/>
        <v>2</v>
      </c>
      <c r="F6" t="str">
        <f t="shared" ca="1" si="1"/>
        <v>-6x + 2y = -20</v>
      </c>
      <c r="G6" t="str">
        <f t="shared" ca="1" si="2"/>
        <v>| + 6x</v>
      </c>
      <c r="H6" t="str">
        <f t="shared" ca="1" si="3"/>
        <v>2y = + 6x - 20</v>
      </c>
      <c r="I6" t="str">
        <f t="shared" ca="1" si="4"/>
        <v>| : 2</v>
      </c>
      <c r="J6" t="str">
        <f t="shared" ca="1" si="5"/>
        <v>y = 3x - 10</v>
      </c>
      <c r="K6" s="6" t="s">
        <v>1</v>
      </c>
      <c r="L6">
        <f t="shared" ca="1" si="6"/>
        <v>-10</v>
      </c>
      <c r="M6">
        <f t="shared" ca="1" si="7"/>
        <v>-7</v>
      </c>
      <c r="N6">
        <f t="shared" ca="1" si="7"/>
        <v>-4</v>
      </c>
      <c r="O6">
        <f t="shared" ca="1" si="7"/>
        <v>-1</v>
      </c>
      <c r="P6">
        <f t="shared" ca="1" si="7"/>
        <v>2</v>
      </c>
      <c r="Q6">
        <f t="shared" ca="1" si="7"/>
        <v>5</v>
      </c>
      <c r="S6">
        <f t="shared" ca="1" si="24"/>
        <v>0</v>
      </c>
      <c r="T6">
        <f t="shared" ca="1" si="25"/>
        <v>-10</v>
      </c>
      <c r="U6">
        <f t="shared" ca="1" si="26"/>
        <v>-1</v>
      </c>
      <c r="V6">
        <f t="shared" ca="1" si="27"/>
        <v>0</v>
      </c>
      <c r="W6" t="str">
        <f t="shared" ca="1" si="28"/>
        <v>(0|-10)</v>
      </c>
      <c r="X6" t="str">
        <f t="shared" ca="1" si="11"/>
        <v>Ja, denn 3 · 0 - 10 = -10</v>
      </c>
      <c r="Z6">
        <f t="shared" ca="1" si="12"/>
        <v>2</v>
      </c>
      <c r="AA6">
        <f t="shared" ca="1" si="13"/>
        <v>-4</v>
      </c>
      <c r="AB6">
        <f t="shared" ca="1" si="14"/>
        <v>-3</v>
      </c>
      <c r="AC6">
        <f t="shared" ca="1" si="15"/>
        <v>0</v>
      </c>
      <c r="AD6" t="str">
        <f t="shared" ca="1" si="16"/>
        <v>(2|-4)</v>
      </c>
      <c r="AE6" t="str">
        <f t="shared" ca="1" si="17"/>
        <v>Ja, denn 3 · 2 - 10 = -4</v>
      </c>
      <c r="AG6">
        <f t="shared" ca="1" si="18"/>
        <v>2</v>
      </c>
      <c r="AH6">
        <f t="shared" ca="1" si="19"/>
        <v>-4</v>
      </c>
      <c r="AI6">
        <f t="shared" ca="1" si="20"/>
        <v>2</v>
      </c>
      <c r="AJ6">
        <f t="shared" ca="1" si="21"/>
        <v>1</v>
      </c>
      <c r="AK6" t="str">
        <f t="shared" ca="1" si="22"/>
        <v>(2|-2)</v>
      </c>
      <c r="AL6" t="str">
        <f t="shared" ca="1" si="23"/>
        <v>Nein, denn 3 · 2 - 10 = -4 ≠ -2</v>
      </c>
    </row>
    <row r="7" spans="1:38" x14ac:dyDescent="0.25">
      <c r="A7">
        <f t="shared" ca="1" si="8"/>
        <v>1</v>
      </c>
      <c r="B7">
        <f t="shared" ca="1" si="9"/>
        <v>0.892266194438744</v>
      </c>
      <c r="C7">
        <f t="shared" ca="1" si="0"/>
        <v>-3</v>
      </c>
      <c r="D7">
        <f t="shared" ca="1" si="0"/>
        <v>7</v>
      </c>
      <c r="E7">
        <f t="shared" ca="1" si="10"/>
        <v>5</v>
      </c>
      <c r="F7" t="str">
        <f t="shared" ca="1" si="1"/>
        <v>15x + 5y = 35</v>
      </c>
      <c r="G7" t="str">
        <f t="shared" ca="1" si="2"/>
        <v>| - 15x</v>
      </c>
      <c r="H7" t="str">
        <f t="shared" ca="1" si="3"/>
        <v>5y = - 15x + 35</v>
      </c>
      <c r="I7" t="str">
        <f t="shared" ca="1" si="4"/>
        <v>| : 5</v>
      </c>
      <c r="J7" t="str">
        <f t="shared" ca="1" si="5"/>
        <v>y = -3x + 7</v>
      </c>
      <c r="K7" s="6" t="s">
        <v>1</v>
      </c>
      <c r="L7">
        <f t="shared" ca="1" si="6"/>
        <v>7</v>
      </c>
      <c r="M7">
        <f t="shared" ca="1" si="7"/>
        <v>4</v>
      </c>
      <c r="N7">
        <f t="shared" ca="1" si="7"/>
        <v>1</v>
      </c>
      <c r="O7">
        <f t="shared" ca="1" si="7"/>
        <v>-2</v>
      </c>
      <c r="P7">
        <f t="shared" ca="1" si="7"/>
        <v>-5</v>
      </c>
      <c r="Q7">
        <f t="shared" ca="1" si="7"/>
        <v>-8</v>
      </c>
      <c r="S7">
        <f t="shared" ca="1" si="24"/>
        <v>0</v>
      </c>
      <c r="T7">
        <f t="shared" ca="1" si="25"/>
        <v>7</v>
      </c>
      <c r="U7">
        <f t="shared" ca="1" si="26"/>
        <v>-3</v>
      </c>
      <c r="V7">
        <f t="shared" ca="1" si="27"/>
        <v>0</v>
      </c>
      <c r="W7" t="str">
        <f t="shared" ca="1" si="28"/>
        <v>(0|7)</v>
      </c>
      <c r="X7" t="str">
        <f t="shared" ca="1" si="11"/>
        <v>Ja, denn -3 · 0 + 7 = 7</v>
      </c>
      <c r="Z7">
        <f t="shared" ca="1" si="12"/>
        <v>0</v>
      </c>
      <c r="AA7">
        <f t="shared" ca="1" si="13"/>
        <v>7</v>
      </c>
      <c r="AB7">
        <f t="shared" ca="1" si="14"/>
        <v>1</v>
      </c>
      <c r="AC7">
        <f t="shared" ca="1" si="15"/>
        <v>1</v>
      </c>
      <c r="AD7" t="str">
        <f t="shared" ca="1" si="16"/>
        <v>(0|8)</v>
      </c>
      <c r="AE7" t="str">
        <f t="shared" ca="1" si="17"/>
        <v>Nein, denn -3 · 0 + 7 = 7 ≠ 8</v>
      </c>
      <c r="AG7">
        <f t="shared" ca="1" si="18"/>
        <v>0</v>
      </c>
      <c r="AH7">
        <f t="shared" ca="1" si="19"/>
        <v>7</v>
      </c>
      <c r="AI7">
        <f t="shared" ca="1" si="20"/>
        <v>-4</v>
      </c>
      <c r="AJ7">
        <f t="shared" ca="1" si="21"/>
        <v>1</v>
      </c>
      <c r="AK7" t="str">
        <f t="shared" ca="1" si="22"/>
        <v>(0|3)</v>
      </c>
      <c r="AL7" t="str">
        <f t="shared" ca="1" si="23"/>
        <v>Nein, denn -3 · 0 + 7 = 7 ≠ 3</v>
      </c>
    </row>
    <row r="8" spans="1:38" x14ac:dyDescent="0.25">
      <c r="A8">
        <f t="shared" ca="1" si="8"/>
        <v>3</v>
      </c>
      <c r="B8">
        <f t="shared" ca="1" si="9"/>
        <v>0.79260537979320245</v>
      </c>
      <c r="C8">
        <f t="shared" ca="1" si="0"/>
        <v>-2</v>
      </c>
      <c r="D8">
        <f t="shared" ca="1" si="0"/>
        <v>-8</v>
      </c>
      <c r="E8">
        <f t="shared" ca="1" si="10"/>
        <v>4</v>
      </c>
      <c r="F8" t="str">
        <f t="shared" ca="1" si="1"/>
        <v>8x + 4y = -32</v>
      </c>
      <c r="G8" t="str">
        <f t="shared" ca="1" si="2"/>
        <v>| - 8x</v>
      </c>
      <c r="H8" t="str">
        <f t="shared" ca="1" si="3"/>
        <v>4y = - 8x - 32</v>
      </c>
      <c r="I8" t="str">
        <f t="shared" ca="1" si="4"/>
        <v>| : 4</v>
      </c>
      <c r="J8" t="str">
        <f t="shared" ca="1" si="5"/>
        <v>y = -2x - 8</v>
      </c>
      <c r="K8" s="6" t="s">
        <v>1</v>
      </c>
      <c r="L8">
        <f t="shared" ca="1" si="6"/>
        <v>-8</v>
      </c>
      <c r="M8">
        <f t="shared" ca="1" si="7"/>
        <v>-10</v>
      </c>
      <c r="N8">
        <f t="shared" ca="1" si="7"/>
        <v>-12</v>
      </c>
      <c r="O8">
        <f t="shared" ca="1" si="7"/>
        <v>-14</v>
      </c>
      <c r="P8">
        <f t="shared" ca="1" si="7"/>
        <v>-16</v>
      </c>
      <c r="Q8">
        <f t="shared" ca="1" si="7"/>
        <v>-18</v>
      </c>
      <c r="S8">
        <f t="shared" ca="1" si="24"/>
        <v>1</v>
      </c>
      <c r="T8">
        <f t="shared" ca="1" si="25"/>
        <v>-10</v>
      </c>
      <c r="U8">
        <f t="shared" ca="1" si="26"/>
        <v>4</v>
      </c>
      <c r="V8">
        <f t="shared" ca="1" si="27"/>
        <v>1</v>
      </c>
      <c r="W8" t="str">
        <f t="shared" ca="1" si="28"/>
        <v>(1|-6)</v>
      </c>
      <c r="X8" t="str">
        <f t="shared" ca="1" si="11"/>
        <v>Nein, denn -2 · 1 - 8 = -10 ≠ -6</v>
      </c>
      <c r="Z8">
        <f t="shared" ca="1" si="12"/>
        <v>-3</v>
      </c>
      <c r="AA8">
        <f t="shared" ca="1" si="13"/>
        <v>-2</v>
      </c>
      <c r="AB8">
        <f t="shared" ca="1" si="14"/>
        <v>2</v>
      </c>
      <c r="AC8">
        <f t="shared" ca="1" si="15"/>
        <v>1</v>
      </c>
      <c r="AD8" t="str">
        <f t="shared" ca="1" si="16"/>
        <v>(-3|0)</v>
      </c>
      <c r="AE8" t="str">
        <f t="shared" ca="1" si="17"/>
        <v>Nein, denn -2 · (-3) - 8 = -2 ≠ 0</v>
      </c>
      <c r="AG8">
        <f t="shared" ca="1" si="18"/>
        <v>1</v>
      </c>
      <c r="AH8">
        <f t="shared" ca="1" si="19"/>
        <v>-10</v>
      </c>
      <c r="AI8">
        <f t="shared" ca="1" si="20"/>
        <v>-2</v>
      </c>
      <c r="AJ8">
        <f t="shared" ca="1" si="21"/>
        <v>1</v>
      </c>
      <c r="AK8" t="str">
        <f t="shared" ca="1" si="22"/>
        <v>(1|-12)</v>
      </c>
      <c r="AL8" t="str">
        <f t="shared" ca="1" si="23"/>
        <v>Nein, denn -2 · 1 - 8 = -10 ≠ -12</v>
      </c>
    </row>
    <row r="9" spans="1:38" x14ac:dyDescent="0.25">
      <c r="A9">
        <f t="shared" ca="1" si="8"/>
        <v>2</v>
      </c>
      <c r="B9">
        <f t="shared" ca="1" si="9"/>
        <v>0.81006937760983588</v>
      </c>
      <c r="C9">
        <f t="shared" ca="1" si="0"/>
        <v>-7</v>
      </c>
      <c r="D9">
        <f t="shared" ca="1" si="0"/>
        <v>1</v>
      </c>
      <c r="E9">
        <f t="shared" ca="1" si="10"/>
        <v>5</v>
      </c>
      <c r="F9" t="str">
        <f t="shared" ca="1" si="1"/>
        <v>35x + 5y = 5</v>
      </c>
      <c r="G9" t="str">
        <f t="shared" ca="1" si="2"/>
        <v>| - 35x</v>
      </c>
      <c r="H9" t="str">
        <f t="shared" ca="1" si="3"/>
        <v>5y = - 35x + 5</v>
      </c>
      <c r="I9" t="str">
        <f t="shared" ca="1" si="4"/>
        <v>| : 5</v>
      </c>
      <c r="J9" t="str">
        <f t="shared" ca="1" si="5"/>
        <v>y = -7x + 1</v>
      </c>
      <c r="K9" s="6" t="s">
        <v>1</v>
      </c>
      <c r="L9">
        <f t="shared" ca="1" si="6"/>
        <v>1</v>
      </c>
      <c r="M9">
        <f t="shared" ca="1" si="7"/>
        <v>-6</v>
      </c>
      <c r="N9">
        <f t="shared" ca="1" si="7"/>
        <v>-13</v>
      </c>
      <c r="O9">
        <f t="shared" ca="1" si="7"/>
        <v>-20</v>
      </c>
      <c r="P9">
        <f t="shared" ca="1" si="7"/>
        <v>-27</v>
      </c>
      <c r="Q9">
        <f t="shared" ca="1" si="7"/>
        <v>-34</v>
      </c>
      <c r="S9">
        <f t="shared" ca="1" si="24"/>
        <v>5</v>
      </c>
      <c r="T9">
        <f t="shared" ca="1" si="25"/>
        <v>-34</v>
      </c>
      <c r="U9">
        <f t="shared" ca="1" si="26"/>
        <v>3</v>
      </c>
      <c r="V9">
        <f t="shared" ca="1" si="27"/>
        <v>1</v>
      </c>
      <c r="W9" t="str">
        <f t="shared" ca="1" si="28"/>
        <v>(5|-31)</v>
      </c>
      <c r="X9" t="str">
        <f t="shared" ca="1" si="11"/>
        <v>Nein, denn -7 · 5 + 1 = -34 ≠ -31</v>
      </c>
      <c r="Z9">
        <f t="shared" ca="1" si="12"/>
        <v>3</v>
      </c>
      <c r="AA9">
        <f t="shared" ca="1" si="13"/>
        <v>-20</v>
      </c>
      <c r="AB9">
        <f t="shared" ca="1" si="14"/>
        <v>2</v>
      </c>
      <c r="AC9">
        <f t="shared" ca="1" si="15"/>
        <v>0</v>
      </c>
      <c r="AD9" t="str">
        <f t="shared" ca="1" si="16"/>
        <v>(3|-20)</v>
      </c>
      <c r="AE9" t="str">
        <f t="shared" ca="1" si="17"/>
        <v>Ja, denn -7 · 3 + 1 = -20</v>
      </c>
      <c r="AG9">
        <f t="shared" ca="1" si="18"/>
        <v>3</v>
      </c>
      <c r="AH9">
        <f t="shared" ca="1" si="19"/>
        <v>-20</v>
      </c>
      <c r="AI9">
        <f t="shared" ca="1" si="20"/>
        <v>-4</v>
      </c>
      <c r="AJ9">
        <f t="shared" ca="1" si="21"/>
        <v>0</v>
      </c>
      <c r="AK9" t="str">
        <f t="shared" ca="1" si="22"/>
        <v>(3|-20)</v>
      </c>
      <c r="AL9" t="str">
        <f t="shared" ca="1" si="23"/>
        <v>Ja, denn -7 · 3 + 1 = -20</v>
      </c>
    </row>
    <row r="10" spans="1:38" x14ac:dyDescent="0.25">
      <c r="A10">
        <f t="shared" ca="1" si="8"/>
        <v>13</v>
      </c>
      <c r="B10">
        <f t="shared" ca="1" si="9"/>
        <v>4.8256017568303444E-2</v>
      </c>
      <c r="C10">
        <f t="shared" ca="1" si="0"/>
        <v>-8</v>
      </c>
      <c r="D10">
        <f t="shared" ca="1" si="0"/>
        <v>1</v>
      </c>
      <c r="E10">
        <f t="shared" ca="1" si="10"/>
        <v>2</v>
      </c>
      <c r="F10" t="str">
        <f t="shared" ca="1" si="1"/>
        <v>16x + 2y = 2</v>
      </c>
      <c r="G10" t="str">
        <f t="shared" ca="1" si="2"/>
        <v>| - 16x</v>
      </c>
      <c r="H10" t="str">
        <f t="shared" ca="1" si="3"/>
        <v>2y = - 16x + 2</v>
      </c>
      <c r="I10" t="str">
        <f t="shared" ca="1" si="4"/>
        <v>| : 2</v>
      </c>
      <c r="J10" t="str">
        <f t="shared" ca="1" si="5"/>
        <v>y = -8x + 1</v>
      </c>
      <c r="K10" s="6" t="s">
        <v>1</v>
      </c>
      <c r="L10">
        <f t="shared" ca="1" si="6"/>
        <v>1</v>
      </c>
      <c r="M10">
        <f t="shared" ca="1" si="7"/>
        <v>-7</v>
      </c>
      <c r="N10">
        <f t="shared" ca="1" si="7"/>
        <v>-15</v>
      </c>
      <c r="O10">
        <f t="shared" ca="1" si="7"/>
        <v>-23</v>
      </c>
      <c r="P10">
        <f t="shared" ca="1" si="7"/>
        <v>-31</v>
      </c>
      <c r="Q10">
        <f t="shared" ca="1" si="7"/>
        <v>-39</v>
      </c>
      <c r="S10">
        <f t="shared" ca="1" si="24"/>
        <v>-1</v>
      </c>
      <c r="T10">
        <f t="shared" ca="1" si="25"/>
        <v>9</v>
      </c>
      <c r="U10">
        <f t="shared" ca="1" si="26"/>
        <v>-2</v>
      </c>
      <c r="V10">
        <f t="shared" ca="1" si="27"/>
        <v>0</v>
      </c>
      <c r="W10" t="str">
        <f t="shared" ca="1" si="28"/>
        <v>(-1|9)</v>
      </c>
      <c r="X10" t="str">
        <f t="shared" ca="1" si="11"/>
        <v>Ja, denn -8 · (-1) + 1 = 9</v>
      </c>
      <c r="Z10">
        <f t="shared" ca="1" si="12"/>
        <v>5</v>
      </c>
      <c r="AA10">
        <f t="shared" ca="1" si="13"/>
        <v>-39</v>
      </c>
      <c r="AB10">
        <f t="shared" ca="1" si="14"/>
        <v>2</v>
      </c>
      <c r="AC10">
        <f t="shared" ca="1" si="15"/>
        <v>0</v>
      </c>
      <c r="AD10" t="str">
        <f t="shared" ca="1" si="16"/>
        <v>(5|-39)</v>
      </c>
      <c r="AE10" t="str">
        <f t="shared" ca="1" si="17"/>
        <v>Ja, denn -8 · 5 + 1 = -39</v>
      </c>
      <c r="AG10">
        <f t="shared" ca="1" si="18"/>
        <v>-4</v>
      </c>
      <c r="AH10">
        <f t="shared" ca="1" si="19"/>
        <v>33</v>
      </c>
      <c r="AI10">
        <f t="shared" ca="1" si="20"/>
        <v>1</v>
      </c>
      <c r="AJ10">
        <f t="shared" ca="1" si="21"/>
        <v>0</v>
      </c>
      <c r="AK10" t="str">
        <f t="shared" ca="1" si="22"/>
        <v>(-4|33)</v>
      </c>
      <c r="AL10" t="str">
        <f t="shared" ca="1" si="23"/>
        <v>Ja, denn -8 · (-4) + 1 = 33</v>
      </c>
    </row>
    <row r="11" spans="1:38" x14ac:dyDescent="0.25">
      <c r="A11">
        <f t="shared" ca="1" si="8"/>
        <v>10</v>
      </c>
      <c r="B11">
        <f t="shared" ca="1" si="9"/>
        <v>0.14383862132498726</v>
      </c>
      <c r="C11">
        <f t="shared" ca="1" si="0"/>
        <v>-1</v>
      </c>
      <c r="D11">
        <f t="shared" ca="1" si="0"/>
        <v>-8</v>
      </c>
      <c r="E11">
        <f t="shared" ca="1" si="10"/>
        <v>3</v>
      </c>
      <c r="F11" t="str">
        <f t="shared" ca="1" si="1"/>
        <v>3x + 3y = -24</v>
      </c>
      <c r="G11" t="str">
        <f t="shared" ca="1" si="2"/>
        <v>| - 3x</v>
      </c>
      <c r="H11" t="str">
        <f t="shared" ca="1" si="3"/>
        <v>3y = - 3x - 24</v>
      </c>
      <c r="I11" t="str">
        <f t="shared" ca="1" si="4"/>
        <v>| : 3</v>
      </c>
      <c r="J11" t="str">
        <f t="shared" ca="1" si="5"/>
        <v>y = -1x - 8</v>
      </c>
      <c r="K11" s="6" t="s">
        <v>1</v>
      </c>
      <c r="L11">
        <f t="shared" ca="1" si="6"/>
        <v>-8</v>
      </c>
      <c r="M11">
        <f t="shared" ca="1" si="7"/>
        <v>-9</v>
      </c>
      <c r="N11">
        <f t="shared" ca="1" si="7"/>
        <v>-10</v>
      </c>
      <c r="O11">
        <f t="shared" ca="1" si="7"/>
        <v>-11</v>
      </c>
      <c r="P11">
        <f t="shared" ca="1" si="7"/>
        <v>-12</v>
      </c>
      <c r="Q11">
        <f t="shared" ca="1" si="7"/>
        <v>-13</v>
      </c>
      <c r="S11">
        <f t="shared" ca="1" si="24"/>
        <v>-3</v>
      </c>
      <c r="T11">
        <f t="shared" ca="1" si="25"/>
        <v>-5</v>
      </c>
      <c r="U11">
        <f t="shared" ca="1" si="26"/>
        <v>-4</v>
      </c>
      <c r="V11">
        <f t="shared" ca="1" si="27"/>
        <v>0</v>
      </c>
      <c r="W11" t="str">
        <f t="shared" ca="1" si="28"/>
        <v>(-3|-5)</v>
      </c>
      <c r="X11" t="str">
        <f t="shared" ca="1" si="11"/>
        <v>Ja, denn -1 · (-3) - 8 = -5</v>
      </c>
      <c r="Z11">
        <f t="shared" ca="1" si="12"/>
        <v>-5</v>
      </c>
      <c r="AA11">
        <f t="shared" ca="1" si="13"/>
        <v>-3</v>
      </c>
      <c r="AB11">
        <f t="shared" ca="1" si="14"/>
        <v>-2</v>
      </c>
      <c r="AC11">
        <f t="shared" ca="1" si="15"/>
        <v>1</v>
      </c>
      <c r="AD11" t="str">
        <f t="shared" ca="1" si="16"/>
        <v>(-5|-5)</v>
      </c>
      <c r="AE11" t="str">
        <f t="shared" ca="1" si="17"/>
        <v>Nein, denn -1 · (-5) - 8 = -3 ≠ -5</v>
      </c>
      <c r="AG11">
        <f t="shared" ca="1" si="18"/>
        <v>5</v>
      </c>
      <c r="AH11">
        <f t="shared" ca="1" si="19"/>
        <v>-13</v>
      </c>
      <c r="AI11">
        <f t="shared" ca="1" si="20"/>
        <v>1</v>
      </c>
      <c r="AJ11">
        <f t="shared" ca="1" si="21"/>
        <v>1</v>
      </c>
      <c r="AK11" t="str">
        <f t="shared" ca="1" si="22"/>
        <v>(5|-12)</v>
      </c>
      <c r="AL11" t="str">
        <f t="shared" ca="1" si="23"/>
        <v>Nein, denn -1 · 5 - 8 = -13 ≠ -12</v>
      </c>
    </row>
    <row r="12" spans="1:38" x14ac:dyDescent="0.25">
      <c r="A12">
        <f t="shared" ca="1" si="8"/>
        <v>4</v>
      </c>
      <c r="B12">
        <f t="shared" ca="1" si="9"/>
        <v>0.70777099031276514</v>
      </c>
      <c r="C12">
        <f t="shared" ca="1" si="0"/>
        <v>9</v>
      </c>
      <c r="D12">
        <f t="shared" ca="1" si="0"/>
        <v>10</v>
      </c>
      <c r="E12">
        <f t="shared" ca="1" si="10"/>
        <v>5</v>
      </c>
      <c r="F12" t="str">
        <f t="shared" ca="1" si="1"/>
        <v>-45x + 5y = 50</v>
      </c>
      <c r="G12" t="str">
        <f t="shared" ca="1" si="2"/>
        <v>| + 45x</v>
      </c>
      <c r="H12" t="str">
        <f t="shared" ca="1" si="3"/>
        <v>5y = + 45x + 50</v>
      </c>
      <c r="I12" t="str">
        <f t="shared" ca="1" si="4"/>
        <v>| : 5</v>
      </c>
      <c r="J12" t="str">
        <f t="shared" ca="1" si="5"/>
        <v>y = 9x + 10</v>
      </c>
      <c r="K12" s="6" t="s">
        <v>1</v>
      </c>
      <c r="L12">
        <f t="shared" ca="1" si="6"/>
        <v>10</v>
      </c>
      <c r="M12">
        <f t="shared" ca="1" si="7"/>
        <v>19</v>
      </c>
      <c r="N12">
        <f t="shared" ca="1" si="7"/>
        <v>28</v>
      </c>
      <c r="O12">
        <f t="shared" ca="1" si="7"/>
        <v>37</v>
      </c>
      <c r="P12">
        <f t="shared" ca="1" si="7"/>
        <v>46</v>
      </c>
      <c r="Q12">
        <f t="shared" ca="1" si="7"/>
        <v>55</v>
      </c>
      <c r="S12">
        <f t="shared" ca="1" si="24"/>
        <v>1</v>
      </c>
      <c r="T12">
        <f t="shared" ca="1" si="25"/>
        <v>19</v>
      </c>
      <c r="U12">
        <f t="shared" ca="1" si="26"/>
        <v>2</v>
      </c>
      <c r="V12">
        <f t="shared" ca="1" si="27"/>
        <v>0</v>
      </c>
      <c r="W12" t="str">
        <f t="shared" ca="1" si="28"/>
        <v>(1|19)</v>
      </c>
      <c r="X12" t="str">
        <f t="shared" ca="1" si="11"/>
        <v>Ja, denn 9 · 1 + 10 = 19</v>
      </c>
      <c r="Z12">
        <f t="shared" ca="1" si="12"/>
        <v>3</v>
      </c>
      <c r="AA12">
        <f t="shared" ca="1" si="13"/>
        <v>37</v>
      </c>
      <c r="AB12">
        <f t="shared" ca="1" si="14"/>
        <v>1</v>
      </c>
      <c r="AC12">
        <f t="shared" ca="1" si="15"/>
        <v>1</v>
      </c>
      <c r="AD12" t="str">
        <f t="shared" ca="1" si="16"/>
        <v>(3|38)</v>
      </c>
      <c r="AE12" t="str">
        <f t="shared" ca="1" si="17"/>
        <v>Nein, denn 9 · 3 + 10 = 37 ≠ 38</v>
      </c>
      <c r="AG12">
        <f t="shared" ca="1" si="18"/>
        <v>-5</v>
      </c>
      <c r="AH12">
        <f t="shared" ca="1" si="19"/>
        <v>-35</v>
      </c>
      <c r="AI12">
        <f t="shared" ca="1" si="20"/>
        <v>-1</v>
      </c>
      <c r="AJ12">
        <f t="shared" ca="1" si="21"/>
        <v>1</v>
      </c>
      <c r="AK12" t="str">
        <f t="shared" ca="1" si="22"/>
        <v>(-5|-36)</v>
      </c>
      <c r="AL12" t="str">
        <f t="shared" ca="1" si="23"/>
        <v>Nein, denn 9 · (-5) + 10 = -35 ≠ -36</v>
      </c>
    </row>
    <row r="13" spans="1:38" x14ac:dyDescent="0.25">
      <c r="A13">
        <f t="shared" ca="1" si="8"/>
        <v>7</v>
      </c>
      <c r="B13">
        <f t="shared" ca="1" si="9"/>
        <v>0.50449961155008438</v>
      </c>
      <c r="C13">
        <f t="shared" ca="1" si="0"/>
        <v>-9</v>
      </c>
      <c r="D13">
        <f t="shared" ca="1" si="0"/>
        <v>-5</v>
      </c>
      <c r="E13">
        <f t="shared" ca="1" si="10"/>
        <v>5</v>
      </c>
      <c r="F13" t="str">
        <f t="shared" ca="1" si="1"/>
        <v>45x + 5y = -25</v>
      </c>
      <c r="G13" t="str">
        <f t="shared" ca="1" si="2"/>
        <v>| - 45x</v>
      </c>
      <c r="H13" t="str">
        <f t="shared" ca="1" si="3"/>
        <v>5y = - 45x - 25</v>
      </c>
      <c r="I13" t="str">
        <f t="shared" ca="1" si="4"/>
        <v>| : 5</v>
      </c>
      <c r="J13" t="str">
        <f t="shared" ca="1" si="5"/>
        <v>y = -9x - 5</v>
      </c>
      <c r="K13" s="6" t="s">
        <v>1</v>
      </c>
      <c r="L13">
        <f t="shared" ca="1" si="6"/>
        <v>-5</v>
      </c>
      <c r="M13">
        <f t="shared" ca="1" si="7"/>
        <v>-14</v>
      </c>
      <c r="N13">
        <f t="shared" ca="1" si="7"/>
        <v>-23</v>
      </c>
      <c r="O13">
        <f t="shared" ca="1" si="7"/>
        <v>-32</v>
      </c>
      <c r="P13">
        <f t="shared" ca="1" si="7"/>
        <v>-41</v>
      </c>
      <c r="Q13">
        <f t="shared" ca="1" si="7"/>
        <v>-50</v>
      </c>
      <c r="S13">
        <f t="shared" ca="1" si="24"/>
        <v>0</v>
      </c>
      <c r="T13">
        <f t="shared" ca="1" si="25"/>
        <v>-5</v>
      </c>
      <c r="U13">
        <f t="shared" ca="1" si="26"/>
        <v>1</v>
      </c>
      <c r="V13">
        <f t="shared" ca="1" si="27"/>
        <v>1</v>
      </c>
      <c r="W13" t="str">
        <f t="shared" ca="1" si="28"/>
        <v>(0|-4)</v>
      </c>
      <c r="X13" t="str">
        <f t="shared" ca="1" si="11"/>
        <v>Nein, denn -9 · 0 - 5 = -5 ≠ -4</v>
      </c>
      <c r="Z13">
        <f t="shared" ca="1" si="12"/>
        <v>-3</v>
      </c>
      <c r="AA13">
        <f t="shared" ca="1" si="13"/>
        <v>22</v>
      </c>
      <c r="AB13">
        <f t="shared" ca="1" si="14"/>
        <v>-3</v>
      </c>
      <c r="AC13">
        <f t="shared" ca="1" si="15"/>
        <v>0</v>
      </c>
      <c r="AD13" t="str">
        <f t="shared" ca="1" si="16"/>
        <v>(-3|22)</v>
      </c>
      <c r="AE13" t="str">
        <f t="shared" ca="1" si="17"/>
        <v>Ja, denn -9 · (-3) - 5 = 22</v>
      </c>
      <c r="AG13">
        <f t="shared" ca="1" si="18"/>
        <v>-4</v>
      </c>
      <c r="AH13">
        <f t="shared" ca="1" si="19"/>
        <v>31</v>
      </c>
      <c r="AI13">
        <f t="shared" ca="1" si="20"/>
        <v>4</v>
      </c>
      <c r="AJ13">
        <f t="shared" ca="1" si="21"/>
        <v>1</v>
      </c>
      <c r="AK13" t="str">
        <f t="shared" ca="1" si="22"/>
        <v>(-4|35)</v>
      </c>
      <c r="AL13" t="str">
        <f t="shared" ca="1" si="23"/>
        <v>Nein, denn -9 · (-4) - 5 = 31 ≠ 35</v>
      </c>
    </row>
    <row r="14" spans="1:38" x14ac:dyDescent="0.25">
      <c r="A14">
        <f t="shared" ca="1" si="8"/>
        <v>6</v>
      </c>
      <c r="B14">
        <f t="shared" ca="1" si="9"/>
        <v>0.56089683829180503</v>
      </c>
      <c r="C14">
        <f t="shared" ca="1" si="0"/>
        <v>9</v>
      </c>
      <c r="D14">
        <f t="shared" ca="1" si="0"/>
        <v>9</v>
      </c>
      <c r="E14">
        <f t="shared" ca="1" si="10"/>
        <v>3</v>
      </c>
      <c r="F14" t="str">
        <f t="shared" ca="1" si="1"/>
        <v>-27x + 3y = 27</v>
      </c>
      <c r="G14" t="str">
        <f t="shared" ca="1" si="2"/>
        <v>| + 27x</v>
      </c>
      <c r="H14" t="str">
        <f t="shared" ca="1" si="3"/>
        <v>3y = + 27x + 27</v>
      </c>
      <c r="I14" t="str">
        <f t="shared" ca="1" si="4"/>
        <v>| : 3</v>
      </c>
      <c r="J14" t="str">
        <f t="shared" ca="1" si="5"/>
        <v>y = 9x + 9</v>
      </c>
      <c r="K14" s="6" t="s">
        <v>1</v>
      </c>
      <c r="L14">
        <f t="shared" ca="1" si="6"/>
        <v>9</v>
      </c>
      <c r="M14">
        <f t="shared" ca="1" si="7"/>
        <v>18</v>
      </c>
      <c r="N14">
        <f t="shared" ca="1" si="7"/>
        <v>27</v>
      </c>
      <c r="O14">
        <f t="shared" ca="1" si="7"/>
        <v>36</v>
      </c>
      <c r="P14">
        <f t="shared" ca="1" si="7"/>
        <v>45</v>
      </c>
      <c r="Q14">
        <f t="shared" ca="1" si="7"/>
        <v>54</v>
      </c>
      <c r="S14">
        <f t="shared" ca="1" si="24"/>
        <v>4</v>
      </c>
      <c r="T14">
        <f t="shared" ca="1" si="25"/>
        <v>45</v>
      </c>
      <c r="U14">
        <f t="shared" ca="1" si="26"/>
        <v>1</v>
      </c>
      <c r="V14">
        <f t="shared" ca="1" si="27"/>
        <v>0</v>
      </c>
      <c r="W14" t="str">
        <f t="shared" ca="1" si="28"/>
        <v>(4|45)</v>
      </c>
      <c r="X14" t="str">
        <f t="shared" ca="1" si="11"/>
        <v>Ja, denn 9 · 4 + 9 = 45</v>
      </c>
      <c r="Z14">
        <f t="shared" ca="1" si="12"/>
        <v>-5</v>
      </c>
      <c r="AA14">
        <f t="shared" ca="1" si="13"/>
        <v>-36</v>
      </c>
      <c r="AB14">
        <f t="shared" ca="1" si="14"/>
        <v>-4</v>
      </c>
      <c r="AC14">
        <f t="shared" ca="1" si="15"/>
        <v>1</v>
      </c>
      <c r="AD14" t="str">
        <f t="shared" ca="1" si="16"/>
        <v>(-5|-40)</v>
      </c>
      <c r="AE14" t="str">
        <f t="shared" ca="1" si="17"/>
        <v>Nein, denn 9 · (-5) + 9 = -36 ≠ -40</v>
      </c>
      <c r="AG14">
        <f t="shared" ca="1" si="18"/>
        <v>2</v>
      </c>
      <c r="AH14">
        <f t="shared" ca="1" si="19"/>
        <v>27</v>
      </c>
      <c r="AI14">
        <f t="shared" ca="1" si="20"/>
        <v>1</v>
      </c>
      <c r="AJ14">
        <f t="shared" ca="1" si="21"/>
        <v>1</v>
      </c>
      <c r="AK14" t="str">
        <f t="shared" ca="1" si="22"/>
        <v>(2|28)</v>
      </c>
      <c r="AL14" t="str">
        <f t="shared" ca="1" si="23"/>
        <v>Nein, denn 9 · 2 + 9 = 27 ≠ 28</v>
      </c>
    </row>
    <row r="16" spans="1:38" x14ac:dyDescent="0.25">
      <c r="A16">
        <f>1</f>
        <v>1</v>
      </c>
      <c r="B16">
        <f>A16+1</f>
        <v>2</v>
      </c>
      <c r="C16">
        <f t="shared" ref="C16:X16" si="29">B16+1</f>
        <v>3</v>
      </c>
      <c r="D16">
        <f t="shared" si="29"/>
        <v>4</v>
      </c>
      <c r="E16">
        <f t="shared" si="29"/>
        <v>5</v>
      </c>
      <c r="F16">
        <f t="shared" si="29"/>
        <v>6</v>
      </c>
      <c r="G16">
        <f t="shared" si="29"/>
        <v>7</v>
      </c>
      <c r="H16">
        <f t="shared" si="29"/>
        <v>8</v>
      </c>
      <c r="I16">
        <f t="shared" si="29"/>
        <v>9</v>
      </c>
      <c r="J16">
        <f t="shared" si="29"/>
        <v>10</v>
      </c>
      <c r="K16">
        <f t="shared" si="29"/>
        <v>11</v>
      </c>
      <c r="L16">
        <f t="shared" si="29"/>
        <v>12</v>
      </c>
      <c r="M16">
        <f t="shared" si="29"/>
        <v>13</v>
      </c>
      <c r="N16">
        <f t="shared" si="29"/>
        <v>14</v>
      </c>
      <c r="O16">
        <f t="shared" si="29"/>
        <v>15</v>
      </c>
      <c r="P16">
        <f t="shared" si="29"/>
        <v>16</v>
      </c>
      <c r="Q16">
        <f t="shared" si="29"/>
        <v>17</v>
      </c>
      <c r="R16">
        <f t="shared" si="29"/>
        <v>18</v>
      </c>
      <c r="S16">
        <f t="shared" si="29"/>
        <v>19</v>
      </c>
      <c r="T16">
        <f t="shared" si="29"/>
        <v>20</v>
      </c>
      <c r="U16">
        <f t="shared" si="29"/>
        <v>21</v>
      </c>
      <c r="V16">
        <f t="shared" si="29"/>
        <v>22</v>
      </c>
      <c r="W16">
        <f t="shared" si="29"/>
        <v>23</v>
      </c>
      <c r="X16">
        <f t="shared" si="29"/>
        <v>24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39"/>
  <sheetViews>
    <sheetView topLeftCell="A10" workbookViewId="0">
      <selection activeCell="J25" sqref="J25"/>
    </sheetView>
  </sheetViews>
  <sheetFormatPr baseColWidth="10" defaultRowHeight="12.5" x14ac:dyDescent="0.25"/>
  <cols>
    <col min="1" max="1" width="13.08984375" customWidth="1"/>
    <col min="6" max="6" width="3.08984375" bestFit="1" customWidth="1"/>
  </cols>
  <sheetData>
    <row r="2" spans="1:12" x14ac:dyDescent="0.25">
      <c r="A2" t="s">
        <v>24</v>
      </c>
    </row>
    <row r="3" spans="1:12" x14ac:dyDescent="0.25">
      <c r="A3" t="s">
        <v>25</v>
      </c>
      <c r="B3">
        <f ca="1">ROUND(RAND()*20-10,0)/2</f>
        <v>0</v>
      </c>
      <c r="C3">
        <f ca="1">IF(B3=0,1,B3)</f>
        <v>1</v>
      </c>
      <c r="F3" t="s">
        <v>26</v>
      </c>
      <c r="G3">
        <f ca="1">C3</f>
        <v>1</v>
      </c>
      <c r="H3" t="s">
        <v>27</v>
      </c>
      <c r="I3">
        <f ca="1">C4</f>
        <v>3.5</v>
      </c>
      <c r="J3" t="str">
        <f ca="1">G4&amp;"x + b"</f>
        <v>1x + b</v>
      </c>
    </row>
    <row r="4" spans="1:12" x14ac:dyDescent="0.25">
      <c r="A4" t="s">
        <v>28</v>
      </c>
      <c r="B4">
        <f ca="1">ROUND(RAND()*20-10,0)/2</f>
        <v>3.5</v>
      </c>
      <c r="C4">
        <f ca="1">IF(B4=0,1,B4)</f>
        <v>3.5</v>
      </c>
      <c r="G4">
        <f ca="1">G3</f>
        <v>1</v>
      </c>
      <c r="H4" t="str">
        <f ca="1">IF(I3&lt;0,"x ","x + ")</f>
        <v xml:space="preserve">x + </v>
      </c>
      <c r="I4">
        <f ca="1">I3</f>
        <v>3.5</v>
      </c>
      <c r="J4" t="str">
        <f ca="1">$G$4&amp;$H$4&amp;$I$4</f>
        <v>1x + 3,5</v>
      </c>
      <c r="K4" t="str">
        <f ca="1">IF(I3&lt;0," "," + ")</f>
        <v xml:space="preserve"> + </v>
      </c>
    </row>
    <row r="6" spans="1:12" x14ac:dyDescent="0.25">
      <c r="C6" t="s">
        <v>0</v>
      </c>
      <c r="D6" t="s">
        <v>1</v>
      </c>
    </row>
    <row r="7" spans="1:12" x14ac:dyDescent="0.25">
      <c r="A7" t="s">
        <v>29</v>
      </c>
      <c r="B7">
        <f ca="1">ROUND(RAND()*10-5,0)</f>
        <v>-2</v>
      </c>
      <c r="C7">
        <f ca="1">IF(B7=0,1,B7)</f>
        <v>-2</v>
      </c>
      <c r="D7">
        <f ca="1">C7*$G$3+$I$3</f>
        <v>1.5</v>
      </c>
      <c r="G7" t="str">
        <f ca="1">"P ("&amp;C7&amp;"|"&amp;D7&amp;")"</f>
        <v>P (-2|1,5)</v>
      </c>
      <c r="I7" t="str">
        <f ca="1">IF(C7&lt;0,"("&amp;C7&amp;")",C7)</f>
        <v>(-2)</v>
      </c>
      <c r="J7">
        <f ca="1">IF(D7&lt;0,"("&amp;D7&amp;")",D7)</f>
        <v>1.5</v>
      </c>
      <c r="L7">
        <f ca="1">C7*G4</f>
        <v>-2</v>
      </c>
    </row>
    <row r="8" spans="1:12" x14ac:dyDescent="0.25">
      <c r="A8" t="s">
        <v>30</v>
      </c>
      <c r="B8">
        <f ca="1">ROUND(RAND()*10-5,0)</f>
        <v>-2</v>
      </c>
      <c r="C8">
        <f ca="1">IF(B8=C7,B8+1,B8)</f>
        <v>-1</v>
      </c>
      <c r="D8">
        <f ca="1">C8*$G$3+$I$3</f>
        <v>2.5</v>
      </c>
      <c r="G8" t="str">
        <f ca="1">"Q ("&amp;C8&amp;"|"&amp;D8&amp;")"</f>
        <v>Q (-1|2,5)</v>
      </c>
    </row>
    <row r="9" spans="1:12" x14ac:dyDescent="0.25">
      <c r="B9">
        <f ca="1">C8-C7</f>
        <v>1</v>
      </c>
      <c r="C9">
        <f ca="1">IF(B9&lt;0,"("&amp;B9&amp;")",B9)</f>
        <v>1</v>
      </c>
      <c r="D9">
        <f ca="1">IF(E9&lt;0,"("&amp;E9&amp;")",E9)</f>
        <v>1</v>
      </c>
      <c r="E9">
        <f ca="1">D8-D7</f>
        <v>1</v>
      </c>
    </row>
    <row r="12" spans="1:12" x14ac:dyDescent="0.25">
      <c r="A12" t="s">
        <v>24</v>
      </c>
    </row>
    <row r="13" spans="1:12" x14ac:dyDescent="0.25">
      <c r="A13" t="s">
        <v>25</v>
      </c>
      <c r="B13">
        <f ca="1">ROUND(RAND()*20-10,0)/2</f>
        <v>4.5</v>
      </c>
      <c r="C13">
        <f ca="1">IF(B13=0,1,B13)</f>
        <v>4.5</v>
      </c>
      <c r="F13" t="s">
        <v>26</v>
      </c>
      <c r="G13">
        <f ca="1">C13</f>
        <v>4.5</v>
      </c>
      <c r="H13" t="s">
        <v>27</v>
      </c>
      <c r="I13">
        <f ca="1">C14</f>
        <v>1</v>
      </c>
      <c r="J13" t="str">
        <f ca="1">G14&amp;"x + b"</f>
        <v>4,5x + b</v>
      </c>
    </row>
    <row r="14" spans="1:12" x14ac:dyDescent="0.25">
      <c r="A14" t="s">
        <v>28</v>
      </c>
      <c r="B14">
        <f ca="1">ROUND(RAND()*20-10,0)/2</f>
        <v>0</v>
      </c>
      <c r="C14">
        <f ca="1">IF(B14=0,1,B14)</f>
        <v>1</v>
      </c>
      <c r="G14">
        <f ca="1">G13</f>
        <v>4.5</v>
      </c>
      <c r="H14" t="str">
        <f ca="1">IF(I13&lt;0,"x ","x + ")</f>
        <v xml:space="preserve">x + </v>
      </c>
      <c r="I14">
        <f ca="1">I13</f>
        <v>1</v>
      </c>
      <c r="J14" t="str">
        <f ca="1">$G$14&amp;$H$14&amp;$I$14</f>
        <v>4,5x + 1</v>
      </c>
      <c r="K14" t="str">
        <f ca="1">IF(I13&lt;0," "," + ")</f>
        <v xml:space="preserve"> + </v>
      </c>
    </row>
    <row r="16" spans="1:12" x14ac:dyDescent="0.25">
      <c r="C16" t="s">
        <v>0</v>
      </c>
      <c r="D16" t="s">
        <v>1</v>
      </c>
    </row>
    <row r="17" spans="1:12" x14ac:dyDescent="0.25">
      <c r="A17" t="s">
        <v>29</v>
      </c>
      <c r="B17">
        <f ca="1">ROUND(RAND()*10-5,0)</f>
        <v>-3</v>
      </c>
      <c r="C17">
        <f ca="1">IF(B17=0,1,B17)</f>
        <v>-3</v>
      </c>
      <c r="D17">
        <f ca="1">C17*$G$13+$I$13</f>
        <v>-12.5</v>
      </c>
      <c r="G17" t="str">
        <f ca="1">"P ("&amp;C17&amp;"|"&amp;D17&amp;")"</f>
        <v>P (-3|-12,5)</v>
      </c>
      <c r="I17" t="str">
        <f ca="1">IF(C17&lt;0,"("&amp;C17&amp;")",C17)</f>
        <v>(-3)</v>
      </c>
      <c r="J17" t="str">
        <f ca="1">IF(D17&lt;0,"("&amp;D17&amp;")",D17)</f>
        <v>(-12,5)</v>
      </c>
      <c r="L17">
        <f ca="1">C17*G14</f>
        <v>-13.5</v>
      </c>
    </row>
    <row r="18" spans="1:12" x14ac:dyDescent="0.25">
      <c r="A18" t="s">
        <v>30</v>
      </c>
      <c r="B18">
        <f ca="1">ROUND(RAND()*10-5,0)</f>
        <v>4</v>
      </c>
      <c r="C18">
        <f ca="1">IF(B18=C17,B18+1,B18)</f>
        <v>4</v>
      </c>
      <c r="D18">
        <f ca="1">C18*$G$13+$I$13</f>
        <v>19</v>
      </c>
      <c r="G18" t="str">
        <f ca="1">"Q ("&amp;C18&amp;"|"&amp;D18&amp;")"</f>
        <v>Q (4|19)</v>
      </c>
    </row>
    <row r="19" spans="1:12" x14ac:dyDescent="0.25">
      <c r="C19">
        <f ca="1">C18-C17</f>
        <v>7</v>
      </c>
      <c r="D19">
        <f ca="1">D18-D17</f>
        <v>31.5</v>
      </c>
    </row>
    <row r="22" spans="1:12" x14ac:dyDescent="0.25">
      <c r="A22" t="s">
        <v>24</v>
      </c>
    </row>
    <row r="23" spans="1:12" x14ac:dyDescent="0.25">
      <c r="A23" t="s">
        <v>25</v>
      </c>
      <c r="B23">
        <f ca="1">ROUND(RAND()*10-5,0)</f>
        <v>0</v>
      </c>
      <c r="C23">
        <f ca="1">IF(B23=0,1,IF(B23=3,B23+1,IF(B23=-3,B23+1,B23)))</f>
        <v>1</v>
      </c>
      <c r="F23" t="s">
        <v>26</v>
      </c>
      <c r="G23">
        <f ca="1">C23</f>
        <v>1</v>
      </c>
      <c r="H23" t="s">
        <v>27</v>
      </c>
      <c r="I23">
        <f ca="1">C24</f>
        <v>4.5</v>
      </c>
      <c r="J23" t="str">
        <f ca="1">G24&amp;"x + b"</f>
        <v>1x + b</v>
      </c>
    </row>
    <row r="24" spans="1:12" x14ac:dyDescent="0.25">
      <c r="A24" t="s">
        <v>28</v>
      </c>
      <c r="B24">
        <f ca="1">ROUND(RAND()*20-10,0)/2</f>
        <v>4.5</v>
      </c>
      <c r="C24">
        <f ca="1">IF(B24=0,1,B24)</f>
        <v>4.5</v>
      </c>
      <c r="G24">
        <f ca="1">G23</f>
        <v>1</v>
      </c>
      <c r="H24" t="str">
        <f ca="1">IF(I23&lt;0,"x ","x + ")</f>
        <v xml:space="preserve">x + </v>
      </c>
      <c r="I24">
        <f ca="1">I23</f>
        <v>4.5</v>
      </c>
      <c r="J24" t="str">
        <f ca="1">$G$24&amp;$H$24&amp;IF($I$24&lt;0,"- ","")&amp;ABS($I$24)</f>
        <v>1x + 4,5</v>
      </c>
      <c r="K24" t="str">
        <f ca="1">IF(I23&lt;0," "," + ")</f>
        <v xml:space="preserve"> + </v>
      </c>
    </row>
    <row r="26" spans="1:12" x14ac:dyDescent="0.25">
      <c r="C26" t="s">
        <v>0</v>
      </c>
      <c r="D26" t="s">
        <v>1</v>
      </c>
    </row>
    <row r="27" spans="1:12" x14ac:dyDescent="0.25">
      <c r="A27" t="s">
        <v>29</v>
      </c>
      <c r="B27">
        <f ca="1">ROUND(RAND()*10-5,0)</f>
        <v>-2</v>
      </c>
      <c r="C27">
        <f ca="1">IF(B27=0,1,B27)</f>
        <v>-2</v>
      </c>
      <c r="D27">
        <f ca="1">C27*$G$23+$I$23</f>
        <v>2.5</v>
      </c>
      <c r="G27" t="str">
        <f ca="1">"P ("&amp;C27&amp;"|"&amp;D27&amp;")"</f>
        <v>P (-2|2,5)</v>
      </c>
      <c r="I27" t="str">
        <f ca="1">IF(C27&lt;0,"("&amp;C27&amp;")",C27)</f>
        <v>(-2)</v>
      </c>
      <c r="J27">
        <f ca="1">IF(D27&lt;0,"("&amp;D27&amp;")",D27)</f>
        <v>2.5</v>
      </c>
      <c r="L27">
        <f ca="1">C27*G24</f>
        <v>-2</v>
      </c>
    </row>
    <row r="28" spans="1:12" x14ac:dyDescent="0.25">
      <c r="A28" t="s">
        <v>30</v>
      </c>
      <c r="B28">
        <f ca="1">ROUND(RAND()*10-5,0)</f>
        <v>-1</v>
      </c>
      <c r="C28">
        <f ca="1">IF(B28=C27,B28+1,B28)</f>
        <v>-1</v>
      </c>
      <c r="D28">
        <f ca="1">C28*$G$23+$I$23</f>
        <v>3.5</v>
      </c>
      <c r="G28" t="str">
        <f ca="1">"Q ("&amp;C28&amp;"|"&amp;D28&amp;")"</f>
        <v>Q (-1|3,5)</v>
      </c>
    </row>
    <row r="29" spans="1:12" x14ac:dyDescent="0.25">
      <c r="C29">
        <f ca="1">C28-C27</f>
        <v>1</v>
      </c>
      <c r="D29">
        <f ca="1">D28-D27</f>
        <v>1</v>
      </c>
    </row>
    <row r="32" spans="1:12" x14ac:dyDescent="0.25">
      <c r="A32" t="s">
        <v>24</v>
      </c>
    </row>
    <row r="33" spans="1:12" x14ac:dyDescent="0.25">
      <c r="A33" t="s">
        <v>25</v>
      </c>
      <c r="B33">
        <f ca="1">ROUND(RAND()*10-5,0)</f>
        <v>4</v>
      </c>
      <c r="C33">
        <f ca="1">IF(B33=0,1,IF(B33=3,B33+1,IF(B33=-3,B33+1,B33)))</f>
        <v>4</v>
      </c>
      <c r="F33" t="s">
        <v>26</v>
      </c>
      <c r="G33">
        <f ca="1">C33</f>
        <v>4</v>
      </c>
      <c r="H33" t="s">
        <v>27</v>
      </c>
      <c r="I33">
        <f ca="1">C34</f>
        <v>-1</v>
      </c>
      <c r="J33" t="str">
        <f ca="1">G34&amp;"x + b"</f>
        <v>4x + b</v>
      </c>
    </row>
    <row r="34" spans="1:12" x14ac:dyDescent="0.25">
      <c r="A34" t="s">
        <v>28</v>
      </c>
      <c r="B34">
        <f ca="1">ROUND(RAND()*20-10,0)/2</f>
        <v>-1</v>
      </c>
      <c r="C34">
        <f ca="1">IF(B34=0,1,B34)</f>
        <v>-1</v>
      </c>
      <c r="G34">
        <f ca="1">G33</f>
        <v>4</v>
      </c>
      <c r="H34" t="str">
        <f ca="1">IF(I33&lt;0,"x ","x + ")</f>
        <v xml:space="preserve">x </v>
      </c>
      <c r="I34">
        <f ca="1">I33</f>
        <v>-1</v>
      </c>
      <c r="J34" t="str">
        <f ca="1">G34&amp;H34&amp;IF(I34&lt;0,"- ","")&amp;ABS(I34)</f>
        <v>4x - 1</v>
      </c>
      <c r="K34" t="str">
        <f ca="1">IF(I33&lt;0," "," + ")</f>
        <v xml:space="preserve"> </v>
      </c>
    </row>
    <row r="36" spans="1:12" x14ac:dyDescent="0.25">
      <c r="C36" t="s">
        <v>0</v>
      </c>
      <c r="D36" t="s">
        <v>1</v>
      </c>
    </row>
    <row r="37" spans="1:12" x14ac:dyDescent="0.25">
      <c r="A37" t="s">
        <v>29</v>
      </c>
      <c r="B37">
        <f ca="1">ROUND(RAND()*10-5,0)</f>
        <v>5</v>
      </c>
      <c r="C37">
        <f ca="1">IF(B37=0,1,B37)</f>
        <v>5</v>
      </c>
      <c r="D37">
        <f ca="1">C37*G33+I33</f>
        <v>19</v>
      </c>
      <c r="G37" t="str">
        <f ca="1">"P ("&amp;C37&amp;"|"&amp;D37&amp;")"</f>
        <v>P (5|19)</v>
      </c>
      <c r="I37">
        <f ca="1">IF(C37&lt;0,"("&amp;C37&amp;")",C37)</f>
        <v>5</v>
      </c>
      <c r="J37">
        <f ca="1">IF(D37&lt;0,"("&amp;D37&amp;")",D37)</f>
        <v>19</v>
      </c>
      <c r="L37">
        <f ca="1">C37*G34</f>
        <v>20</v>
      </c>
    </row>
    <row r="38" spans="1:12" x14ac:dyDescent="0.25">
      <c r="A38" t="s">
        <v>30</v>
      </c>
      <c r="B38">
        <f ca="1">ROUND(RAND()*10-5,0)</f>
        <v>3</v>
      </c>
      <c r="C38">
        <f ca="1">IF(B38=C37,B38+1,B38)</f>
        <v>3</v>
      </c>
      <c r="D38">
        <f ca="1">C38*G33+I33</f>
        <v>11</v>
      </c>
      <c r="G38" t="str">
        <f ca="1">"Q ("&amp;C38&amp;"|"&amp;D38&amp;")"</f>
        <v>Q (3|11)</v>
      </c>
    </row>
    <row r="39" spans="1:12" x14ac:dyDescent="0.25">
      <c r="C39">
        <f ca="1">C38-C37</f>
        <v>-2</v>
      </c>
      <c r="D39">
        <f ca="1">D38-D37</f>
        <v>-8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34"/>
  <sheetViews>
    <sheetView workbookViewId="0">
      <selection activeCell="G1" sqref="G1"/>
    </sheetView>
  </sheetViews>
  <sheetFormatPr baseColWidth="10" defaultRowHeight="12.5" x14ac:dyDescent="0.25"/>
  <sheetData>
    <row r="1" spans="2:14" x14ac:dyDescent="0.25">
      <c r="I1">
        <v>-1</v>
      </c>
      <c r="J1">
        <v>0</v>
      </c>
      <c r="K1">
        <v>1</v>
      </c>
      <c r="L1">
        <v>2</v>
      </c>
      <c r="M1">
        <v>3</v>
      </c>
      <c r="N1">
        <v>4</v>
      </c>
    </row>
    <row r="2" spans="2:14" x14ac:dyDescent="0.25">
      <c r="B2">
        <f ca="1">RAND()</f>
        <v>0.25674387578031876</v>
      </c>
      <c r="C2" t="s">
        <v>11</v>
      </c>
      <c r="D2">
        <f ca="1">(RANDBETWEEN(1,2)+0.5*RANDBETWEEN(0,1))*(-1)^RANDBETWEEN(0,1)</f>
        <v>2.5</v>
      </c>
      <c r="E2" t="s">
        <v>0</v>
      </c>
      <c r="F2">
        <f ca="1">(RANDBETWEEN(1,3)+0.5*RANDBETWEEN(0,1))</f>
        <v>2.5</v>
      </c>
      <c r="G2">
        <f ca="1">IF(ABS(D2)&gt;=2,IF(D2&lt;0,F2,-F2),F2)</f>
        <v>-2.5</v>
      </c>
      <c r="H2" t="s">
        <v>1</v>
      </c>
      <c r="I2">
        <f ca="1">I$1*$D2+$G2</f>
        <v>-5</v>
      </c>
      <c r="J2">
        <f t="shared" ref="J2:N26" ca="1" si="0">J$1*$D2+$G2</f>
        <v>-2.5</v>
      </c>
      <c r="K2">
        <f t="shared" ca="1" si="0"/>
        <v>0</v>
      </c>
      <c r="L2">
        <f t="shared" ca="1" si="0"/>
        <v>2.5</v>
      </c>
      <c r="M2">
        <f t="shared" ca="1" si="0"/>
        <v>5</v>
      </c>
      <c r="N2">
        <f t="shared" ca="1" si="0"/>
        <v>7.5</v>
      </c>
    </row>
    <row r="5" spans="2:14" x14ac:dyDescent="0.25">
      <c r="I5">
        <v>-1</v>
      </c>
      <c r="J5">
        <v>0</v>
      </c>
      <c r="K5">
        <v>1</v>
      </c>
      <c r="L5">
        <v>2</v>
      </c>
      <c r="M5">
        <v>3</v>
      </c>
      <c r="N5">
        <v>4</v>
      </c>
    </row>
    <row r="6" spans="2:14" x14ac:dyDescent="0.25">
      <c r="B6">
        <f ca="1">RAND()</f>
        <v>0.37537292280622703</v>
      </c>
      <c r="C6" t="s">
        <v>11</v>
      </c>
      <c r="D6">
        <f ca="1">(RANDBETWEEN(1,2)+0.5*RANDBETWEEN(0,1))*(-1)^RANDBETWEEN(0,1)</f>
        <v>-2</v>
      </c>
      <c r="E6" t="s">
        <v>0</v>
      </c>
      <c r="F6">
        <f ca="1">(RANDBETWEEN(1,3)+0.5*RANDBETWEEN(0,1))</f>
        <v>1.5</v>
      </c>
      <c r="G6">
        <f ca="1">IF(ABS(D6)&gt;=2,IF(D6&lt;0,F6,-F6),F6)</f>
        <v>1.5</v>
      </c>
      <c r="I6">
        <f ca="1">I$1*$D6+$G6</f>
        <v>3.5</v>
      </c>
      <c r="J6">
        <f t="shared" ca="1" si="0"/>
        <v>1.5</v>
      </c>
      <c r="K6">
        <f t="shared" ca="1" si="0"/>
        <v>-0.5</v>
      </c>
      <c r="L6">
        <f t="shared" ca="1" si="0"/>
        <v>-2.5</v>
      </c>
      <c r="M6">
        <f t="shared" ca="1" si="0"/>
        <v>-4.5</v>
      </c>
      <c r="N6">
        <f t="shared" ca="1" si="0"/>
        <v>-6.5</v>
      </c>
    </row>
    <row r="9" spans="2:14" x14ac:dyDescent="0.25">
      <c r="I9">
        <v>-1</v>
      </c>
      <c r="J9">
        <v>0</v>
      </c>
      <c r="K9">
        <v>1</v>
      </c>
      <c r="L9">
        <v>2</v>
      </c>
      <c r="M9">
        <v>3</v>
      </c>
      <c r="N9">
        <v>4</v>
      </c>
    </row>
    <row r="10" spans="2:14" x14ac:dyDescent="0.25">
      <c r="B10">
        <f ca="1">RAND()</f>
        <v>0.1511728862895807</v>
      </c>
      <c r="C10" t="s">
        <v>11</v>
      </c>
      <c r="D10">
        <f ca="1">(RANDBETWEEN(1,2)+0.5*RANDBETWEEN(0,1))*(-1)^RANDBETWEEN(0,1)</f>
        <v>2.5</v>
      </c>
      <c r="E10" t="s">
        <v>0</v>
      </c>
      <c r="F10">
        <f ca="1">(RANDBETWEEN(1,3)+0.5*RANDBETWEEN(0,1))</f>
        <v>3.5</v>
      </c>
      <c r="G10">
        <f ca="1">IF(ABS(D10)&gt;=2,IF(D10&lt;0,F10,-F10),F10)</f>
        <v>-3.5</v>
      </c>
      <c r="I10">
        <f ca="1">I$1*$D10+$G10</f>
        <v>-6</v>
      </c>
      <c r="J10">
        <f t="shared" ca="1" si="0"/>
        <v>-3.5</v>
      </c>
      <c r="K10">
        <f t="shared" ca="1" si="0"/>
        <v>-1</v>
      </c>
      <c r="L10">
        <f t="shared" ca="1" si="0"/>
        <v>1.5</v>
      </c>
      <c r="M10">
        <f t="shared" ca="1" si="0"/>
        <v>4</v>
      </c>
      <c r="N10">
        <f t="shared" ca="1" si="0"/>
        <v>6.5</v>
      </c>
    </row>
    <row r="13" spans="2:14" x14ac:dyDescent="0.25">
      <c r="I13">
        <v>-1</v>
      </c>
      <c r="J13">
        <v>0</v>
      </c>
      <c r="K13">
        <v>1</v>
      </c>
      <c r="L13">
        <v>2</v>
      </c>
      <c r="M13">
        <v>3</v>
      </c>
      <c r="N13">
        <v>4</v>
      </c>
    </row>
    <row r="14" spans="2:14" x14ac:dyDescent="0.25">
      <c r="B14">
        <f ca="1">RAND()</f>
        <v>0.57955762866445104</v>
      </c>
      <c r="C14" t="s">
        <v>11</v>
      </c>
      <c r="D14">
        <f ca="1">(RANDBETWEEN(1,3)+0.5*RANDBETWEEN(0,1))*(-1)^RANDBETWEEN(0,1)</f>
        <v>3.5</v>
      </c>
      <c r="E14" t="s">
        <v>0</v>
      </c>
      <c r="F14">
        <f ca="1">(RANDBETWEEN(1,3)+0.5*RANDBETWEEN(0,1))</f>
        <v>2</v>
      </c>
      <c r="G14">
        <f ca="1">IF(ABS(D14)&gt;=2,IF(D14&lt;0,F14,-F14),F14)</f>
        <v>-2</v>
      </c>
      <c r="I14">
        <f ca="1">I$1*$D14+$G14</f>
        <v>-5.5</v>
      </c>
      <c r="J14">
        <f t="shared" ca="1" si="0"/>
        <v>-2</v>
      </c>
      <c r="K14">
        <f t="shared" ca="1" si="0"/>
        <v>1.5</v>
      </c>
      <c r="L14">
        <f t="shared" ca="1" si="0"/>
        <v>5</v>
      </c>
      <c r="M14">
        <f t="shared" ca="1" si="0"/>
        <v>8.5</v>
      </c>
      <c r="N14">
        <f t="shared" ca="1" si="0"/>
        <v>12</v>
      </c>
    </row>
    <row r="17" spans="2:14" x14ac:dyDescent="0.25">
      <c r="I17">
        <v>-1</v>
      </c>
      <c r="J17">
        <v>0</v>
      </c>
      <c r="K17">
        <v>1</v>
      </c>
      <c r="L17">
        <v>2</v>
      </c>
      <c r="M17">
        <v>3</v>
      </c>
      <c r="N17">
        <v>4</v>
      </c>
    </row>
    <row r="18" spans="2:14" x14ac:dyDescent="0.25">
      <c r="B18">
        <f ca="1">RAND()</f>
        <v>0.84967664062094228</v>
      </c>
      <c r="C18" t="s">
        <v>11</v>
      </c>
      <c r="D18">
        <f ca="1">(RANDBETWEEN(1,3)+0.5*RANDBETWEEN(0,1))*(-1)^RANDBETWEEN(0,1)</f>
        <v>1.5</v>
      </c>
      <c r="E18" t="s">
        <v>0</v>
      </c>
      <c r="F18">
        <f ca="1">(RANDBETWEEN(1,3)+0.5*RANDBETWEEN(0,1))</f>
        <v>1.5</v>
      </c>
      <c r="G18">
        <f ca="1">IF(ABS(D18)&gt;=2,IF(D18&lt;0,F18,-F18),F18)</f>
        <v>1.5</v>
      </c>
      <c r="I18">
        <f ca="1">I$1*$D18+$G18</f>
        <v>0</v>
      </c>
      <c r="J18">
        <f t="shared" ca="1" si="0"/>
        <v>1.5</v>
      </c>
      <c r="K18">
        <f t="shared" ca="1" si="0"/>
        <v>3</v>
      </c>
      <c r="L18">
        <f t="shared" ca="1" si="0"/>
        <v>4.5</v>
      </c>
      <c r="M18">
        <f t="shared" ca="1" si="0"/>
        <v>6</v>
      </c>
      <c r="N18">
        <f t="shared" ca="1" si="0"/>
        <v>7.5</v>
      </c>
    </row>
    <row r="21" spans="2:14" x14ac:dyDescent="0.25">
      <c r="I21">
        <v>-1</v>
      </c>
      <c r="J21">
        <v>0</v>
      </c>
      <c r="K21">
        <v>1</v>
      </c>
      <c r="L21">
        <v>2</v>
      </c>
      <c r="M21">
        <v>3</v>
      </c>
      <c r="N21">
        <v>4</v>
      </c>
    </row>
    <row r="22" spans="2:14" x14ac:dyDescent="0.25">
      <c r="B22">
        <f ca="1">RAND()</f>
        <v>8.7858882202129007E-2</v>
      </c>
      <c r="C22" t="s">
        <v>11</v>
      </c>
      <c r="D22">
        <f ca="1">(RANDBETWEEN(1,3)+0.5*RANDBETWEEN(0,1))*(-1)^RANDBETWEEN(0,1)</f>
        <v>-1</v>
      </c>
      <c r="E22" t="s">
        <v>0</v>
      </c>
      <c r="F22">
        <f ca="1">(RANDBETWEEN(1,3)+0.5*RANDBETWEEN(0,1))</f>
        <v>3.5</v>
      </c>
      <c r="G22">
        <f ca="1">IF(ABS(D22)&gt;=2,IF(D22&lt;0,F22,-F22),F22)</f>
        <v>3.5</v>
      </c>
      <c r="I22">
        <f ca="1">I$1*$D22+$G22</f>
        <v>4.5</v>
      </c>
      <c r="J22">
        <f t="shared" ca="1" si="0"/>
        <v>3.5</v>
      </c>
      <c r="K22">
        <f t="shared" ca="1" si="0"/>
        <v>2.5</v>
      </c>
      <c r="L22">
        <f t="shared" ca="1" si="0"/>
        <v>1.5</v>
      </c>
      <c r="M22">
        <f t="shared" ca="1" si="0"/>
        <v>0.5</v>
      </c>
      <c r="N22">
        <f t="shared" ca="1" si="0"/>
        <v>-0.5</v>
      </c>
    </row>
    <row r="25" spans="2:14" x14ac:dyDescent="0.25">
      <c r="I25">
        <v>-1</v>
      </c>
      <c r="J25">
        <v>0</v>
      </c>
      <c r="K25">
        <v>1</v>
      </c>
      <c r="L25">
        <v>2</v>
      </c>
      <c r="M25">
        <v>3</v>
      </c>
      <c r="N25">
        <v>4</v>
      </c>
    </row>
    <row r="26" spans="2:14" x14ac:dyDescent="0.25">
      <c r="B26">
        <f ca="1">RAND()</f>
        <v>0.66433809394388388</v>
      </c>
      <c r="C26" t="s">
        <v>11</v>
      </c>
      <c r="D26">
        <f ca="1">(RANDBETWEEN(1,3)+0.5*RANDBETWEEN(0,1))*(-1)^RANDBETWEEN(0,1)</f>
        <v>3</v>
      </c>
      <c r="E26" t="s">
        <v>0</v>
      </c>
      <c r="F26">
        <f ca="1">(RANDBETWEEN(1,3)+0.5*RANDBETWEEN(0,1))</f>
        <v>1.5</v>
      </c>
      <c r="G26">
        <f ca="1">IF(ABS(D26)&gt;=2,IF(D26&lt;0,F26,-F26),F26)</f>
        <v>-1.5</v>
      </c>
      <c r="I26">
        <f ca="1">I$1*$D26+$G26</f>
        <v>-4.5</v>
      </c>
      <c r="J26">
        <f t="shared" ca="1" si="0"/>
        <v>-1.5</v>
      </c>
      <c r="K26">
        <f t="shared" ca="1" si="0"/>
        <v>1.5</v>
      </c>
      <c r="L26">
        <f t="shared" ca="1" si="0"/>
        <v>4.5</v>
      </c>
      <c r="M26">
        <f t="shared" ca="1" si="0"/>
        <v>7.5</v>
      </c>
      <c r="N26">
        <f t="shared" ca="1" si="0"/>
        <v>10.5</v>
      </c>
    </row>
    <row r="29" spans="2:14" x14ac:dyDescent="0.25">
      <c r="I29">
        <v>-1</v>
      </c>
      <c r="J29">
        <v>0</v>
      </c>
      <c r="K29">
        <v>1</v>
      </c>
      <c r="L29">
        <v>2</v>
      </c>
      <c r="M29">
        <v>3</v>
      </c>
      <c r="N29">
        <v>4</v>
      </c>
    </row>
    <row r="30" spans="2:14" x14ac:dyDescent="0.25">
      <c r="B30">
        <f ca="1">RAND()</f>
        <v>0.12129077881885375</v>
      </c>
      <c r="C30" t="s">
        <v>11</v>
      </c>
      <c r="D30">
        <f ca="1">(RANDBETWEEN(1,3)+0.5*RANDBETWEEN(0,1))*(-1)^RANDBETWEEN(0,1)</f>
        <v>1</v>
      </c>
      <c r="E30" t="s">
        <v>0</v>
      </c>
      <c r="F30">
        <f ca="1">(RANDBETWEEN(1,3)+0.5*RANDBETWEEN(0,1))</f>
        <v>1</v>
      </c>
      <c r="G30">
        <f ca="1">IF(ABS(D30)&gt;=2,IF(D30&lt;0,F30,-F30),F30)</f>
        <v>1</v>
      </c>
      <c r="I30">
        <f ca="1">I$1*$D30+$G30</f>
        <v>0</v>
      </c>
      <c r="J30">
        <f t="shared" ref="J30:N30" ca="1" si="1">J$1*$D30+$G30</f>
        <v>1</v>
      </c>
      <c r="K30">
        <f t="shared" ca="1" si="1"/>
        <v>2</v>
      </c>
      <c r="L30">
        <f t="shared" ca="1" si="1"/>
        <v>3</v>
      </c>
      <c r="M30">
        <f t="shared" ca="1" si="1"/>
        <v>4</v>
      </c>
      <c r="N30">
        <f t="shared" ca="1" si="1"/>
        <v>5</v>
      </c>
    </row>
    <row r="33" spans="2:14" x14ac:dyDescent="0.25">
      <c r="I33">
        <v>-1</v>
      </c>
      <c r="J33">
        <v>0</v>
      </c>
      <c r="K33">
        <v>1</v>
      </c>
      <c r="L33">
        <v>2</v>
      </c>
      <c r="M33">
        <v>3</v>
      </c>
      <c r="N33">
        <v>4</v>
      </c>
    </row>
    <row r="34" spans="2:14" x14ac:dyDescent="0.25">
      <c r="B34">
        <f ca="1">RAND()</f>
        <v>0.39444738878906849</v>
      </c>
      <c r="C34" t="s">
        <v>11</v>
      </c>
      <c r="D34">
        <f ca="1">(RANDBETWEEN(1,3)+0.5*RANDBETWEEN(0,1))*(-1)^RANDBETWEEN(0,1)</f>
        <v>-1.5</v>
      </c>
      <c r="E34" t="s">
        <v>0</v>
      </c>
      <c r="F34">
        <f ca="1">(RANDBETWEEN(1,3)+0.5*RANDBETWEEN(0,1))</f>
        <v>2</v>
      </c>
      <c r="G34">
        <f ca="1">IF(ABS(D34)&gt;=2,IF(D34&lt;0,F34,-F34),F34)</f>
        <v>2</v>
      </c>
      <c r="I34">
        <f ca="1">I$1*$D34+$G34</f>
        <v>3.5</v>
      </c>
      <c r="J34">
        <f t="shared" ref="J34:N34" ca="1" si="2">J$1*$D34+$G34</f>
        <v>2</v>
      </c>
      <c r="K34">
        <f t="shared" ca="1" si="2"/>
        <v>0.5</v>
      </c>
      <c r="L34">
        <f t="shared" ca="1" si="2"/>
        <v>-1</v>
      </c>
      <c r="M34">
        <f t="shared" ca="1" si="2"/>
        <v>-2.5</v>
      </c>
      <c r="N34">
        <f t="shared" ca="1" si="2"/>
        <v>-4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Aufgaben</vt:lpstr>
      <vt:lpstr>Daten1</vt:lpstr>
      <vt:lpstr>Tabelle3</vt:lpstr>
      <vt:lpstr>Tabelle1</vt:lpstr>
      <vt:lpstr>Daten</vt:lpstr>
      <vt:lpstr>Tabelle2</vt:lpstr>
      <vt:lpstr>Aufgaben!Druckbereich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2021-06-20T06:52:33Z</cp:lastPrinted>
  <dcterms:created xsi:type="dcterms:W3CDTF">2009-10-06T17:15:33Z</dcterms:created>
  <dcterms:modified xsi:type="dcterms:W3CDTF">2021-06-21T13:31:25Z</dcterms:modified>
</cp:coreProperties>
</file>