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40" windowHeight="8160" activeTab="0"/>
  </bookViews>
  <sheets>
    <sheet name="Arbeitsblatt" sheetId="1" r:id="rId1"/>
    <sheet name="Daten1" sheetId="2" r:id="rId2"/>
    <sheet name="Daten2" sheetId="3" r:id="rId3"/>
    <sheet name="Tabelle1" sheetId="4" r:id="rId4"/>
    <sheet name="Tabelle2" sheetId="5" r:id="rId5"/>
    <sheet name="Tabelle3" sheetId="6" r:id="rId6"/>
    <sheet name="Tabelle4" sheetId="7" r:id="rId7"/>
    <sheet name="Tabelle5" sheetId="8" r:id="rId8"/>
    <sheet name="Tabelle6" sheetId="9" r:id="rId9"/>
  </sheets>
  <definedNames>
    <definedName name="_xlfn.BAHTTEXT" hidden="1">#NAME?</definedName>
    <definedName name="_xlnm.Print_Area" localSheetId="0">'Arbeitsblatt'!$A$1:$L$42</definedName>
  </definedNames>
  <calcPr fullCalcOnLoad="1"/>
</workbook>
</file>

<file path=xl/sharedStrings.xml><?xml version="1.0" encoding="utf-8"?>
<sst xmlns="http://schemas.openxmlformats.org/spreadsheetml/2006/main" count="455" uniqueCount="81">
  <si>
    <r>
      <t>l)</t>
    </r>
    <r>
      <rPr>
        <sz val="7"/>
        <rFont val="Times New Roman"/>
        <family val="1"/>
      </rPr>
      <t xml:space="preserve">        </t>
    </r>
    <r>
      <rPr>
        <sz val="12"/>
        <rFont val="Arial"/>
        <family val="2"/>
      </rPr>
      <t>2b (3a + 1 – 4b) =</t>
    </r>
  </si>
  <si>
    <r>
      <t>q)</t>
    </r>
    <r>
      <rPr>
        <sz val="7"/>
        <rFont val="Times New Roman"/>
        <family val="1"/>
      </rPr>
      <t xml:space="preserve">     </t>
    </r>
    <r>
      <rPr>
        <sz val="12"/>
        <rFont val="Arial"/>
        <family val="2"/>
      </rPr>
      <t xml:space="preserve">a³ </t>
    </r>
    <r>
      <rPr>
        <sz val="12"/>
        <rFont val="Symbol"/>
        <family val="1"/>
      </rPr>
      <t>×</t>
    </r>
    <r>
      <rPr>
        <sz val="12"/>
        <rFont val="Arial"/>
        <family val="2"/>
      </rPr>
      <t xml:space="preserve"> 2ab + 3 ba </t>
    </r>
    <r>
      <rPr>
        <sz val="12"/>
        <rFont val="Symbol"/>
        <family val="1"/>
      </rPr>
      <t>×</t>
    </r>
    <r>
      <rPr>
        <sz val="12"/>
        <rFont val="Arial"/>
        <family val="2"/>
      </rPr>
      <t xml:space="preserve"> 3a – 4 a² </t>
    </r>
    <r>
      <rPr>
        <sz val="12"/>
        <rFont val="Symbol"/>
        <family val="1"/>
      </rPr>
      <t>×</t>
    </r>
    <r>
      <rPr>
        <sz val="12"/>
        <rFont val="Arial"/>
        <family val="2"/>
      </rPr>
      <t xml:space="preserve"> 2a²b =</t>
    </r>
  </si>
  <si>
    <r>
      <t>r)</t>
    </r>
    <r>
      <rPr>
        <sz val="7"/>
        <rFont val="Times New Roman"/>
        <family val="1"/>
      </rPr>
      <t xml:space="preserve">       </t>
    </r>
    <r>
      <rPr>
        <sz val="12"/>
        <rFont val="Arial"/>
        <family val="2"/>
      </rPr>
      <t xml:space="preserve">(–3a) </t>
    </r>
    <r>
      <rPr>
        <sz val="12"/>
        <rFont val="Symbol"/>
        <family val="1"/>
      </rPr>
      <t>×</t>
    </r>
    <r>
      <rPr>
        <sz val="12"/>
        <rFont val="Arial"/>
        <family val="2"/>
      </rPr>
      <t xml:space="preserve"> b + 3ab – 3a (1- a) + 2b + a² =</t>
    </r>
  </si>
  <si>
    <r>
      <t>s)</t>
    </r>
    <r>
      <rPr>
        <sz val="7"/>
        <rFont val="Times New Roman"/>
        <family val="1"/>
      </rPr>
      <t xml:space="preserve">      </t>
    </r>
    <r>
      <rPr>
        <sz val="12"/>
        <rFont val="Arial"/>
        <family val="2"/>
      </rPr>
      <t>x² – (2 + 2x²) – x (3 + x) + (3x – 2) =</t>
    </r>
  </si>
  <si>
    <r>
      <t>t)</t>
    </r>
    <r>
      <rPr>
        <sz val="7"/>
        <rFont val="Times New Roman"/>
        <family val="1"/>
      </rPr>
      <t xml:space="preserve">        </t>
    </r>
    <r>
      <rPr>
        <sz val="12"/>
        <rFont val="Arial"/>
        <family val="2"/>
      </rPr>
      <t>a²b² – ab – a² – (ab² – ba – a²) =</t>
    </r>
  </si>
  <si>
    <t>Aufgabe</t>
  </si>
  <si>
    <t>Lösung</t>
  </si>
  <si>
    <t>Zufallszahl</t>
  </si>
  <si>
    <t>Lösung:</t>
  </si>
  <si>
    <t>1)</t>
  </si>
  <si>
    <t>2)</t>
  </si>
  <si>
    <t>3)</t>
  </si>
  <si>
    <t>4)</t>
  </si>
  <si>
    <t>5)</t>
  </si>
  <si>
    <t>6)</t>
  </si>
  <si>
    <t>7)</t>
  </si>
  <si>
    <t>x</t>
  </si>
  <si>
    <t>|:</t>
  </si>
  <si>
    <t>|-</t>
  </si>
  <si>
    <t xml:space="preserve">   </t>
  </si>
  <si>
    <t xml:space="preserve"> = </t>
  </si>
  <si>
    <t xml:space="preserve"> + </t>
  </si>
  <si>
    <t xml:space="preserve"> 
</t>
  </si>
  <si>
    <t>|+</t>
  </si>
  <si>
    <t xml:space="preserve"> - </t>
  </si>
  <si>
    <t>Für neue Zufallswerte</t>
  </si>
  <si>
    <t>F9 drücken</t>
  </si>
  <si>
    <t>(x</t>
  </si>
  <si>
    <t xml:space="preserve">) = </t>
  </si>
  <si>
    <t>T</t>
  </si>
  <si>
    <t>|</t>
  </si>
  <si>
    <t xml:space="preserve">(x + </t>
  </si>
  <si>
    <t>|:(</t>
  </si>
  <si>
    <t>)</t>
  </si>
  <si>
    <t xml:space="preserve">3) </t>
  </si>
  <si>
    <t>a</t>
  </si>
  <si>
    <t>b</t>
  </si>
  <si>
    <t>c</t>
  </si>
  <si>
    <t>d</t>
  </si>
  <si>
    <t>y</t>
  </si>
  <si>
    <t>z</t>
  </si>
  <si>
    <t>=</t>
  </si>
  <si>
    <t>Z1</t>
  </si>
  <si>
    <t>N1</t>
  </si>
  <si>
    <t>Z1V</t>
  </si>
  <si>
    <t>N1V</t>
  </si>
  <si>
    <t>Aufgabe 2: Klammere gemeinsame Faktoren aus</t>
  </si>
  <si>
    <t>Aufgabe 1: Vereinfache so weit wie möglich</t>
  </si>
  <si>
    <t>-</t>
  </si>
  <si>
    <t xml:space="preserve">Wenn du das </t>
  </si>
  <si>
    <t>Doppelte</t>
  </si>
  <si>
    <t>Dreifache</t>
  </si>
  <si>
    <t>Vierfache</t>
  </si>
  <si>
    <t>Fünffache</t>
  </si>
  <si>
    <t>Sechsfache</t>
  </si>
  <si>
    <t>Siebenfache</t>
  </si>
  <si>
    <t>Achtfache</t>
  </si>
  <si>
    <t>Neunfache</t>
  </si>
  <si>
    <t>Zehnfache</t>
  </si>
  <si>
    <t xml:space="preserve">, so ergibt sich dassselbe, wie wenn du von </t>
  </si>
  <si>
    <t xml:space="preserve">1) </t>
  </si>
  <si>
    <t>Einfache</t>
  </si>
  <si>
    <t>Elffache</t>
  </si>
  <si>
    <t>Zwölffache</t>
  </si>
  <si>
    <t>Dreizehnfache</t>
  </si>
  <si>
    <t>Vierzehnfache</t>
  </si>
  <si>
    <t>Fünfzehnfache</t>
  </si>
  <si>
    <t>Aufgabe 3: Löse die Gleichung</t>
  </si>
  <si>
    <t xml:space="preserve"> </t>
  </si>
  <si>
    <t xml:space="preserve">x² </t>
  </si>
  <si>
    <t>Aufgabe 4: Stelle eine Gleichung auf und löse</t>
  </si>
  <si>
    <t>(</t>
  </si>
  <si>
    <t>)·(</t>
  </si>
  <si>
    <t xml:space="preserve">Verkürzt man eine Seite eines Quadrates um </t>
  </si>
  <si>
    <t xml:space="preserve">und verlängert man die andere Seite um </t>
  </si>
  <si>
    <t>, so erhält man ein Rechteck mit dem selben Flächeninhalt</t>
  </si>
  <si>
    <t>wie das Quadrat.</t>
  </si>
  <si>
    <t xml:space="preserve">, die andere um </t>
  </si>
  <si>
    <t xml:space="preserve">Wird eine Seite eines Quadrates um </t>
  </si>
  <si>
    <t xml:space="preserve">verlängert, so erhält man ein Rechteck, das </t>
  </si>
  <si>
    <t>m² größer ist als das Ausgangsquadrat.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</si>
</sst>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4">
    <font>
      <sz val="10"/>
      <name val="Arial"/>
      <family val="0"/>
    </font>
    <font>
      <sz val="12"/>
      <name val="Arial"/>
      <family val="2"/>
    </font>
    <font>
      <sz val="7"/>
      <name val="Times New Roman"/>
      <family val="1"/>
    </font>
    <font>
      <sz val="12"/>
      <name val="Symbol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top"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35" borderId="15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40" workbookViewId="0" topLeftCell="A1">
      <selection activeCell="A2" sqref="A2"/>
    </sheetView>
  </sheetViews>
  <sheetFormatPr defaultColWidth="11.421875" defaultRowHeight="12.75"/>
  <cols>
    <col min="1" max="1" width="3.8515625" style="0" customWidth="1"/>
    <col min="2" max="2" width="13.140625" style="0" customWidth="1"/>
    <col min="3" max="3" width="9.8515625" style="0" customWidth="1"/>
    <col min="5" max="5" width="7.28125" style="0" customWidth="1"/>
    <col min="6" max="6" width="3.00390625" style="0" customWidth="1"/>
    <col min="7" max="7" width="3.57421875" style="0" customWidth="1"/>
    <col min="8" max="8" width="3.140625" style="0" customWidth="1"/>
    <col min="9" max="9" width="15.421875" style="0" customWidth="1"/>
    <col min="10" max="10" width="3.8515625" style="0" customWidth="1"/>
    <col min="11" max="11" width="13.8515625" style="0" customWidth="1"/>
    <col min="12" max="12" width="3.28125" style="0" customWidth="1"/>
  </cols>
  <sheetData>
    <row r="1" spans="1:11" ht="12.75">
      <c r="A1" s="3" t="s">
        <v>47</v>
      </c>
      <c r="E1" s="4"/>
      <c r="G1" s="3" t="s">
        <v>8</v>
      </c>
      <c r="K1" s="17" t="str">
        <f ca="1">CHAR(ROUND(RAND()*25+65.5,0))&amp;CHAR(ROUND(RAND()*25+65.5,0))&amp;CHAR(ROUND(RAND()*25+65.5,0))&amp;CHAR(ROUND(RAND()*25+65.5,0))&amp;CHAR(ROUND(RAND()*25+65.5,0))</f>
        <v>VDYWF</v>
      </c>
    </row>
    <row r="2" spans="5:15" ht="12.75">
      <c r="E2" s="4"/>
      <c r="F2" s="5"/>
      <c r="N2" s="24" t="s">
        <v>25</v>
      </c>
      <c r="O2" s="24"/>
    </row>
    <row r="3" spans="1:15" ht="12.75">
      <c r="A3" t="s">
        <v>9</v>
      </c>
      <c r="B3" t="str">
        <f>VLOOKUP(0,Daten2!$A$4:$C$26,2,FALSE)</f>
        <v>(r + 1) · (r - 1)</v>
      </c>
      <c r="E3" s="4"/>
      <c r="F3" s="5"/>
      <c r="G3" t="s">
        <v>9</v>
      </c>
      <c r="H3" t="str">
        <f>VLOOKUP(0,Daten2!$A$4:$C$26,3,FALSE)</f>
        <v>r² - 1</v>
      </c>
      <c r="N3" s="24" t="s">
        <v>26</v>
      </c>
      <c r="O3" s="24"/>
    </row>
    <row r="4" spans="5:6" ht="12.75">
      <c r="E4" s="4"/>
      <c r="F4" s="5"/>
    </row>
    <row r="5" spans="1:8" ht="12.75">
      <c r="A5" t="s">
        <v>10</v>
      </c>
      <c r="B5" t="str">
        <f>VLOOKUP(1,Daten2!$A$4:$C$26,2,FALSE)</f>
        <v>(1o + 1p) - (5o - 5p)</v>
      </c>
      <c r="E5" s="4"/>
      <c r="F5" s="5"/>
      <c r="G5" t="s">
        <v>10</v>
      </c>
      <c r="H5" t="str">
        <f>VLOOKUP(1,Daten2!$A$4:$C$26,3,FALSE)</f>
        <v>-4o + 6p</v>
      </c>
    </row>
    <row r="6" spans="5:6" ht="12.75">
      <c r="E6" s="4"/>
      <c r="F6" s="5"/>
    </row>
    <row r="7" spans="1:8" ht="12.75">
      <c r="A7" t="s">
        <v>11</v>
      </c>
      <c r="B7" t="str">
        <f>VLOOKUP(2,Daten2!$A$4:$C$26,2,FALSE)</f>
        <v>(r - 1) · (5r - 2)</v>
      </c>
      <c r="E7" s="4"/>
      <c r="F7" s="5"/>
      <c r="G7" t="s">
        <v>11</v>
      </c>
      <c r="H7" t="str">
        <f>VLOOKUP(2,Daten2!$A$4:$C$26,3,FALSE)</f>
        <v>5r² - 7r + 2</v>
      </c>
    </row>
    <row r="8" spans="5:6" ht="12.75">
      <c r="E8" s="4"/>
      <c r="F8" s="5"/>
    </row>
    <row r="9" spans="1:8" ht="12.75">
      <c r="A9" t="s">
        <v>12</v>
      </c>
      <c r="B9" t="str">
        <f>VLOOKUP(3,Daten2!$A$4:$C$26,2,FALSE)</f>
        <v>2q - 2qr - 4q - 5rq - 2r</v>
      </c>
      <c r="E9" s="4"/>
      <c r="F9" s="5"/>
      <c r="G9" t="s">
        <v>12</v>
      </c>
      <c r="H9" t="str">
        <f>VLOOKUP(3,Daten2!$A$4:$C$26,3,FALSE)</f>
        <v>-2q - 7qr - 2r</v>
      </c>
    </row>
    <row r="10" spans="5:6" ht="12.75">
      <c r="E10" s="4"/>
      <c r="F10" s="5"/>
    </row>
    <row r="11" spans="1:8" ht="12.75">
      <c r="A11" t="s">
        <v>13</v>
      </c>
      <c r="B11" t="str">
        <f>VLOOKUP(4,Daten2!$A$4:$C$26,2,FALSE)</f>
        <v>4u + (-2) · (3t + 8u)</v>
      </c>
      <c r="E11" s="4"/>
      <c r="F11" s="5"/>
      <c r="G11" t="s">
        <v>13</v>
      </c>
      <c r="H11" t="str">
        <f>VLOOKUP(4,Daten2!$A$4:$C$26,3,FALSE)</f>
        <v>-6t - 12u</v>
      </c>
    </row>
    <row r="12" spans="1:6" ht="12.75">
      <c r="A12" s="9" t="s">
        <v>68</v>
      </c>
      <c r="E12" s="4"/>
      <c r="F12" s="5"/>
    </row>
    <row r="13" spans="1:8" ht="12.75">
      <c r="A13" t="s">
        <v>14</v>
      </c>
      <c r="B13" t="str">
        <f>VLOOKUP(5,Daten2!$A$4:$C$26,2,FALSE)</f>
        <v>(2o + 5) · (2o - 5)</v>
      </c>
      <c r="E13" s="4"/>
      <c r="F13" s="5"/>
      <c r="G13" t="s">
        <v>14</v>
      </c>
      <c r="H13" t="str">
        <f>VLOOKUP(5,Daten2!$A$4:$C$26,3,FALSE)</f>
        <v>4o² - 25</v>
      </c>
    </row>
    <row r="14" spans="5:6" ht="12.75">
      <c r="E14" s="4"/>
      <c r="F14" s="5"/>
    </row>
    <row r="15" spans="1:8" ht="12.75">
      <c r="A15" t="s">
        <v>15</v>
      </c>
      <c r="B15" t="str">
        <f>VLOOKUP(6,Daten2!$A$4:$C$26,2,FALSE)</f>
        <v>(3q² - 2q) - (5q - 5q²)</v>
      </c>
      <c r="E15" s="4"/>
      <c r="F15" s="5"/>
      <c r="G15" t="s">
        <v>15</v>
      </c>
      <c r="H15" t="str">
        <f>VLOOKUP(6,Daten2!$A$4:$C$26,3,FALSE)</f>
        <v>8q² - 7q</v>
      </c>
    </row>
    <row r="16" spans="1:12" ht="13.5" thickBot="1">
      <c r="A16" s="6"/>
      <c r="B16" s="6"/>
      <c r="C16" s="6"/>
      <c r="D16" s="6"/>
      <c r="E16" s="7"/>
      <c r="F16" s="6"/>
      <c r="G16" s="6"/>
      <c r="H16" s="6"/>
      <c r="I16" s="6"/>
      <c r="J16" s="6"/>
      <c r="K16" s="6"/>
      <c r="L16" s="6"/>
    </row>
    <row r="17" ht="12.75">
      <c r="E17" s="8"/>
    </row>
    <row r="18" spans="1:5" ht="12.75">
      <c r="A18" s="3" t="s">
        <v>46</v>
      </c>
      <c r="E18" s="4"/>
    </row>
    <row r="19" ht="12.75">
      <c r="E19" s="4"/>
    </row>
    <row r="20" spans="1:8" ht="12.75">
      <c r="A20" s="12" t="s">
        <v>9</v>
      </c>
      <c r="B20" t="str">
        <f>VLOOKUP(1,Tabelle3!$B$3:$L$21,10,FALSE)</f>
        <v>30 d²c + 24 dc + 18bc</v>
      </c>
      <c r="C20" s="12"/>
      <c r="D20" s="12"/>
      <c r="E20" s="4"/>
      <c r="G20" s="12" t="s">
        <v>9</v>
      </c>
      <c r="H20" t="str">
        <f>VLOOKUP(1,Tabelle3!$B$3:$L$21,11,FALSE)</f>
        <v>= 6 c · (5d² + 4d + 3b)</v>
      </c>
    </row>
    <row r="21" ht="12.75">
      <c r="E21" s="4"/>
    </row>
    <row r="22" spans="1:8" ht="12.75">
      <c r="A22" s="12" t="s">
        <v>10</v>
      </c>
      <c r="B22" t="str">
        <f>VLOOKUP(2,Tabelle3!$B$3:$L$21,10,FALSE)</f>
        <v>15 z³y + 24 z²y</v>
      </c>
      <c r="C22" s="12"/>
      <c r="D22" s="12"/>
      <c r="E22" s="4"/>
      <c r="G22" s="12" t="str">
        <f>A22</f>
        <v>2)</v>
      </c>
      <c r="H22" t="str">
        <f>VLOOKUP(2,Tabelle3!$B$3:$L$21,11,FALSE)</f>
        <v>= 3 z²y · (5z + 8)</v>
      </c>
    </row>
    <row r="23" ht="12.75">
      <c r="E23" s="4"/>
    </row>
    <row r="24" spans="1:8" ht="12.75">
      <c r="A24" s="12" t="s">
        <v>34</v>
      </c>
      <c r="B24" t="str">
        <f>VLOOKUP(3,Tabelle3!$B$3:$L$21,10,FALSE)</f>
        <v>18 y²b - 4 yb - 4yb²</v>
      </c>
      <c r="C24" s="12"/>
      <c r="D24" s="12"/>
      <c r="E24" s="4"/>
      <c r="G24" s="12" t="str">
        <f>A24</f>
        <v>3) </v>
      </c>
      <c r="H24" t="str">
        <f>VLOOKUP(3,Tabelle3!$B$3:$L$21,11,FALSE)</f>
        <v>= 2 by · (9y - 2 - 2b)</v>
      </c>
    </row>
    <row r="25" ht="12.75">
      <c r="E25" s="4"/>
    </row>
    <row r="26" spans="1:8" ht="12.75">
      <c r="A26" s="12" t="s">
        <v>12</v>
      </c>
      <c r="B26" t="str">
        <f>VLOOKUP(4,Tabelle3!$B$3:$L$21,10,FALSE)</f>
        <v>24 c³b - 32 c²</v>
      </c>
      <c r="C26" s="12"/>
      <c r="D26" s="12"/>
      <c r="E26" s="4"/>
      <c r="G26" s="12" t="str">
        <f>A26</f>
        <v>4)</v>
      </c>
      <c r="H26" t="str">
        <f>VLOOKUP(4,Tabelle3!$B$3:$L$21,11,FALSE)</f>
        <v>= 8 c² · (3cb - 4)</v>
      </c>
    </row>
    <row r="27" spans="1:12" ht="13.5" thickBot="1">
      <c r="A27" s="6"/>
      <c r="B27" s="6"/>
      <c r="C27" s="6"/>
      <c r="D27" s="6"/>
      <c r="E27" s="7"/>
      <c r="F27" s="6"/>
      <c r="G27" s="6"/>
      <c r="H27" s="6"/>
      <c r="I27" s="6"/>
      <c r="J27" s="6"/>
      <c r="K27" s="6"/>
      <c r="L27" s="6"/>
    </row>
    <row r="28" ht="12.75">
      <c r="E28" s="8"/>
    </row>
    <row r="29" spans="1:5" ht="12.75">
      <c r="A29" s="3" t="s">
        <v>67</v>
      </c>
      <c r="E29" s="4"/>
    </row>
    <row r="30" ht="12.75">
      <c r="E30" s="4"/>
    </row>
    <row r="31" spans="1:11" ht="78" customHeight="1">
      <c r="A31" s="12" t="s">
        <v>9</v>
      </c>
      <c r="B31" s="12" t="str">
        <f>VLOOKUP(0,Tabelle2!$A$4:$C$10,2,FALSE)</f>
        <v>5x + 3 = 7 + 1x</v>
      </c>
      <c r="C31" s="12"/>
      <c r="D31" s="12"/>
      <c r="E31" s="4"/>
      <c r="G31" s="12" t="s">
        <v>9</v>
      </c>
      <c r="H31" s="23" t="str">
        <f>VLOOKUP(0,Tabelle2!$A$4:$C$10,3,FALSE)</f>
        <v>5x + 3 = 7 + 1x   |-1x 
4x + 3 = 7      |-3 
4x = 4      |:4 
x = 1 
L = {1}</v>
      </c>
      <c r="I31" s="23"/>
      <c r="J31" s="23"/>
      <c r="K31" s="23"/>
    </row>
    <row r="32" ht="12.75">
      <c r="E32" s="4"/>
    </row>
    <row r="33" spans="1:11" ht="77.25" customHeight="1">
      <c r="A33" s="12" t="s">
        <v>10</v>
      </c>
      <c r="B33" s="12" t="str">
        <f>VLOOKUP(1,Tabelle2!$A$4:$C$10,2,FALSE)</f>
        <v>5(x + 1) = 6x + 5 - 1x</v>
      </c>
      <c r="C33" s="12"/>
      <c r="D33" s="12"/>
      <c r="E33" s="4"/>
      <c r="G33" s="12" t="s">
        <v>10</v>
      </c>
      <c r="H33" s="23" t="str">
        <f>VLOOKUP(1,Tabelle2!$A$4:$C$10,3,FALSE)</f>
        <v>5(x + 1) = 6x + 5 - 1x   |T 
5x + 5 = 5x + 5   |-5 
5x = 5x      |:5 
x = x 
L = R</v>
      </c>
      <c r="I33" s="23"/>
      <c r="J33" s="23"/>
      <c r="K33" s="23"/>
    </row>
    <row r="34" spans="1:12" ht="13.5" thickBot="1">
      <c r="A34" s="6"/>
      <c r="B34" s="6"/>
      <c r="C34" s="6"/>
      <c r="D34" s="6"/>
      <c r="E34" s="7"/>
      <c r="F34" s="6"/>
      <c r="G34" s="6"/>
      <c r="H34" s="6"/>
      <c r="I34" s="6"/>
      <c r="J34" s="6"/>
      <c r="K34" s="6"/>
      <c r="L34" s="6"/>
    </row>
    <row r="35" spans="1:12" ht="12.75">
      <c r="A35" s="5"/>
      <c r="B35" s="5"/>
      <c r="C35" s="5"/>
      <c r="D35" s="5"/>
      <c r="E35" s="4"/>
      <c r="F35" s="5"/>
      <c r="G35" s="5"/>
      <c r="H35" s="5"/>
      <c r="I35" s="5"/>
      <c r="J35" s="5"/>
      <c r="K35" s="5"/>
      <c r="L35" s="5"/>
    </row>
    <row r="36" spans="1:12" ht="12.75">
      <c r="A36" s="3" t="s">
        <v>70</v>
      </c>
      <c r="B36" s="5"/>
      <c r="C36" s="5"/>
      <c r="D36" s="5"/>
      <c r="E36" s="4"/>
      <c r="F36" s="5"/>
      <c r="G36" s="5"/>
      <c r="H36" s="5"/>
      <c r="I36" s="5"/>
      <c r="J36" s="5"/>
      <c r="K36" s="5"/>
      <c r="L36" s="5"/>
    </row>
    <row r="37" spans="1:12" ht="12.75">
      <c r="A37" s="5"/>
      <c r="B37" s="5"/>
      <c r="C37" s="5"/>
      <c r="D37" s="5"/>
      <c r="E37" s="4"/>
      <c r="F37" s="5"/>
      <c r="G37" s="5"/>
      <c r="H37" s="5"/>
      <c r="I37" s="5"/>
      <c r="J37" s="5"/>
      <c r="K37" s="5"/>
      <c r="L37" s="5"/>
    </row>
    <row r="38" spans="1:12" ht="54" customHeight="1">
      <c r="A38" s="12" t="s">
        <v>60</v>
      </c>
      <c r="B38" s="20" t="str">
        <f>VLOOKUP(0,Tabelle6!$A$2:$C$6,2,FALSE)</f>
        <v>Verkürzt man eine Seite eines Quadrates um 2m und verlängert man die andere Seite um 4m, so erhält man ein Rechteck mit dem selben Flächeninhaltwie das Quadrat.</v>
      </c>
      <c r="C38" s="20"/>
      <c r="D38" s="20"/>
      <c r="E38" s="21"/>
      <c r="F38" s="5"/>
      <c r="G38" s="12" t="s">
        <v>9</v>
      </c>
      <c r="H38" s="22" t="str">
        <f>VLOOKUP(0,Tabelle6!$A$2:$C$6,3,FALSE)</f>
        <v>x² = (x - 2)·(x + 4)   | T 
x² = x² + 2x - 8   | -x², -2x 
-2x = 8   | :(-2) 
x = 4</v>
      </c>
      <c r="I38" s="22"/>
      <c r="J38" s="22"/>
      <c r="K38" s="22"/>
      <c r="L38" s="5"/>
    </row>
    <row r="39" spans="1:12" ht="12.75">
      <c r="A39" s="5"/>
      <c r="B39" s="5"/>
      <c r="C39" s="5"/>
      <c r="D39" s="5"/>
      <c r="E39" s="4"/>
      <c r="F39" s="5"/>
      <c r="G39" s="5"/>
      <c r="H39" s="5"/>
      <c r="I39" s="5"/>
      <c r="J39" s="5"/>
      <c r="K39" s="5"/>
      <c r="L39" s="5"/>
    </row>
    <row r="40" spans="1:12" ht="54" customHeight="1">
      <c r="A40" s="14" t="s">
        <v>10</v>
      </c>
      <c r="B40" s="20" t="str">
        <f>VLOOKUP(1,Tabelle6!$A$2:$C$6,2,FALSE)</f>
        <v>Wenn du das Vierfache einer Zahl um 5 verringerst, so ergibt sich dassselbe, wie wenn du von 30 das Dreifache dieser Zahl abziehst.</v>
      </c>
      <c r="C40" s="20"/>
      <c r="D40" s="20"/>
      <c r="E40" s="21"/>
      <c r="F40" s="5"/>
      <c r="G40" s="14" t="s">
        <v>10</v>
      </c>
      <c r="H40" s="22" t="str">
        <f>VLOOKUP(1,Tabelle6!$A$2:$C$6,3,FALSE)</f>
        <v>4x - 5 = 30 - 3x   |+3x 
7x - 5 = 30      |+5 
7x = 35      |:(7) 
x = 5</v>
      </c>
      <c r="I40" s="22"/>
      <c r="J40" s="22"/>
      <c r="K40" s="22"/>
      <c r="L40" s="5"/>
    </row>
    <row r="41" spans="1:12" ht="12.75">
      <c r="A41" s="5"/>
      <c r="B41" s="5"/>
      <c r="C41" s="5"/>
      <c r="D41" s="5"/>
      <c r="E41" s="4"/>
      <c r="F41" s="5"/>
      <c r="G41" s="5"/>
      <c r="H41" s="5"/>
      <c r="I41" s="5"/>
      <c r="J41" s="5"/>
      <c r="K41" s="5"/>
      <c r="L41" s="5"/>
    </row>
    <row r="42" ht="12.75">
      <c r="E42" s="18" t="str">
        <f>K1</f>
        <v>VDYWF</v>
      </c>
    </row>
  </sheetData>
  <sheetProtection/>
  <mergeCells count="8">
    <mergeCell ref="B38:E38"/>
    <mergeCell ref="B40:E40"/>
    <mergeCell ref="H38:K38"/>
    <mergeCell ref="H40:K40"/>
    <mergeCell ref="H33:K33"/>
    <mergeCell ref="N2:O2"/>
    <mergeCell ref="N3:O3"/>
    <mergeCell ref="H31:K31"/>
  </mergeCells>
  <printOptions/>
  <pageMargins left="0.6354166666666666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69"/>
  <sheetViews>
    <sheetView view="pageLayout" workbookViewId="0" topLeftCell="B1">
      <selection activeCell="B1" sqref="B1"/>
    </sheetView>
  </sheetViews>
  <sheetFormatPr defaultColWidth="11.421875" defaultRowHeight="12.75"/>
  <cols>
    <col min="2" max="2" width="35.00390625" style="0" customWidth="1"/>
    <col min="3" max="3" width="17.140625" style="0" customWidth="1"/>
  </cols>
  <sheetData>
    <row r="2" spans="1:13" ht="15">
      <c r="A2">
        <v>1</v>
      </c>
      <c r="B2" t="s">
        <v>5</v>
      </c>
      <c r="C2" t="s">
        <v>6</v>
      </c>
      <c r="E2" t="s">
        <v>7</v>
      </c>
      <c r="F2" t="s">
        <v>7</v>
      </c>
      <c r="G2" t="s">
        <v>7</v>
      </c>
      <c r="H2" t="s">
        <v>7</v>
      </c>
      <c r="M2" s="2"/>
    </row>
    <row r="3" spans="1:13" ht="15">
      <c r="A3">
        <v>1</v>
      </c>
      <c r="B3" s="1" t="str">
        <f>E3&amp;J3&amp;" · "&amp;F3&amp;J3&amp;K3&amp;" · "&amp;G3&amp;K3&amp;J3</f>
        <v>3q · 4qr · 3rq</v>
      </c>
      <c r="C3" s="1" t="str">
        <f>E3*F3*G3&amp;" "&amp;J3&amp;"³ "&amp;K3&amp;"²"</f>
        <v>36 q³ r²</v>
      </c>
      <c r="E3">
        <f ca="1">ROUND(RAND()*5+0.5,0)</f>
        <v>3</v>
      </c>
      <c r="F3">
        <f ca="1">ROUND(RAND()*5+0.5,0)</f>
        <v>4</v>
      </c>
      <c r="G3">
        <f ca="1">ROUND(RAND()*5+0.5,0)</f>
        <v>3</v>
      </c>
      <c r="H3">
        <f ca="1">ROUND(RAND()*5+0.5,0)</f>
        <v>5</v>
      </c>
      <c r="J3" t="str">
        <f>CHAR(H3+108)</f>
        <v>q</v>
      </c>
      <c r="K3" t="str">
        <f>CHAR($H3+109)</f>
        <v>r</v>
      </c>
      <c r="L3" t="str">
        <f>CHAR($H3+110)</f>
        <v>s</v>
      </c>
      <c r="M3" s="2"/>
    </row>
    <row r="4" spans="1:13" ht="15">
      <c r="A4">
        <v>2</v>
      </c>
      <c r="B4" s="1" t="str">
        <f>E4&amp;J4&amp;" · "&amp;F4&amp;J4&amp;K4&amp;" · "&amp;G4&amp;K4&amp;J4</f>
        <v>5q · 5qr · 1rq</v>
      </c>
      <c r="C4" s="1" t="str">
        <f>E4*F4*G4&amp;" "&amp;J4&amp;"³ "&amp;K4&amp;"²"</f>
        <v>25 q³ r²</v>
      </c>
      <c r="E4">
        <f aca="true" ca="1" t="shared" si="0" ref="E4:H7">ROUND(RAND()*5+0.5,0)</f>
        <v>5</v>
      </c>
      <c r="F4">
        <f ca="1" t="shared" si="0"/>
        <v>5</v>
      </c>
      <c r="G4">
        <f ca="1" t="shared" si="0"/>
        <v>1</v>
      </c>
      <c r="H4">
        <f ca="1" t="shared" si="0"/>
        <v>5</v>
      </c>
      <c r="J4" t="str">
        <f>CHAR(H4+108)</f>
        <v>q</v>
      </c>
      <c r="K4" t="str">
        <f>CHAR($H4+109)</f>
        <v>r</v>
      </c>
      <c r="L4" t="str">
        <f>CHAR($H4+110)</f>
        <v>s</v>
      </c>
      <c r="M4" s="2"/>
    </row>
    <row r="5" spans="1:13" ht="15">
      <c r="A5">
        <v>3</v>
      </c>
      <c r="B5" s="1" t="str">
        <f>E5&amp;J5&amp;" · "&amp;F5&amp;J5&amp;K5&amp;" · "&amp;G5&amp;K5&amp;J5</f>
        <v>2o · 4op · 2po</v>
      </c>
      <c r="C5" s="1" t="str">
        <f>E5*F5*G5&amp;" "&amp;J5&amp;"³ "&amp;K5&amp;"²"</f>
        <v>16 o³ p²</v>
      </c>
      <c r="E5">
        <f ca="1" t="shared" si="0"/>
        <v>2</v>
      </c>
      <c r="F5">
        <f ca="1" t="shared" si="0"/>
        <v>4</v>
      </c>
      <c r="G5">
        <f ca="1" t="shared" si="0"/>
        <v>2</v>
      </c>
      <c r="H5">
        <f ca="1" t="shared" si="0"/>
        <v>3</v>
      </c>
      <c r="J5" t="str">
        <f>CHAR(H5+108)</f>
        <v>o</v>
      </c>
      <c r="K5" t="str">
        <f>CHAR($H5+109)</f>
        <v>p</v>
      </c>
      <c r="L5" t="str">
        <f>CHAR($H5+110)</f>
        <v>q</v>
      </c>
      <c r="M5" s="2"/>
    </row>
    <row r="6" spans="1:13" ht="15">
      <c r="A6">
        <v>4</v>
      </c>
      <c r="B6" s="1" t="str">
        <f>E6&amp;J6&amp;" · "&amp;F6&amp;J6&amp;K6&amp;" · "&amp;G6&amp;K6&amp;J6</f>
        <v>2m · 1mn · 5nm</v>
      </c>
      <c r="C6" s="1" t="str">
        <f>E6*F6*G6&amp;" "&amp;J6&amp;"³ "&amp;K6&amp;"²"</f>
        <v>10 m³ n²</v>
      </c>
      <c r="E6">
        <f ca="1" t="shared" si="0"/>
        <v>2</v>
      </c>
      <c r="F6">
        <f ca="1" t="shared" si="0"/>
        <v>1</v>
      </c>
      <c r="G6">
        <f ca="1" t="shared" si="0"/>
        <v>5</v>
      </c>
      <c r="H6">
        <f ca="1" t="shared" si="0"/>
        <v>1</v>
      </c>
      <c r="J6" t="str">
        <f>CHAR(H6+108)</f>
        <v>m</v>
      </c>
      <c r="K6" t="str">
        <f>CHAR($H6+109)</f>
        <v>n</v>
      </c>
      <c r="L6" t="str">
        <f>CHAR($H6+110)</f>
        <v>o</v>
      </c>
      <c r="M6" s="2"/>
    </row>
    <row r="7" spans="1:13" ht="15">
      <c r="A7">
        <v>5</v>
      </c>
      <c r="B7" s="1" t="str">
        <f>E7&amp;J7&amp;" · "&amp;F7&amp;J7&amp;K7&amp;" · "&amp;G7&amp;K7&amp;J7</f>
        <v>3n · 3no · 5on</v>
      </c>
      <c r="C7" s="1" t="str">
        <f>E7*F7*G7&amp;" "&amp;J7&amp;"³ "&amp;K7&amp;"²"</f>
        <v>45 n³ o²</v>
      </c>
      <c r="E7">
        <f ca="1" t="shared" si="0"/>
        <v>3</v>
      </c>
      <c r="F7">
        <f ca="1" t="shared" si="0"/>
        <v>3</v>
      </c>
      <c r="G7">
        <f ca="1" t="shared" si="0"/>
        <v>5</v>
      </c>
      <c r="H7">
        <f ca="1" t="shared" si="0"/>
        <v>2</v>
      </c>
      <c r="J7" t="str">
        <f>CHAR(H7+108)</f>
        <v>n</v>
      </c>
      <c r="K7" t="str">
        <f>CHAR($H7+109)</f>
        <v>o</v>
      </c>
      <c r="L7" t="str">
        <f>CHAR($H7+110)</f>
        <v>p</v>
      </c>
      <c r="M7" s="2"/>
    </row>
    <row r="8" spans="2:13" ht="15">
      <c r="B8" s="1"/>
      <c r="C8" s="1"/>
      <c r="M8" s="2"/>
    </row>
    <row r="9" spans="1:13" ht="15">
      <c r="A9">
        <f ca="1">ROUND(RAND()*MAX(A3:A8)+0.5,0)</f>
        <v>5</v>
      </c>
      <c r="B9" s="1" t="str">
        <f>VLOOKUP(A9,$A$3:$C$8,2)</f>
        <v>3n · 3no · 5on</v>
      </c>
      <c r="C9" s="1" t="str">
        <f>VLOOKUP(A9,$A$3:$C$8,3)</f>
        <v>45 n³ o²</v>
      </c>
      <c r="M9" s="2"/>
    </row>
    <row r="10" ht="15">
      <c r="M10" s="2"/>
    </row>
    <row r="11" ht="15">
      <c r="M11" s="2"/>
    </row>
    <row r="12" spans="1:13" ht="15">
      <c r="A12">
        <v>2</v>
      </c>
      <c r="B12" t="s">
        <v>5</v>
      </c>
      <c r="C12" t="s">
        <v>6</v>
      </c>
      <c r="E12" t="s">
        <v>7</v>
      </c>
      <c r="F12" t="s">
        <v>7</v>
      </c>
      <c r="G12" t="s">
        <v>7</v>
      </c>
      <c r="H12" t="s">
        <v>7</v>
      </c>
      <c r="I12" t="s">
        <v>7</v>
      </c>
      <c r="M12" s="2"/>
    </row>
    <row r="13" spans="1:13" ht="15">
      <c r="A13">
        <v>1</v>
      </c>
      <c r="B13" s="1" t="str">
        <f>$E13&amp;$J13&amp;" + "&amp;$F13&amp;$J13&amp;$K13&amp;" - "&amp;$G13&amp;$J13&amp;" - "&amp;$H13&amp;$K13&amp;$J13&amp;" - "&amp;$I13&amp;$K13</f>
        <v>1r + 1rs - 6r - 6sr - 2s</v>
      </c>
      <c r="C13" s="1" t="str">
        <f>"-"&amp;G13-E13&amp;J13&amp;" - "&amp;H13-F13&amp;J13&amp;K13&amp;" - "&amp;I13&amp;K13</f>
        <v>-5r - 5rs - 2s</v>
      </c>
      <c r="E13">
        <f ca="1">ROUND(RAND()*5+0.5,0)</f>
        <v>1</v>
      </c>
      <c r="F13">
        <f ca="1">ROUND(RAND()*5+0.5,0)</f>
        <v>1</v>
      </c>
      <c r="G13">
        <f aca="true" ca="1" t="shared" si="1" ref="G13:H17">ROUND(RAND()*5+0.5,0)+E13</f>
        <v>6</v>
      </c>
      <c r="H13">
        <f ca="1" t="shared" si="1"/>
        <v>6</v>
      </c>
      <c r="I13">
        <f ca="1">ROUND(RAND()*5+0.5,0)</f>
        <v>2</v>
      </c>
      <c r="J13" t="str">
        <f>CHAR(H13+108)</f>
        <v>r</v>
      </c>
      <c r="K13" t="str">
        <f>CHAR($H13+109)</f>
        <v>s</v>
      </c>
      <c r="L13" t="str">
        <f>CHAR($H13+110)</f>
        <v>t</v>
      </c>
      <c r="M13" s="2" t="s">
        <v>0</v>
      </c>
    </row>
    <row r="14" spans="1:13" ht="15">
      <c r="A14">
        <v>2</v>
      </c>
      <c r="B14" s="1" t="str">
        <f>$E14&amp;$J14&amp;" + "&amp;$F14&amp;$J14&amp;$K14&amp;" - "&amp;$G14&amp;" - "&amp;$H14&amp;$K14&amp;$J14&amp;" - "&amp;$I14&amp;$J14</f>
        <v>4r + 4rs - 6 - 6sr - 7r</v>
      </c>
      <c r="C14" s="1" t="str">
        <f>"-"&amp;I14-E14&amp;J14&amp;" - "&amp;H14-F14&amp;J14&amp;K14&amp;" - "&amp;G14</f>
        <v>-3r - 2rs - 6</v>
      </c>
      <c r="E14">
        <f aca="true" ca="1" t="shared" si="2" ref="E14:F16">ROUND(RAND()*5+0.5,0)</f>
        <v>4</v>
      </c>
      <c r="F14">
        <f ca="1" t="shared" si="2"/>
        <v>4</v>
      </c>
      <c r="G14">
        <f ca="1" t="shared" si="1"/>
        <v>6</v>
      </c>
      <c r="H14">
        <f ca="1" t="shared" si="1"/>
        <v>6</v>
      </c>
      <c r="I14">
        <f ca="1">ROUND(RAND()*5+0.5,0)+E14</f>
        <v>7</v>
      </c>
      <c r="J14" t="str">
        <f>CHAR(H14+108)</f>
        <v>r</v>
      </c>
      <c r="K14" t="str">
        <f>CHAR($H14+109)</f>
        <v>s</v>
      </c>
      <c r="L14" t="str">
        <f>CHAR($H14+110)</f>
        <v>t</v>
      </c>
      <c r="M14" s="2"/>
    </row>
    <row r="15" spans="1:13" ht="15">
      <c r="A15">
        <v>3</v>
      </c>
      <c r="B15" s="1" t="str">
        <f>$E15&amp;$J15&amp;" - "&amp;$F15&amp;$J15&amp;$K15&amp;" - "&amp;$G15&amp;$J15&amp;" - "&amp;$H15&amp;$K15&amp;$J15&amp;" - "&amp;$I15&amp;$K15</f>
        <v>2q - 2qr - 4q - 5rq - 2r</v>
      </c>
      <c r="C15" s="1" t="str">
        <f>"-"&amp;G15-E15&amp;J15&amp;" - "&amp;H15+F15&amp;J15&amp;K15&amp;" - "&amp;I15&amp;K15</f>
        <v>-2q - 7qr - 2r</v>
      </c>
      <c r="E15">
        <f ca="1">ROUND(RAND()*5+0.5,0)</f>
        <v>2</v>
      </c>
      <c r="F15">
        <f ca="1">ROUND(RAND()*5+0.5,0)</f>
        <v>2</v>
      </c>
      <c r="G15">
        <f ca="1" t="shared" si="1"/>
        <v>4</v>
      </c>
      <c r="H15">
        <f ca="1" t="shared" si="1"/>
        <v>5</v>
      </c>
      <c r="I15">
        <f ca="1">ROUND(RAND()*5+0.5,0)</f>
        <v>2</v>
      </c>
      <c r="J15" t="str">
        <f>CHAR(H15+108)</f>
        <v>q</v>
      </c>
      <c r="K15" t="str">
        <f>CHAR($H15+109)</f>
        <v>r</v>
      </c>
      <c r="L15" t="str">
        <f>CHAR($H15+110)</f>
        <v>s</v>
      </c>
      <c r="M15" s="2"/>
    </row>
    <row r="16" spans="1:13" ht="15">
      <c r="A16">
        <v>4</v>
      </c>
      <c r="B16" s="1" t="str">
        <f>$E16&amp;$J16&amp;" + "&amp;$F16&amp;$J16&amp;$K16&amp;" - "&amp;$G16&amp;" - "&amp;$H16&amp;$K16&amp;$J16&amp;"+ "&amp;$I16&amp;$J16</f>
        <v>2r + 1rs - 5 - 6sr+ 5r</v>
      </c>
      <c r="C16" s="1" t="str">
        <f>I16+E16&amp;J16&amp;" - "&amp;H16-F16&amp;J16&amp;K16&amp;" - "&amp;G16</f>
        <v>7r - 5rs - 5</v>
      </c>
      <c r="E16">
        <f ca="1" t="shared" si="2"/>
        <v>2</v>
      </c>
      <c r="F16">
        <f ca="1" t="shared" si="2"/>
        <v>1</v>
      </c>
      <c r="G16">
        <f ca="1" t="shared" si="1"/>
        <v>5</v>
      </c>
      <c r="H16">
        <f ca="1" t="shared" si="1"/>
        <v>6</v>
      </c>
      <c r="I16">
        <f ca="1">ROUND(RAND()*5+0.5,0)+E16</f>
        <v>5</v>
      </c>
      <c r="J16" t="str">
        <f>CHAR(H16+108)</f>
        <v>r</v>
      </c>
      <c r="K16" t="str">
        <f>CHAR($H16+109)</f>
        <v>s</v>
      </c>
      <c r="L16" t="str">
        <f>CHAR($H16+110)</f>
        <v>t</v>
      </c>
      <c r="M16" s="2"/>
    </row>
    <row r="17" spans="1:13" ht="15">
      <c r="A17">
        <v>5</v>
      </c>
      <c r="B17" s="1" t="str">
        <f>-$E17&amp;$J17&amp;" + "&amp;$F17&amp;$J17&amp;$K17&amp;" - "&amp;$G17&amp;$J17&amp;" - "&amp;$H17&amp;$K17&amp;$J17&amp;" - "&amp;$I17&amp;$K17</f>
        <v>-5t + 5tu - 9t - 8ut - 2u</v>
      </c>
      <c r="C17" s="1" t="str">
        <f>"-"&amp;G17+E17&amp;J17&amp;" - "&amp;H17-F17&amp;J17&amp;K17&amp;" - "&amp;I17&amp;K17</f>
        <v>-14t - 3tu - 2u</v>
      </c>
      <c r="E17">
        <f ca="1">ROUND(RAND()*5+0.5,0)</f>
        <v>5</v>
      </c>
      <c r="F17">
        <f ca="1">ROUND(RAND()*5+0.5,0)</f>
        <v>5</v>
      </c>
      <c r="G17">
        <f ca="1" t="shared" si="1"/>
        <v>9</v>
      </c>
      <c r="H17">
        <f ca="1" t="shared" si="1"/>
        <v>8</v>
      </c>
      <c r="I17">
        <f ca="1">ROUND(RAND()*5+0.5,0)</f>
        <v>2</v>
      </c>
      <c r="J17" t="str">
        <f>CHAR(H17+108)</f>
        <v>t</v>
      </c>
      <c r="K17" t="str">
        <f>CHAR($H17+109)</f>
        <v>u</v>
      </c>
      <c r="L17" t="str">
        <f>CHAR($H17+110)</f>
        <v>v</v>
      </c>
      <c r="M17" s="2"/>
    </row>
    <row r="18" spans="2:13" ht="15.75">
      <c r="B18" s="1"/>
      <c r="C18" s="1"/>
      <c r="M18" s="2" t="s">
        <v>1</v>
      </c>
    </row>
    <row r="19" spans="1:13" ht="15.75">
      <c r="A19">
        <f ca="1">ROUND(RAND()*MAX(A13:A18)+0.5,0)</f>
        <v>3</v>
      </c>
      <c r="B19" s="1" t="str">
        <f>VLOOKUP(A19,A13:C17,2)</f>
        <v>2q - 2qr - 4q - 5rq - 2r</v>
      </c>
      <c r="C19" s="1" t="str">
        <f>VLOOKUP(A19,$A$13:$C$17,3)</f>
        <v>-2q - 7qr - 2r</v>
      </c>
      <c r="M19" s="2" t="s">
        <v>2</v>
      </c>
    </row>
    <row r="20" ht="15">
      <c r="M20" s="2" t="s">
        <v>3</v>
      </c>
    </row>
    <row r="21" ht="15">
      <c r="M21" s="2" t="s">
        <v>4</v>
      </c>
    </row>
    <row r="22" spans="1:8" ht="12.75">
      <c r="A22">
        <v>3</v>
      </c>
      <c r="B22" t="s">
        <v>5</v>
      </c>
      <c r="C22" t="s">
        <v>6</v>
      </c>
      <c r="E22" t="s">
        <v>7</v>
      </c>
      <c r="F22" t="s">
        <v>7</v>
      </c>
      <c r="G22" t="s">
        <v>7</v>
      </c>
      <c r="H22" t="s">
        <v>7</v>
      </c>
    </row>
    <row r="23" spans="1:12" ht="15">
      <c r="A23">
        <v>1</v>
      </c>
      <c r="B23" s="1" t="str">
        <f>$E23&amp;$J23&amp;$L23&amp;" + "&amp;$F23&amp;$J23&amp;$K23&amp;" - "&amp;$G23&amp;$K23&amp;$J23&amp;" - "&amp;$H23&amp;$L23&amp;$J23</f>
        <v>5vx + 1vw - 3wv - 10xv</v>
      </c>
      <c r="C23" s="1" t="str">
        <f>$E23-$H23&amp;$J23&amp;$L23&amp;" - "&amp;$G23-$F23&amp;$J23&amp;$K23</f>
        <v>-5vx - 2vw</v>
      </c>
      <c r="E23">
        <f ca="1">ROUND(RAND()*5+0.5,0)</f>
        <v>5</v>
      </c>
      <c r="F23">
        <f ca="1">ROUND(RAND()*5+0.5,0)</f>
        <v>1</v>
      </c>
      <c r="G23">
        <f ca="1">ROUND(RAND()*5+0.5,0)+F23</f>
        <v>3</v>
      </c>
      <c r="H23">
        <f ca="1">ROUND(RAND()*5+0.5,0)+E23</f>
        <v>10</v>
      </c>
      <c r="J23" t="str">
        <f>CHAR(H23+108)</f>
        <v>v</v>
      </c>
      <c r="K23" t="str">
        <f>CHAR($H23+109)</f>
        <v>w</v>
      </c>
      <c r="L23" t="str">
        <f>CHAR($H23+110)</f>
        <v>x</v>
      </c>
    </row>
    <row r="24" spans="1:12" ht="15">
      <c r="A24">
        <v>2</v>
      </c>
      <c r="B24" s="1" t="str">
        <f>-$E24&amp;$J24&amp;$L24&amp;" + "&amp;$F24&amp;$J24&amp;$K24&amp;" - "&amp;$G24&amp;$K24&amp;$J24&amp;" - "&amp;$H24&amp;$L24&amp;$J24</f>
        <v>-3rt + 5rs - 6sr - 6tr</v>
      </c>
      <c r="C24" s="1" t="str">
        <f>-$E24-$H24&amp;$J24&amp;$L24&amp;" - "&amp;$G24-$F24&amp;$J24&amp;$K24</f>
        <v>-9rt - 1rs</v>
      </c>
      <c r="E24">
        <f aca="true" ca="1" t="shared" si="3" ref="E24:F27">ROUND(RAND()*5+0.5,0)</f>
        <v>3</v>
      </c>
      <c r="F24">
        <f ca="1" t="shared" si="3"/>
        <v>5</v>
      </c>
      <c r="G24">
        <f ca="1">ROUND(RAND()*5+0.5,0)+F24</f>
        <v>6</v>
      </c>
      <c r="H24">
        <f ca="1">ROUND(RAND()*5+0.5,0)+E24</f>
        <v>6</v>
      </c>
      <c r="J24" t="str">
        <f>CHAR(H24+108)</f>
        <v>r</v>
      </c>
      <c r="K24" t="str">
        <f>CHAR($H24+109)</f>
        <v>s</v>
      </c>
      <c r="L24" t="str">
        <f>CHAR($H24+110)</f>
        <v>t</v>
      </c>
    </row>
    <row r="25" spans="1:12" ht="15">
      <c r="A25">
        <v>3</v>
      </c>
      <c r="B25" s="1" t="str">
        <f>$E25&amp;$J25&amp;$L25&amp;" + "&amp;$F25&amp;$J25&amp;$K25&amp;" - "&amp;$H25&amp;$L25&amp;$J25&amp;" + "&amp;$G25&amp;$K25&amp;$J25</f>
        <v>5su + 4st - 7us + 9ts</v>
      </c>
      <c r="C25" s="1" t="str">
        <f>$E25-$H25&amp;$J25&amp;$L25&amp;" + "&amp;$G25+$F25&amp;$J25&amp;$K25</f>
        <v>-2su + 13st</v>
      </c>
      <c r="E25">
        <f ca="1" t="shared" si="3"/>
        <v>5</v>
      </c>
      <c r="F25">
        <f ca="1" t="shared" si="3"/>
        <v>4</v>
      </c>
      <c r="G25">
        <f ca="1">ROUND(RAND()*5+0.5,0)+F25</f>
        <v>9</v>
      </c>
      <c r="H25">
        <f ca="1">ROUND(RAND()*5+0.5,0)+E25</f>
        <v>7</v>
      </c>
      <c r="J25" t="str">
        <f>CHAR(H25+108)</f>
        <v>s</v>
      </c>
      <c r="K25" t="str">
        <f>CHAR($H25+109)</f>
        <v>t</v>
      </c>
      <c r="L25" t="str">
        <f>CHAR($H25+110)</f>
        <v>u</v>
      </c>
    </row>
    <row r="26" spans="1:12" ht="15">
      <c r="A26">
        <v>4</v>
      </c>
      <c r="B26" s="1" t="str">
        <f>-$E26&amp;$J26&amp;$L26&amp;" + "&amp;$F26&amp;$J26&amp;$K26&amp;" - "&amp;$H26&amp;$L26&amp;$J26&amp;" + "&amp;$G26&amp;$K26&amp;$J26</f>
        <v>-3tv + 3tu - 8vt + 4ut</v>
      </c>
      <c r="C26" s="1" t="str">
        <f>"-"&amp;$E26+$H26&amp;$J26&amp;$L26&amp;" + "&amp;$G26+$F26&amp;$J26&amp;$K26</f>
        <v>-11tv + 7tu</v>
      </c>
      <c r="E26">
        <f ca="1" t="shared" si="3"/>
        <v>3</v>
      </c>
      <c r="F26">
        <f ca="1" t="shared" si="3"/>
        <v>3</v>
      </c>
      <c r="G26">
        <f ca="1">ROUND(RAND()*5+0.5,0)+F26</f>
        <v>4</v>
      </c>
      <c r="H26">
        <f ca="1">ROUND(RAND()*5+0.5,0)+E26</f>
        <v>8</v>
      </c>
      <c r="J26" t="str">
        <f>CHAR(H26+108)</f>
        <v>t</v>
      </c>
      <c r="K26" t="str">
        <f>CHAR($H26+109)</f>
        <v>u</v>
      </c>
      <c r="L26" t="str">
        <f>CHAR($H26+110)</f>
        <v>v</v>
      </c>
    </row>
    <row r="27" spans="1:12" ht="15">
      <c r="A27">
        <v>5</v>
      </c>
      <c r="B27" s="1" t="str">
        <f>-$E27&amp;$J27&amp;$L27&amp;" + "&amp;$F27&amp;$J27&amp;$K27&amp;" + "&amp;$H27&amp;$L27&amp;$J27&amp;" - "&amp;$G27&amp;$K27&amp;$J27</f>
        <v>-5su + 1st + 7us - 4ts</v>
      </c>
      <c r="C27" s="1" t="str">
        <f>$H27-$E27&amp;$J27&amp;$L27&amp;" - "&amp;$G27-$F27&amp;$J27&amp;$K27</f>
        <v>2su - 3st</v>
      </c>
      <c r="E27">
        <f ca="1" t="shared" si="3"/>
        <v>5</v>
      </c>
      <c r="F27">
        <f ca="1" t="shared" si="3"/>
        <v>1</v>
      </c>
      <c r="G27">
        <f ca="1">ROUND(RAND()*5+0.5,0)+F27</f>
        <v>4</v>
      </c>
      <c r="H27">
        <f ca="1">ROUND(RAND()*5+0.5,0)+E27</f>
        <v>7</v>
      </c>
      <c r="J27" t="str">
        <f>CHAR(H27+108)</f>
        <v>s</v>
      </c>
      <c r="K27" t="str">
        <f>CHAR($H27+109)</f>
        <v>t</v>
      </c>
      <c r="L27" t="str">
        <f>CHAR($H27+110)</f>
        <v>u</v>
      </c>
    </row>
    <row r="28" spans="2:3" ht="15">
      <c r="B28" s="1"/>
      <c r="C28" s="1"/>
    </row>
    <row r="29" spans="1:3" ht="15">
      <c r="A29">
        <f ca="1">ROUND(RAND()*MAX(A23:A28)+0.5,0)</f>
        <v>2</v>
      </c>
      <c r="B29" s="1" t="str">
        <f>VLOOKUP(A29,$A$23:$C$27,2)</f>
        <v>-3rt + 5rs - 6sr - 6tr</v>
      </c>
      <c r="C29" s="1" t="str">
        <f>VLOOKUP(A29,$A$23:$C$27,3)</f>
        <v>-9rt - 1rs</v>
      </c>
    </row>
    <row r="31" ht="15">
      <c r="B31" s="2"/>
    </row>
    <row r="32" spans="1:8" ht="12.75">
      <c r="A32">
        <v>4</v>
      </c>
      <c r="B32" t="s">
        <v>5</v>
      </c>
      <c r="C32" t="s">
        <v>6</v>
      </c>
      <c r="E32" t="s">
        <v>7</v>
      </c>
      <c r="F32" t="s">
        <v>7</v>
      </c>
      <c r="G32" t="s">
        <v>7</v>
      </c>
      <c r="H32" t="s">
        <v>7</v>
      </c>
    </row>
    <row r="33" spans="1:12" ht="15">
      <c r="A33">
        <v>1</v>
      </c>
      <c r="B33" s="1" t="str">
        <f>$E33&amp;$J33&amp;"²"&amp;$K33&amp;" + "&amp;$F33&amp;$J33&amp;$K33&amp;" - "&amp;$G33&amp;$K33&amp;"²"&amp;$J33&amp;" - "&amp;$H33&amp;$J33&amp;$K33&amp;"²"</f>
        <v>5s²t + 1st - 2t²s - 7st²</v>
      </c>
      <c r="C33" s="1" t="str">
        <f>$E33&amp;$J33&amp;"²"&amp;$K33&amp;" + "&amp;$F33&amp;$J33&amp;$K33&amp;" - "&amp;$G33+$H33&amp;$J33&amp;$K33&amp;"²"</f>
        <v>5s²t + 1st - 9st²</v>
      </c>
      <c r="E33">
        <f ca="1">ROUND(RAND()*5+0.5,0)</f>
        <v>5</v>
      </c>
      <c r="F33">
        <f ca="1">ROUND(RAND()*5+0.5,0)</f>
        <v>1</v>
      </c>
      <c r="G33">
        <f ca="1">ROUND(RAND()*5+0.5,0)+F33</f>
        <v>2</v>
      </c>
      <c r="H33">
        <f ca="1">ROUND(RAND()*5+0.5,0)+E33</f>
        <v>7</v>
      </c>
      <c r="J33" t="str">
        <f>CHAR(H33+108)</f>
        <v>s</v>
      </c>
      <c r="K33" t="str">
        <f>CHAR($H33+109)</f>
        <v>t</v>
      </c>
      <c r="L33" t="str">
        <f>CHAR($H33+110)</f>
        <v>u</v>
      </c>
    </row>
    <row r="34" spans="1:12" ht="15">
      <c r="A34">
        <v>2</v>
      </c>
      <c r="B34" s="1" t="str">
        <f>" - "&amp;$H34&amp;$J34&amp;$K34&amp;"²"&amp;" + "&amp;$E34&amp;$J34&amp;"²"&amp;$K34&amp;" + "&amp;$F34&amp;$J34&amp;$K34&amp;" - "&amp;$G34&amp;$K34&amp;"²"&amp;$J34</f>
        <v> - 8tu² + 5t²u + 5tu - 10u²t</v>
      </c>
      <c r="C34" s="1" t="str">
        <f>$E34&amp;$J34&amp;"²"&amp;$K34&amp;" + "&amp;$F34&amp;$J34&amp;$K34&amp;" - "&amp;$G34+$H34&amp;$J34&amp;$K34&amp;"²"</f>
        <v>5t²u + 5tu - 18tu²</v>
      </c>
      <c r="E34">
        <f aca="true" ca="1" t="shared" si="4" ref="E34:F37">ROUND(RAND()*5+0.5,0)</f>
        <v>5</v>
      </c>
      <c r="F34">
        <f ca="1" t="shared" si="4"/>
        <v>5</v>
      </c>
      <c r="G34">
        <f ca="1">ROUND(RAND()*5+0.5,0)+F34</f>
        <v>10</v>
      </c>
      <c r="H34">
        <f ca="1">ROUND(RAND()*5+0.5,0)+E34</f>
        <v>8</v>
      </c>
      <c r="J34" t="str">
        <f>CHAR(H34+108)</f>
        <v>t</v>
      </c>
      <c r="K34" t="str">
        <f>CHAR($H34+109)</f>
        <v>u</v>
      </c>
      <c r="L34" t="str">
        <f>CHAR($H34+110)</f>
        <v>v</v>
      </c>
    </row>
    <row r="35" spans="1:12" ht="15">
      <c r="A35">
        <v>3</v>
      </c>
      <c r="B35" s="1" t="str">
        <f>$E35&amp;$J35&amp;"²"&amp;$K35&amp;" - "&amp;$F35&amp;$J35&amp;$K35&amp;" - "&amp;$G35&amp;$K35&amp;"²"&amp;$J35&amp;" - "&amp;$H35&amp;$J35&amp;$K35&amp;"²"</f>
        <v>4r²s - 3rs - 7s²r - 6rs²</v>
      </c>
      <c r="C35" s="1" t="str">
        <f>$E35&amp;$J35&amp;"²"&amp;$K35&amp;" - "&amp;$F35&amp;$J35&amp;$K35&amp;" - "&amp;$G35+$H35&amp;$J35&amp;$K35&amp;"²"</f>
        <v>4r²s - 3rs - 13rs²</v>
      </c>
      <c r="E35">
        <f ca="1" t="shared" si="4"/>
        <v>4</v>
      </c>
      <c r="F35">
        <f ca="1" t="shared" si="4"/>
        <v>3</v>
      </c>
      <c r="G35">
        <f ca="1">ROUND(RAND()*5+0.5,0)+F35</f>
        <v>7</v>
      </c>
      <c r="H35">
        <f ca="1">ROUND(RAND()*5+0.5,0)+E35</f>
        <v>6</v>
      </c>
      <c r="J35" t="str">
        <f>CHAR(H35+108)</f>
        <v>r</v>
      </c>
      <c r="K35" t="str">
        <f>CHAR($H35+109)</f>
        <v>s</v>
      </c>
      <c r="L35" t="str">
        <f>CHAR($H35+110)</f>
        <v>t</v>
      </c>
    </row>
    <row r="36" spans="1:12" ht="15">
      <c r="A36">
        <v>4</v>
      </c>
      <c r="B36" s="1" t="str">
        <f>-$E36&amp;$J36&amp;"²"&amp;$K36&amp;" + "&amp;$F36&amp;$J36&amp;$K36&amp;" + "&amp;$G36&amp;$K36&amp;"²"&amp;$J36&amp;" - "&amp;$H36&amp;$J36&amp;$K36&amp;"²"</f>
        <v>-4u²v + 3uv + 4v²u - 9uv²</v>
      </c>
      <c r="C36" s="1" t="str">
        <f>-$E36&amp;$J36&amp;"²"&amp;$K36&amp;" + "&amp;$F36&amp;$J36&amp;$K36&amp;" - "&amp;$H36-$G36&amp;$J36&amp;$K36&amp;"²"</f>
        <v>-4u²v + 3uv - 5uv²</v>
      </c>
      <c r="E36">
        <f ca="1" t="shared" si="4"/>
        <v>4</v>
      </c>
      <c r="F36">
        <f ca="1" t="shared" si="4"/>
        <v>3</v>
      </c>
      <c r="G36">
        <f ca="1">ROUND(RAND()*5+0.5,0)+F36</f>
        <v>4</v>
      </c>
      <c r="H36">
        <f ca="1">ROUND(RAND()*5+0.5,0)+G36</f>
        <v>9</v>
      </c>
      <c r="J36" t="str">
        <f>CHAR(H36+108)</f>
        <v>u</v>
      </c>
      <c r="K36" t="str">
        <f>CHAR($H36+109)</f>
        <v>v</v>
      </c>
      <c r="L36" t="str">
        <f>CHAR($H36+110)</f>
        <v>w</v>
      </c>
    </row>
    <row r="37" spans="1:12" ht="15">
      <c r="A37">
        <v>5</v>
      </c>
      <c r="B37" s="1" t="str">
        <f>-$E37&amp;$J37&amp;"²"&amp;$K37&amp;" - "&amp;$F37&amp;$J37&amp;$K37&amp;" - "&amp;$G37&amp;$K37&amp;"²"&amp;$J37&amp;" + "&amp;$H37&amp;$J37&amp;$K37&amp;"²"</f>
        <v>-3s²t - 4st - 6t²s + 7st²</v>
      </c>
      <c r="C37" s="1" t="str">
        <f>-$E37&amp;$J37&amp;"²"&amp;$K37&amp;" - "&amp;$F37&amp;$J37&amp;$K37&amp;" + "&amp;$H37-$G37&amp;$J37&amp;$K37&amp;"²"</f>
        <v>-3s²t - 4st + 1st²</v>
      </c>
      <c r="E37">
        <f ca="1" t="shared" si="4"/>
        <v>3</v>
      </c>
      <c r="F37">
        <f ca="1" t="shared" si="4"/>
        <v>4</v>
      </c>
      <c r="G37">
        <f ca="1">ROUND(RAND()*5+0.5,0)+F37</f>
        <v>6</v>
      </c>
      <c r="H37">
        <f ca="1">ROUND(RAND()*5+0.5,0)+G37</f>
        <v>7</v>
      </c>
      <c r="J37" t="str">
        <f>CHAR(H37+108)</f>
        <v>s</v>
      </c>
      <c r="K37" t="str">
        <f>CHAR($H37+109)</f>
        <v>t</v>
      </c>
      <c r="L37" t="str">
        <f>CHAR($H37+110)</f>
        <v>u</v>
      </c>
    </row>
    <row r="38" spans="2:3" ht="15">
      <c r="B38" s="1"/>
      <c r="C38" s="1"/>
    </row>
    <row r="39" spans="1:3" ht="15">
      <c r="A39">
        <f ca="1">ROUND(RAND()*MAX(A33:A38)+0.5,0)</f>
        <v>5</v>
      </c>
      <c r="B39" s="1" t="str">
        <f>VLOOKUP($A39,$A$33:$C$37,2)</f>
        <v>-3s²t - 4st - 6t²s + 7st²</v>
      </c>
      <c r="C39" s="1" t="str">
        <f>VLOOKUP($A39,$A$33:$C$37,3)</f>
        <v>-3s²t - 4st + 1st²</v>
      </c>
    </row>
    <row r="41" ht="15">
      <c r="B41" s="2"/>
    </row>
    <row r="42" spans="1:9" ht="12.75">
      <c r="A42">
        <v>5</v>
      </c>
      <c r="B42" t="s">
        <v>5</v>
      </c>
      <c r="C42" t="s">
        <v>6</v>
      </c>
      <c r="E42" t="s">
        <v>7</v>
      </c>
      <c r="F42" t="s">
        <v>7</v>
      </c>
      <c r="G42" t="s">
        <v>7</v>
      </c>
      <c r="H42" t="s">
        <v>7</v>
      </c>
      <c r="I42" t="s">
        <v>7</v>
      </c>
    </row>
    <row r="43" spans="1:12" ht="15">
      <c r="A43">
        <v>1</v>
      </c>
      <c r="B43" s="1" t="str">
        <f>"("&amp;E43&amp;J43&amp;" + "&amp;F43&amp;K43&amp;") - ("&amp;G43&amp;J43&amp;" + "&amp;H43&amp;K43&amp;")"</f>
        <v>(5o + 1p) - (10o + 5p)</v>
      </c>
      <c r="C43" s="1" t="str">
        <f>E43-G43&amp;J43&amp;" - "&amp;H43-F43&amp;K43</f>
        <v>-5o - 4p</v>
      </c>
      <c r="E43">
        <f ca="1">ROUND(RAND()*5+0.5,0)</f>
        <v>5</v>
      </c>
      <c r="F43">
        <f ca="1">ROUND(RAND()*5+0.5,0)</f>
        <v>1</v>
      </c>
      <c r="G43">
        <f aca="true" ca="1" t="shared" si="5" ref="G43:H46">ROUND(RAND()*5+0.5,0)+E43</f>
        <v>10</v>
      </c>
      <c r="H43">
        <f ca="1" t="shared" si="5"/>
        <v>5</v>
      </c>
      <c r="I43">
        <f ca="1">ROUND(RAND()*5+0.5,0)</f>
        <v>2</v>
      </c>
      <c r="J43" t="str">
        <f>CHAR(H43+106)</f>
        <v>o</v>
      </c>
      <c r="K43" t="str">
        <f>CHAR($H43+107)</f>
        <v>p</v>
      </c>
      <c r="L43" t="str">
        <f>CHAR($H43+108)</f>
        <v>q</v>
      </c>
    </row>
    <row r="44" spans="1:12" ht="15">
      <c r="A44">
        <v>2</v>
      </c>
      <c r="B44" s="1" t="str">
        <f>"(-"&amp;E44&amp;J44&amp;" + "&amp;F44&amp;K44&amp;") - ("&amp;G44&amp;J44&amp;" + "&amp;H44&amp;K44&amp;")"</f>
        <v>(-4q + 2r) - (9q + 7r)</v>
      </c>
      <c r="C44" s="1" t="str">
        <f>-E44-G44&amp;J44&amp;" - "&amp;H44-F44&amp;K44</f>
        <v>-13q - 5r</v>
      </c>
      <c r="E44">
        <f aca="true" ca="1" t="shared" si="6" ref="E44:F46">ROUND(RAND()*5+0.5,0)</f>
        <v>4</v>
      </c>
      <c r="F44">
        <f ca="1" t="shared" si="6"/>
        <v>2</v>
      </c>
      <c r="G44">
        <f ca="1" t="shared" si="5"/>
        <v>9</v>
      </c>
      <c r="H44">
        <f ca="1" t="shared" si="5"/>
        <v>7</v>
      </c>
      <c r="I44">
        <f ca="1">ROUND(RAND()*5+0.5,0)+E44</f>
        <v>9</v>
      </c>
      <c r="J44" t="str">
        <f>CHAR(H44+106)</f>
        <v>q</v>
      </c>
      <c r="K44" t="str">
        <f>CHAR($H44+107)</f>
        <v>r</v>
      </c>
      <c r="L44" t="str">
        <f>CHAR($H44+108)</f>
        <v>s</v>
      </c>
    </row>
    <row r="45" spans="1:12" ht="15">
      <c r="A45">
        <v>3</v>
      </c>
      <c r="B45" s="1" t="str">
        <f>"("&amp;E45&amp;J45&amp;" + "&amp;F45&amp;K45&amp;") - ("&amp;G45&amp;J45&amp;" - "&amp;H45&amp;K45&amp;")"</f>
        <v>(1o + 1p) - (5o - 5p)</v>
      </c>
      <c r="C45" s="1" t="str">
        <f>E45-G45&amp;J45&amp;" + "&amp;H45+F45&amp;K45</f>
        <v>-4o + 6p</v>
      </c>
      <c r="E45">
        <f ca="1">ROUND(RAND()*5+0.5,0)</f>
        <v>1</v>
      </c>
      <c r="F45">
        <f ca="1">ROUND(RAND()*5+0.5,0)</f>
        <v>1</v>
      </c>
      <c r="G45">
        <f ca="1" t="shared" si="5"/>
        <v>5</v>
      </c>
      <c r="H45">
        <f ca="1" t="shared" si="5"/>
        <v>5</v>
      </c>
      <c r="I45">
        <f ca="1">ROUND(RAND()*5+0.5,0)</f>
        <v>4</v>
      </c>
      <c r="J45" t="str">
        <f>CHAR(H45+106)</f>
        <v>o</v>
      </c>
      <c r="K45" t="str">
        <f>CHAR($H45+107)</f>
        <v>p</v>
      </c>
      <c r="L45" t="str">
        <f>CHAR($H45+108)</f>
        <v>q</v>
      </c>
    </row>
    <row r="46" spans="1:12" ht="15">
      <c r="A46">
        <v>4</v>
      </c>
      <c r="B46" s="1" t="str">
        <f>"(-"&amp;E46&amp;J46&amp;" + "&amp;F46&amp;K46&amp;") - ("&amp;G46&amp;K46&amp;" + "&amp;H46&amp;J46&amp;")"</f>
        <v>(-4p + 4q) - (7q + 6p)</v>
      </c>
      <c r="C46" s="1" t="str">
        <f>-E46-H46&amp;J46&amp;" - "&amp;G46-F46&amp;K46</f>
        <v>-10p - 3q</v>
      </c>
      <c r="E46">
        <f ca="1" t="shared" si="6"/>
        <v>4</v>
      </c>
      <c r="F46">
        <f ca="1" t="shared" si="6"/>
        <v>4</v>
      </c>
      <c r="G46">
        <f ca="1" t="shared" si="5"/>
        <v>7</v>
      </c>
      <c r="H46">
        <f ca="1" t="shared" si="5"/>
        <v>6</v>
      </c>
      <c r="I46">
        <f ca="1">ROUND(RAND()*5+0.5,0)+E46</f>
        <v>7</v>
      </c>
      <c r="J46" t="str">
        <f>CHAR(H46+106)</f>
        <v>p</v>
      </c>
      <c r="K46" t="str">
        <f>CHAR($H46+107)</f>
        <v>q</v>
      </c>
      <c r="L46" t="str">
        <f>CHAR($H46+108)</f>
        <v>r</v>
      </c>
    </row>
    <row r="47" spans="1:12" ht="15">
      <c r="A47">
        <v>5</v>
      </c>
      <c r="B47" s="1" t="str">
        <f>"(-"&amp;E47&amp;J47&amp;" - "&amp;F47&amp;K47&amp;") - ("&amp;G47&amp;K47&amp;" - "&amp;H47&amp;J47&amp;")"</f>
        <v>(-2o - 4p) - (6p - 5o)</v>
      </c>
      <c r="C47" s="1" t="str">
        <f>H47-E47&amp;J47&amp;" - "&amp;G47+F47&amp;K47</f>
        <v>3o - 10p</v>
      </c>
      <c r="E47">
        <f ca="1">ROUND(RAND()*5+0.5,0)</f>
        <v>2</v>
      </c>
      <c r="F47">
        <f ca="1">ROUND(RAND()*5+0.5,0)</f>
        <v>4</v>
      </c>
      <c r="G47">
        <f ca="1">ROUND(RAND()*5+0.5,0)+F47</f>
        <v>6</v>
      </c>
      <c r="H47">
        <f ca="1">ROUND(RAND()*5+0.5,0)+F47</f>
        <v>5</v>
      </c>
      <c r="I47">
        <f ca="1">ROUND(RAND()*5+0.5,0)</f>
        <v>4</v>
      </c>
      <c r="J47" t="str">
        <f>CHAR(H47+106)</f>
        <v>o</v>
      </c>
      <c r="K47" t="str">
        <f>CHAR($H47+107)</f>
        <v>p</v>
      </c>
      <c r="L47" t="str">
        <f>CHAR($H47+108)</f>
        <v>q</v>
      </c>
    </row>
    <row r="48" spans="2:3" ht="15">
      <c r="B48" s="1"/>
      <c r="C48" s="1"/>
    </row>
    <row r="49" spans="1:3" ht="15">
      <c r="A49">
        <f ca="1">ROUND(RAND()*MAX(A43:A48)+0.5,0)</f>
        <v>3</v>
      </c>
      <c r="B49" s="1" t="str">
        <f>VLOOKUP($A49,$A$43:$C$47,2)</f>
        <v>(1o + 1p) - (5o - 5p)</v>
      </c>
      <c r="C49" s="1" t="str">
        <f>VLOOKUP($A49,$A$43:$C$47,3)</f>
        <v>-4o + 6p</v>
      </c>
    </row>
    <row r="51" ht="15">
      <c r="B51" s="2"/>
    </row>
    <row r="52" spans="1:9" ht="12.75">
      <c r="A52">
        <v>6</v>
      </c>
      <c r="B52" t="s">
        <v>5</v>
      </c>
      <c r="C52" t="s">
        <v>6</v>
      </c>
      <c r="E52" t="s">
        <v>7</v>
      </c>
      <c r="F52" t="s">
        <v>7</v>
      </c>
      <c r="G52" t="s">
        <v>7</v>
      </c>
      <c r="H52" t="s">
        <v>7</v>
      </c>
      <c r="I52" t="s">
        <v>7</v>
      </c>
    </row>
    <row r="53" spans="1:12" ht="15">
      <c r="A53">
        <v>1</v>
      </c>
      <c r="B53" s="1" t="str">
        <f>"("&amp;E53&amp;J53&amp;"² + "&amp;F53&amp;J53&amp;") - ("&amp;G53&amp;J53&amp;" + "&amp;H53&amp;J53&amp;"²)"</f>
        <v>(2o² + 3o) - (8o + 3o²)</v>
      </c>
      <c r="C53" s="1" t="str">
        <f>E53-H53&amp;J53&amp;"² - "&amp;G53-F53&amp;J53</f>
        <v>-1o² - 5o</v>
      </c>
      <c r="E53">
        <f ca="1">ROUND(RAND()*5+0.5,0)</f>
        <v>2</v>
      </c>
      <c r="F53">
        <f ca="1">ROUND(RAND()*5+0.5,0)</f>
        <v>3</v>
      </c>
      <c r="G53">
        <f ca="1">ROUND(RAND()*5+0.5,0)+F53</f>
        <v>8</v>
      </c>
      <c r="H53">
        <f ca="1">ROUND(RAND()*5+0.5,0)+E53</f>
        <v>3</v>
      </c>
      <c r="I53">
        <f ca="1">ROUND(RAND()*5+0.5,0)</f>
        <v>2</v>
      </c>
      <c r="J53" t="str">
        <f>CHAR(H53+108)</f>
        <v>o</v>
      </c>
      <c r="K53" t="str">
        <f>CHAR($H53+109)</f>
        <v>p</v>
      </c>
      <c r="L53" t="str">
        <f>CHAR($H53+110)</f>
        <v>q</v>
      </c>
    </row>
    <row r="54" spans="1:12" ht="15">
      <c r="A54">
        <v>2</v>
      </c>
      <c r="B54" s="1" t="str">
        <f>"("&amp;E54&amp;J54&amp;"² - "&amp;F54&amp;J54&amp;") + ("&amp;G54&amp;J54&amp;" + "&amp;H54&amp;J54&amp;"²)"</f>
        <v>(2o² - 3o) + (4o + 3o²)</v>
      </c>
      <c r="C54" s="1" t="str">
        <f>E54+H54&amp;J54&amp;"² + "&amp;G54-F54&amp;J54</f>
        <v>5o² + 1o</v>
      </c>
      <c r="E54">
        <f aca="true" ca="1" t="shared" si="7" ref="E54:F56">ROUND(RAND()*5+0.5,0)</f>
        <v>2</v>
      </c>
      <c r="F54">
        <f ca="1" t="shared" si="7"/>
        <v>3</v>
      </c>
      <c r="G54">
        <f ca="1">ROUND(RAND()*5+0.5,0)+F54</f>
        <v>4</v>
      </c>
      <c r="H54">
        <f ca="1">ROUND(RAND()*5+0.5,0)+E54</f>
        <v>3</v>
      </c>
      <c r="I54">
        <f ca="1">ROUND(RAND()*5+0.5,0)+E54</f>
        <v>4</v>
      </c>
      <c r="J54" t="str">
        <f>CHAR(H54+108)</f>
        <v>o</v>
      </c>
      <c r="K54" t="str">
        <f>CHAR($H54+109)</f>
        <v>p</v>
      </c>
      <c r="L54" t="str">
        <f>CHAR($H54+110)</f>
        <v>q</v>
      </c>
    </row>
    <row r="55" spans="1:12" ht="15">
      <c r="A55">
        <v>3</v>
      </c>
      <c r="B55" s="1" t="str">
        <f>"("&amp;E55&amp;J55&amp;"² - "&amp;F55&amp;J55&amp;") - ("&amp;G55&amp;J55&amp;" + "&amp;H55&amp;J55&amp;"²)"</f>
        <v>(3t² - 2t) - (6t + 8t²)</v>
      </c>
      <c r="C55" s="1" t="str">
        <f>E55-H55&amp;J55&amp;"² - "&amp;G55+F55&amp;J55</f>
        <v>-5t² - 8t</v>
      </c>
      <c r="E55">
        <f ca="1">ROUND(RAND()*5+0.5,0)</f>
        <v>3</v>
      </c>
      <c r="F55">
        <f ca="1">ROUND(RAND()*5+0.5,0)</f>
        <v>2</v>
      </c>
      <c r="G55">
        <f ca="1">ROUND(RAND()*5+0.5,0)+F55</f>
        <v>6</v>
      </c>
      <c r="H55">
        <f ca="1">ROUND(RAND()*5+0.5,0)+E55</f>
        <v>8</v>
      </c>
      <c r="I55">
        <f ca="1">ROUND(RAND()*5+0.5,0)</f>
        <v>4</v>
      </c>
      <c r="J55" t="str">
        <f>CHAR(H55+108)</f>
        <v>t</v>
      </c>
      <c r="K55" t="str">
        <f>CHAR($H55+109)</f>
        <v>u</v>
      </c>
      <c r="L55" t="str">
        <f>CHAR($H55+110)</f>
        <v>v</v>
      </c>
    </row>
    <row r="56" spans="1:12" ht="15">
      <c r="A56">
        <v>4</v>
      </c>
      <c r="B56" s="1" t="str">
        <f>"("&amp;E56&amp;J56&amp;"² + "&amp;F56&amp;J56&amp;") - ("&amp;G56&amp;J56&amp;" - "&amp;H56&amp;J56&amp;"²)"</f>
        <v>(2s² + 3s) - (4s - 7s²)</v>
      </c>
      <c r="C56" s="1" t="str">
        <f>E56+H56&amp;J56&amp;"² - "&amp;G56-F56&amp;J56</f>
        <v>9s² - 1s</v>
      </c>
      <c r="E56">
        <f ca="1" t="shared" si="7"/>
        <v>2</v>
      </c>
      <c r="F56">
        <f ca="1" t="shared" si="7"/>
        <v>3</v>
      </c>
      <c r="G56">
        <f ca="1">ROUND(RAND()*5+0.5,0)+F56</f>
        <v>4</v>
      </c>
      <c r="H56">
        <f ca="1">ROUND(RAND()*5+0.5,0)+E56</f>
        <v>7</v>
      </c>
      <c r="I56">
        <f ca="1">ROUND(RAND()*5+0.5,0)+E56</f>
        <v>4</v>
      </c>
      <c r="J56" t="str">
        <f>CHAR(H56+108)</f>
        <v>s</v>
      </c>
      <c r="K56" t="str">
        <f>CHAR($H56+109)</f>
        <v>t</v>
      </c>
      <c r="L56" t="str">
        <f>CHAR($H56+110)</f>
        <v>u</v>
      </c>
    </row>
    <row r="57" spans="1:12" ht="15">
      <c r="A57">
        <v>5</v>
      </c>
      <c r="B57" s="1" t="str">
        <f>"("&amp;E57&amp;J57&amp;"² - "&amp;F57&amp;J57&amp;") - ("&amp;G57&amp;J57&amp;" - "&amp;H57&amp;J57&amp;"²)"</f>
        <v>(3q² - 2q) - (5q - 5q²)</v>
      </c>
      <c r="C57" s="1" t="str">
        <f>E57+H57&amp;J57&amp;"² - "&amp;G57+F57&amp;J57</f>
        <v>8q² - 7q</v>
      </c>
      <c r="E57">
        <f ca="1">ROUND(RAND()*5+0.5,0)</f>
        <v>3</v>
      </c>
      <c r="F57">
        <f ca="1">ROUND(RAND()*5+0.5,0)</f>
        <v>2</v>
      </c>
      <c r="G57">
        <f ca="1">ROUND(RAND()*5+0.5,0)+F57</f>
        <v>5</v>
      </c>
      <c r="H57">
        <f ca="1">ROUND(RAND()*5+0.5,0)+E57</f>
        <v>5</v>
      </c>
      <c r="I57">
        <f ca="1">ROUND(RAND()*5+0.5,0)</f>
        <v>5</v>
      </c>
      <c r="J57" t="str">
        <f>CHAR(H57+108)</f>
        <v>q</v>
      </c>
      <c r="K57" t="str">
        <f>CHAR($H57+109)</f>
        <v>r</v>
      </c>
      <c r="L57" t="str">
        <f>CHAR($H57+110)</f>
        <v>s</v>
      </c>
    </row>
    <row r="58" spans="2:3" ht="15">
      <c r="B58" s="1"/>
      <c r="C58" s="1"/>
    </row>
    <row r="59" spans="1:3" ht="15">
      <c r="A59">
        <f ca="1">ROUND(RAND()*MAX(A53:A58)+0.5,0)</f>
        <v>5</v>
      </c>
      <c r="B59" s="1" t="str">
        <f>VLOOKUP($A59,$A53:$C57,2)</f>
        <v>(3q² - 2q) - (5q - 5q²)</v>
      </c>
      <c r="C59" s="1" t="str">
        <f>VLOOKUP($A59,$A53:$C57,3)</f>
        <v>8q² - 7q</v>
      </c>
    </row>
    <row r="61" ht="15">
      <c r="B61" s="2"/>
    </row>
    <row r="62" spans="1:9" ht="12.75">
      <c r="A62">
        <v>7</v>
      </c>
      <c r="B62" t="s">
        <v>5</v>
      </c>
      <c r="C62" t="s">
        <v>6</v>
      </c>
      <c r="E62" t="s">
        <v>7</v>
      </c>
      <c r="F62" t="s">
        <v>7</v>
      </c>
      <c r="G62" t="s">
        <v>7</v>
      </c>
      <c r="H62" t="s">
        <v>7</v>
      </c>
      <c r="I62" t="s">
        <v>7</v>
      </c>
    </row>
    <row r="63" spans="1:12" ht="15">
      <c r="A63">
        <v>1</v>
      </c>
      <c r="B63" s="1" t="str">
        <f>$E63&amp;" + "&amp;$F63&amp;" · ("&amp;$G63&amp;$J63&amp;" + "&amp;$H63&amp;$K63&amp;")"</f>
        <v>2 + 4 · (5s + 7t)</v>
      </c>
      <c r="C63" s="1" t="str">
        <f>$E63&amp;" + "&amp;$F63*$G63&amp;$J63&amp;" + "&amp;$F63*$H63&amp;$K63</f>
        <v>2 + 20s + 28t</v>
      </c>
      <c r="E63">
        <f ca="1">ROUND(RAND()*5+0.5,0)</f>
        <v>2</v>
      </c>
      <c r="F63">
        <f ca="1">ROUND(RAND()*5+0.5,0)</f>
        <v>4</v>
      </c>
      <c r="G63">
        <f ca="1">ROUND(RAND()*5+0.5,0)+F63</f>
        <v>5</v>
      </c>
      <c r="H63">
        <f ca="1">ROUND(RAND()*5+0.5,0)+E63</f>
        <v>7</v>
      </c>
      <c r="I63">
        <f ca="1">ROUND(RAND()*5+0.5,0)</f>
        <v>4</v>
      </c>
      <c r="J63" t="str">
        <f>CHAR(H63+108)</f>
        <v>s</v>
      </c>
      <c r="K63" t="str">
        <f>CHAR($H63+109)</f>
        <v>t</v>
      </c>
      <c r="L63" t="str">
        <f>CHAR($H63+110)</f>
        <v>u</v>
      </c>
    </row>
    <row r="64" spans="1:12" ht="15">
      <c r="A64">
        <v>2</v>
      </c>
      <c r="B64" s="1" t="str">
        <f>$E64&amp;" + "&amp;$F64&amp;" · ("&amp;$G64&amp;$J64&amp;" - "&amp;$H64&amp;$K64&amp;")"</f>
        <v>1 + 2 · (4o - 3p)</v>
      </c>
      <c r="C64" s="1" t="str">
        <f>$E64&amp;" + "&amp;$F64*$G64&amp;$J64&amp;" - "&amp;$F64*$H64&amp;$K64</f>
        <v>1 + 8o - 6p</v>
      </c>
      <c r="E64">
        <f aca="true" ca="1" t="shared" si="8" ref="E64:F66">ROUND(RAND()*5+0.5,0)</f>
        <v>1</v>
      </c>
      <c r="F64">
        <f ca="1" t="shared" si="8"/>
        <v>2</v>
      </c>
      <c r="G64">
        <f ca="1">ROUND(RAND()*5+0.5,0)+F64</f>
        <v>4</v>
      </c>
      <c r="H64">
        <f ca="1">ROUND(RAND()*5+0.5,0)+E64</f>
        <v>3</v>
      </c>
      <c r="I64">
        <f ca="1">ROUND(RAND()*5+0.5,0)+E64</f>
        <v>4</v>
      </c>
      <c r="J64" t="str">
        <f>CHAR(H64+108)</f>
        <v>o</v>
      </c>
      <c r="K64" t="str">
        <f>CHAR($H64+109)</f>
        <v>p</v>
      </c>
      <c r="L64" t="str">
        <f>CHAR($H64+110)</f>
        <v>q</v>
      </c>
    </row>
    <row r="65" spans="1:12" ht="15">
      <c r="A65">
        <v>3</v>
      </c>
      <c r="B65" s="1" t="str">
        <f>$E65&amp;" - "&amp;$F65&amp;" · ("&amp;$G65&amp;$J65&amp;" + "&amp;$H65&amp;$K65&amp;")"</f>
        <v>5 - 2 · (3t + 8u)</v>
      </c>
      <c r="C65" s="1" t="str">
        <f>$E65&amp;" + "&amp;$F65*$G65&amp;$J65&amp;" - "&amp;$F65*$H65&amp;$K65</f>
        <v>5 + 6t - 16u</v>
      </c>
      <c r="E65">
        <f ca="1">ROUND(RAND()*5+0.5,0)</f>
        <v>5</v>
      </c>
      <c r="F65">
        <f ca="1">ROUND(RAND()*5+0.5,0)</f>
        <v>2</v>
      </c>
      <c r="G65">
        <f ca="1">ROUND(RAND()*5+0.5,0)+F65</f>
        <v>3</v>
      </c>
      <c r="H65">
        <f ca="1">ROUND(RAND()*5+0.5,0)+E65</f>
        <v>8</v>
      </c>
      <c r="I65">
        <f ca="1">ROUND(RAND()*5+0.5,0)</f>
        <v>5</v>
      </c>
      <c r="J65" t="str">
        <f>CHAR(H65+108)</f>
        <v>t</v>
      </c>
      <c r="K65" t="str">
        <f>CHAR($H65+109)</f>
        <v>u</v>
      </c>
      <c r="L65" t="str">
        <f>CHAR($H65+110)</f>
        <v>v</v>
      </c>
    </row>
    <row r="66" spans="1:12" ht="15">
      <c r="A66">
        <v>4</v>
      </c>
      <c r="B66" s="1" t="str">
        <f>$E66&amp;$J66&amp;" + "&amp;$F66&amp;" · ("&amp;$G66&amp;$J66&amp;" + "&amp;$H66&amp;$K66&amp;")"</f>
        <v>2q + 1 · (4q + 5r)</v>
      </c>
      <c r="C66" s="1" t="str">
        <f>$F66*$G66+$E66&amp;$J66&amp;" + "&amp;$F66*$H66&amp;$K66</f>
        <v>6q + 5r</v>
      </c>
      <c r="E66">
        <f ca="1" t="shared" si="8"/>
        <v>2</v>
      </c>
      <c r="F66">
        <f ca="1" t="shared" si="8"/>
        <v>1</v>
      </c>
      <c r="G66">
        <f ca="1">ROUND(RAND()*5+0.5,0)+F66</f>
        <v>4</v>
      </c>
      <c r="H66">
        <f ca="1">ROUND(RAND()*5+0.5,0)+E66</f>
        <v>5</v>
      </c>
      <c r="I66">
        <f ca="1">ROUND(RAND()*5+0.5,0)+E66</f>
        <v>3</v>
      </c>
      <c r="J66" t="str">
        <f>CHAR(H66+108)</f>
        <v>q</v>
      </c>
      <c r="K66" t="str">
        <f>CHAR($H66+109)</f>
        <v>r</v>
      </c>
      <c r="L66" t="str">
        <f>CHAR($H66+110)</f>
        <v>s</v>
      </c>
    </row>
    <row r="67" spans="1:12" ht="15">
      <c r="A67">
        <v>5</v>
      </c>
      <c r="B67" s="1" t="str">
        <f>$E67&amp;$K67&amp;" + "&amp;$F67&amp;" · ("&amp;$G67&amp;$J67&amp;" + "&amp;$H67&amp;$K67&amp;")"</f>
        <v>1q + 5 · (9p + 4q)</v>
      </c>
      <c r="C67" s="1" t="str">
        <f>$F67*$G67&amp;$J67&amp;" + "&amp;$F67*$H67+$E67&amp;$K67</f>
        <v>45p + 21q</v>
      </c>
      <c r="E67">
        <f ca="1">ROUND(RAND()*5+0.5,0)</f>
        <v>1</v>
      </c>
      <c r="F67">
        <f ca="1">ROUND(RAND()*5+0.5,0)</f>
        <v>5</v>
      </c>
      <c r="G67">
        <f ca="1">ROUND(RAND()*5+0.5,0)+F67</f>
        <v>9</v>
      </c>
      <c r="H67">
        <f ca="1">ROUND(RAND()*5+0.5,0)+E67</f>
        <v>4</v>
      </c>
      <c r="I67">
        <f ca="1">ROUND(RAND()*5+0.5,0)</f>
        <v>1</v>
      </c>
      <c r="J67" t="str">
        <f>CHAR(H67+108)</f>
        <v>p</v>
      </c>
      <c r="K67" t="str">
        <f>CHAR($H67+109)</f>
        <v>q</v>
      </c>
      <c r="L67" t="str">
        <f>CHAR($H67+110)</f>
        <v>r</v>
      </c>
    </row>
    <row r="68" spans="2:3" ht="15">
      <c r="B68" s="1"/>
      <c r="C68" s="1"/>
    </row>
    <row r="69" spans="1:3" ht="15">
      <c r="A69">
        <f ca="1">ROUND(RAND()*MAX(A63:A68)+0.5,0)</f>
        <v>2</v>
      </c>
      <c r="B69" s="1" t="str">
        <f>VLOOKUP($A69,$A63:$C67,2)</f>
        <v>1 + 2 · (4o - 3p)</v>
      </c>
      <c r="C69" s="1" t="str">
        <f>VLOOKUP($A69,$A63:$C67,3)</f>
        <v>1 + 8o - 6p</v>
      </c>
    </row>
    <row r="71" ht="15">
      <c r="B71" s="2"/>
    </row>
    <row r="72" spans="1:9" ht="12.75">
      <c r="A72">
        <v>8</v>
      </c>
      <c r="B72" t="s">
        <v>5</v>
      </c>
      <c r="C72" t="s">
        <v>6</v>
      </c>
      <c r="E72" t="s">
        <v>7</v>
      </c>
      <c r="F72" t="s">
        <v>7</v>
      </c>
      <c r="G72" t="s">
        <v>7</v>
      </c>
      <c r="H72" t="s">
        <v>7</v>
      </c>
      <c r="I72" t="s">
        <v>7</v>
      </c>
    </row>
    <row r="73" spans="1:12" ht="15">
      <c r="A73">
        <v>1</v>
      </c>
      <c r="B73" s="1" t="str">
        <f>"(-"&amp;$F73&amp;$J73&amp;") · ("&amp;$G73&amp;$J73&amp;" + "&amp;$H73&amp;$K73&amp;")"</f>
        <v>(-3r) · (4r + 6s)</v>
      </c>
      <c r="C73" s="1" t="str">
        <f>"-"&amp;$G73*$F73&amp;$J73&amp;"² - "&amp;$H73*$F73&amp;$J73&amp;$K73</f>
        <v>-12r² - 18rs</v>
      </c>
      <c r="E73">
        <f ca="1">ROUND(RAND()*5+0.5,0)</f>
        <v>5</v>
      </c>
      <c r="F73">
        <f ca="1">ROUND(RAND()*5+0.5,0)</f>
        <v>3</v>
      </c>
      <c r="G73">
        <f ca="1">ROUND(RAND()*5+0.5,0)+F73</f>
        <v>4</v>
      </c>
      <c r="H73">
        <f ca="1">ROUND(RAND()*5+0.5,0)+E73</f>
        <v>6</v>
      </c>
      <c r="I73">
        <f ca="1">ROUND(RAND()*5+0.5,0)</f>
        <v>3</v>
      </c>
      <c r="J73" t="str">
        <f>CHAR(H73+108)</f>
        <v>r</v>
      </c>
      <c r="K73" t="str">
        <f>CHAR($H73+109)</f>
        <v>s</v>
      </c>
      <c r="L73" t="str">
        <f>CHAR($H73+110)</f>
        <v>t</v>
      </c>
    </row>
    <row r="74" spans="1:12" ht="15">
      <c r="A74">
        <v>2</v>
      </c>
      <c r="B74" s="1" t="str">
        <f>"(-"&amp;$F74&amp;$J74&amp;") · ("&amp;$G74&amp;$J74&amp;" - "&amp;$H74&amp;$K74&amp;")"</f>
        <v>(-3s) · (8s - 7t)</v>
      </c>
      <c r="C74" s="1" t="str">
        <f>"-"&amp;$G74*$F74&amp;$J74&amp;"² + "&amp;$H74*$F74&amp;$J74&amp;$K74</f>
        <v>-24s² + 21st</v>
      </c>
      <c r="E74">
        <f aca="true" ca="1" t="shared" si="9" ref="E74:F76">ROUND(RAND()*5+0.5,0)</f>
        <v>4</v>
      </c>
      <c r="F74">
        <f ca="1" t="shared" si="9"/>
        <v>3</v>
      </c>
      <c r="G74">
        <f ca="1">ROUND(RAND()*5+0.5,0)+F74</f>
        <v>8</v>
      </c>
      <c r="H74">
        <f ca="1">ROUND(RAND()*5+0.5,0)+E74</f>
        <v>7</v>
      </c>
      <c r="I74">
        <f ca="1">ROUND(RAND()*5+0.5,0)+E74</f>
        <v>8</v>
      </c>
      <c r="J74" t="str">
        <f>CHAR(H74+108)</f>
        <v>s</v>
      </c>
      <c r="K74" t="str">
        <f>CHAR($H74+109)</f>
        <v>t</v>
      </c>
      <c r="L74" t="str">
        <f>CHAR($H74+110)</f>
        <v>u</v>
      </c>
    </row>
    <row r="75" spans="1:12" ht="15">
      <c r="A75">
        <v>3</v>
      </c>
      <c r="B75" s="1" t="str">
        <f>$F75&amp;$J75&amp;" · ("&amp;$G75&amp;$J75&amp;" + "&amp;$H75&amp;$K75&amp;")"</f>
        <v>3t · (6t + 8u)</v>
      </c>
      <c r="C75" s="1" t="str">
        <f>$G75*$F75&amp;$J75&amp;"² + "&amp;$H75*$F75&amp;$J75&amp;$K75</f>
        <v>18t² + 24tu</v>
      </c>
      <c r="E75">
        <f ca="1">ROUND(RAND()*5+0.5,0)</f>
        <v>4</v>
      </c>
      <c r="F75">
        <f ca="1">ROUND(RAND()*5+0.5,0)</f>
        <v>3</v>
      </c>
      <c r="G75">
        <f ca="1">ROUND(RAND()*5+0.5,0)+F75</f>
        <v>6</v>
      </c>
      <c r="H75">
        <f ca="1">ROUND(RAND()*5+0.5,0)+E75</f>
        <v>8</v>
      </c>
      <c r="I75">
        <f ca="1">ROUND(RAND()*5+0.5,0)</f>
        <v>5</v>
      </c>
      <c r="J75" t="str">
        <f>CHAR(H75+108)</f>
        <v>t</v>
      </c>
      <c r="K75" t="str">
        <f>CHAR($H75+109)</f>
        <v>u</v>
      </c>
      <c r="L75" t="str">
        <f>CHAR($H75+110)</f>
        <v>v</v>
      </c>
    </row>
    <row r="76" spans="1:12" ht="15">
      <c r="A76">
        <v>4</v>
      </c>
      <c r="B76" s="1" t="str">
        <f>"(-"&amp;$F76&amp;$J76&amp;") · ("&amp;$J76&amp;" + "&amp;$H76&amp;$K76&amp;")"</f>
        <v>(-2p) · (p + 4q)</v>
      </c>
      <c r="C76" s="1" t="str">
        <f>"-"&amp;$F76&amp;$J76&amp;"² - "&amp;$H76*$F76&amp;$J76&amp;$K76</f>
        <v>-2p² - 8pq</v>
      </c>
      <c r="E76">
        <f ca="1" t="shared" si="9"/>
        <v>3</v>
      </c>
      <c r="F76">
        <f ca="1" t="shared" si="9"/>
        <v>2</v>
      </c>
      <c r="G76">
        <f ca="1">ROUND(RAND()*5+0.5,0)+F76</f>
        <v>6</v>
      </c>
      <c r="H76">
        <f ca="1">ROUND(RAND()*5+0.5,0)+E76</f>
        <v>4</v>
      </c>
      <c r="I76">
        <f ca="1">ROUND(RAND()*5+0.5,0)+E76</f>
        <v>8</v>
      </c>
      <c r="J76" t="str">
        <f>CHAR(H76+108)</f>
        <v>p</v>
      </c>
      <c r="K76" t="str">
        <f>CHAR($H76+109)</f>
        <v>q</v>
      </c>
      <c r="L76" t="str">
        <f>CHAR($H76+110)</f>
        <v>r</v>
      </c>
    </row>
    <row r="77" spans="1:12" ht="15">
      <c r="A77">
        <v>5</v>
      </c>
      <c r="B77" s="1" t="str">
        <f>"(-"&amp;$F77&amp;$J77&amp;") · ("&amp;$G77&amp;$J77&amp;" + "&amp;$H77&amp;")"</f>
        <v>(-3p) · (6p + 4)</v>
      </c>
      <c r="C77" s="1" t="str">
        <f>"-"&amp;$G77*$F77&amp;$J77&amp;"² - "&amp;$H77*$F77&amp;$J77</f>
        <v>-18p² - 12p</v>
      </c>
      <c r="E77">
        <f ca="1">ROUND(RAND()*5+0.5,0)</f>
        <v>2</v>
      </c>
      <c r="F77">
        <f ca="1">ROUND(RAND()*5+0.5,0)</f>
        <v>3</v>
      </c>
      <c r="G77">
        <f ca="1">ROUND(RAND()*5+0.5,0)+F77</f>
        <v>6</v>
      </c>
      <c r="H77">
        <f ca="1">ROUND(RAND()*5+0.5,0)+E77</f>
        <v>4</v>
      </c>
      <c r="I77">
        <f ca="1">ROUND(RAND()*5+0.5,0)</f>
        <v>1</v>
      </c>
      <c r="J77" t="str">
        <f>CHAR(H77+108)</f>
        <v>p</v>
      </c>
      <c r="K77" t="str">
        <f>CHAR($H77+109)</f>
        <v>q</v>
      </c>
      <c r="L77" t="str">
        <f>CHAR($H77+110)</f>
        <v>r</v>
      </c>
    </row>
    <row r="78" spans="2:3" ht="15">
      <c r="B78" s="1"/>
      <c r="C78" s="1"/>
    </row>
    <row r="79" spans="1:3" ht="15">
      <c r="A79">
        <f ca="1">ROUND(RAND()*MAX(A73:A78)+0.5,0)</f>
        <v>3</v>
      </c>
      <c r="B79" s="1" t="str">
        <f>VLOOKUP($A79,$A73:$C77,2)</f>
        <v>3t · (6t + 8u)</v>
      </c>
      <c r="C79" s="1" t="str">
        <f>VLOOKUP($A79,$A73:$C77,3)</f>
        <v>18t² + 24tu</v>
      </c>
    </row>
    <row r="81" ht="15">
      <c r="B81" s="2"/>
    </row>
    <row r="82" spans="1:9" ht="12.75">
      <c r="A82">
        <v>9</v>
      </c>
      <c r="B82" t="s">
        <v>5</v>
      </c>
      <c r="C82" t="s">
        <v>6</v>
      </c>
      <c r="E82" t="s">
        <v>7</v>
      </c>
      <c r="F82" t="s">
        <v>7</v>
      </c>
      <c r="G82" t="s">
        <v>7</v>
      </c>
      <c r="H82" t="s">
        <v>7</v>
      </c>
      <c r="I82" t="s">
        <v>7</v>
      </c>
    </row>
    <row r="83" spans="1:12" ht="15">
      <c r="A83">
        <v>1</v>
      </c>
      <c r="B83" s="1" t="str">
        <f>K83&amp;" + (-"&amp;$F83&amp;") · ("&amp;$G83&amp;$J83&amp;" + "&amp;$H83&amp;$K83&amp;")"</f>
        <v>u + (-3) · (5t + 8u)</v>
      </c>
      <c r="C83" s="1" t="str">
        <f>"-"&amp;$G83*$F83&amp;$J83&amp;" - "&amp;$H83*$F83-1&amp;$K83</f>
        <v>-15t - 23u</v>
      </c>
      <c r="E83">
        <f ca="1">ROUND(RAND()*5+0.5,0)</f>
        <v>5</v>
      </c>
      <c r="F83">
        <f ca="1">ROUND(RAND()*5+0.5,0)</f>
        <v>3</v>
      </c>
      <c r="G83">
        <f ca="1">ROUND(RAND()*5+0.5,0)+F83</f>
        <v>5</v>
      </c>
      <c r="H83">
        <f ca="1">ROUND(RAND()*5+0.5,0)+E83</f>
        <v>8</v>
      </c>
      <c r="I83">
        <f ca="1">ROUND(RAND()*5+0.5,0)</f>
        <v>1</v>
      </c>
      <c r="J83" t="str">
        <f>CHAR(H83+108)</f>
        <v>t</v>
      </c>
      <c r="K83" t="str">
        <f>CHAR($H83+109)</f>
        <v>u</v>
      </c>
      <c r="L83" t="str">
        <f>CHAR($H83+110)</f>
        <v>v</v>
      </c>
    </row>
    <row r="84" spans="1:12" ht="15">
      <c r="A84">
        <v>2</v>
      </c>
      <c r="B84" s="1" t="str">
        <f>$E84&amp;$K84&amp;" + (-"&amp;$F84&amp;") · ("&amp;$G84&amp;$J84&amp;" + "&amp;$H84&amp;$K84&amp;")"</f>
        <v>4u + (-2) · (3t + 8u)</v>
      </c>
      <c r="C84" s="1" t="str">
        <f>"-"&amp;$G84*$F84&amp;$J84&amp;" - "&amp;$H84*$F84-$E84&amp;$K84</f>
        <v>-6t - 12u</v>
      </c>
      <c r="E84">
        <f aca="true" ca="1" t="shared" si="10" ref="E84:F86">ROUND(RAND()*5+0.5,0)</f>
        <v>4</v>
      </c>
      <c r="F84">
        <f ca="1" t="shared" si="10"/>
        <v>2</v>
      </c>
      <c r="G84">
        <f ca="1">ROUND(RAND()*5+0.5,0)+F84</f>
        <v>3</v>
      </c>
      <c r="H84">
        <f ca="1">ROUND(RAND()*5+0.5,0)+E84</f>
        <v>8</v>
      </c>
      <c r="I84">
        <f ca="1">ROUND(RAND()*5+0.5,0)+E84</f>
        <v>6</v>
      </c>
      <c r="J84" t="str">
        <f>CHAR(H84+108)</f>
        <v>t</v>
      </c>
      <c r="K84" t="str">
        <f>CHAR($H84+109)</f>
        <v>u</v>
      </c>
      <c r="L84" t="str">
        <f>CHAR($H84+110)</f>
        <v>v</v>
      </c>
    </row>
    <row r="85" spans="1:12" ht="15">
      <c r="A85">
        <v>3</v>
      </c>
      <c r="B85" s="1" t="str">
        <f>J85&amp;" + (-"&amp;$F85&amp;") · ("&amp;$G85&amp;$J85&amp;" + "&amp;$H85&amp;$K85&amp;")"</f>
        <v>v + (-5) · (10v + 10w)</v>
      </c>
      <c r="C85" s="1" t="str">
        <f>"-"&amp;$G85*$F85-1&amp;$J85&amp;" - "&amp;$H85*$F85&amp;$K85</f>
        <v>-49v - 50w</v>
      </c>
      <c r="E85">
        <f ca="1">ROUND(RAND()*5+0.5,0)</f>
        <v>5</v>
      </c>
      <c r="F85">
        <f ca="1">ROUND(RAND()*5+0.5,0)</f>
        <v>5</v>
      </c>
      <c r="G85">
        <f ca="1">ROUND(RAND()*5+0.5,0)+F85</f>
        <v>10</v>
      </c>
      <c r="H85">
        <f ca="1">ROUND(RAND()*5+0.5,0)+E85</f>
        <v>10</v>
      </c>
      <c r="I85">
        <f ca="1">ROUND(RAND()*5+0.5,0)</f>
        <v>2</v>
      </c>
      <c r="J85" t="str">
        <f>CHAR(H85+108)</f>
        <v>v</v>
      </c>
      <c r="K85" t="str">
        <f>CHAR($H85+109)</f>
        <v>w</v>
      </c>
      <c r="L85" t="str">
        <f>CHAR($H85+110)</f>
        <v>x</v>
      </c>
    </row>
    <row r="86" spans="1:12" ht="15">
      <c r="A86">
        <v>4</v>
      </c>
      <c r="B86" s="1" t="str">
        <f>$E86&amp;$K86&amp;" + (-"&amp;$F86&amp;") · ("&amp;$G86&amp;$J86&amp;" - "&amp;$H86&amp;$K86&amp;")"</f>
        <v>3r + (-4) · (6q - 5r)</v>
      </c>
      <c r="C86" s="1" t="str">
        <f>"-"&amp;$G86*$F86&amp;$J86&amp;" + "&amp;$H86*$F86+$E86&amp;$K86</f>
        <v>-24q + 23r</v>
      </c>
      <c r="E86">
        <f ca="1" t="shared" si="10"/>
        <v>3</v>
      </c>
      <c r="F86">
        <f ca="1" t="shared" si="10"/>
        <v>4</v>
      </c>
      <c r="G86">
        <f ca="1">ROUND(RAND()*5+0.5,0)+F86</f>
        <v>6</v>
      </c>
      <c r="H86">
        <f ca="1">ROUND(RAND()*5+0.5,0)+E86</f>
        <v>5</v>
      </c>
      <c r="I86">
        <f ca="1">ROUND(RAND()*5+0.5,0)+E86</f>
        <v>5</v>
      </c>
      <c r="J86" t="str">
        <f>CHAR(H86+108)</f>
        <v>q</v>
      </c>
      <c r="K86" t="str">
        <f>CHAR($H86+109)</f>
        <v>r</v>
      </c>
      <c r="L86" t="str">
        <f>CHAR($H86+110)</f>
        <v>s</v>
      </c>
    </row>
    <row r="87" spans="1:12" ht="15">
      <c r="A87">
        <v>5</v>
      </c>
      <c r="B87" s="1" t="str">
        <f>"-"&amp;$E87&amp;$K87&amp;" + (-"&amp;$F87&amp;") · ("&amp;$G87&amp;$J87&amp;" + "&amp;$H87&amp;$K87&amp;")"</f>
        <v>-5s + (-5) · (8r + 6s)</v>
      </c>
      <c r="C87" s="1" t="str">
        <f>"-"&amp;$G87*$F87&amp;$J87&amp;" - "&amp;$H87*$F87+$E87&amp;$K87</f>
        <v>-40r - 35s</v>
      </c>
      <c r="E87">
        <f ca="1">ROUND(RAND()*5+0.5,0)</f>
        <v>5</v>
      </c>
      <c r="F87">
        <f ca="1">ROUND(RAND()*5+0.5,0)</f>
        <v>5</v>
      </c>
      <c r="G87">
        <f ca="1">ROUND(RAND()*5+0.5,0)+F87</f>
        <v>8</v>
      </c>
      <c r="H87">
        <f ca="1">ROUND(RAND()*5+0.5,0)+E87</f>
        <v>6</v>
      </c>
      <c r="I87">
        <f ca="1">ROUND(RAND()*5+0.5,0)</f>
        <v>4</v>
      </c>
      <c r="J87" t="str">
        <f>CHAR(H87+108)</f>
        <v>r</v>
      </c>
      <c r="K87" t="str">
        <f>CHAR($H87+109)</f>
        <v>s</v>
      </c>
      <c r="L87" t="str">
        <f>CHAR($H87+110)</f>
        <v>t</v>
      </c>
    </row>
    <row r="88" spans="2:3" ht="15">
      <c r="B88" s="1"/>
      <c r="C88" s="1"/>
    </row>
    <row r="89" spans="1:3" ht="15">
      <c r="A89">
        <f ca="1">ROUND(RAND()*MAX(A83:A88)+0.5,0)</f>
        <v>2</v>
      </c>
      <c r="B89" s="1" t="str">
        <f>VLOOKUP($A89,$A83:$C87,2)</f>
        <v>4u + (-2) · (3t + 8u)</v>
      </c>
      <c r="C89" s="1" t="str">
        <f>VLOOKUP($A89,$A83:$C87,3)</f>
        <v>-6t - 12u</v>
      </c>
    </row>
    <row r="91" ht="15">
      <c r="B91" s="2"/>
    </row>
    <row r="92" spans="1:9" ht="12.75">
      <c r="A92">
        <v>10</v>
      </c>
      <c r="B92" t="s">
        <v>5</v>
      </c>
      <c r="C92" t="s">
        <v>6</v>
      </c>
      <c r="E92" t="s">
        <v>7</v>
      </c>
      <c r="F92" t="s">
        <v>7</v>
      </c>
      <c r="G92" t="s">
        <v>7</v>
      </c>
      <c r="H92" t="s">
        <v>7</v>
      </c>
      <c r="I92" t="s">
        <v>7</v>
      </c>
    </row>
    <row r="93" spans="1:12" ht="15">
      <c r="A93">
        <v>1</v>
      </c>
      <c r="B93" s="1" t="str">
        <f>"("&amp;$G93*E93&amp;$J93&amp;$K93&amp;" + "&amp;$H93*E93&amp;$K93&amp;") :"&amp;E93&amp;$K93</f>
        <v>(30rs + 30s) :5s</v>
      </c>
      <c r="C93" s="1" t="str">
        <f>$G93&amp;$J93&amp;" + "&amp;$H93</f>
        <v>6r + 6</v>
      </c>
      <c r="E93">
        <f ca="1">ROUND(RAND()*5+1.5,0)</f>
        <v>5</v>
      </c>
      <c r="F93">
        <f ca="1">ROUND(RAND()*5+0.5,0)</f>
        <v>1</v>
      </c>
      <c r="G93">
        <f ca="1">ROUND(RAND()*5+0.5,0)+F93</f>
        <v>6</v>
      </c>
      <c r="H93">
        <f ca="1">ROUND(RAND()*5+0.5,0)+E93</f>
        <v>6</v>
      </c>
      <c r="I93">
        <f ca="1">ROUND(RAND()*5+0.5,0)</f>
        <v>5</v>
      </c>
      <c r="J93" t="str">
        <f>CHAR(H93+108)</f>
        <v>r</v>
      </c>
      <c r="K93" t="str">
        <f>CHAR($H93+109)</f>
        <v>s</v>
      </c>
      <c r="L93" t="str">
        <f>CHAR($H93+110)</f>
        <v>t</v>
      </c>
    </row>
    <row r="94" spans="1:12" ht="15">
      <c r="A94">
        <v>2</v>
      </c>
      <c r="B94" s="1" t="str">
        <f>"("&amp;$G94*E94&amp;$J94&amp;$K94&amp;" + "&amp;$H94*E94&amp;$K94&amp;") :"&amp;E94</f>
        <v>(8pq + 8q) :2</v>
      </c>
      <c r="C94" s="1" t="str">
        <f>$G94&amp;$J94&amp;$K94&amp;" + "&amp;$H94&amp;$K94</f>
        <v>4pq + 4q</v>
      </c>
      <c r="E94">
        <f ca="1">ROUND(RAND()*5+1.5,0)</f>
        <v>2</v>
      </c>
      <c r="F94">
        <f ca="1">ROUND(RAND()*5+0.5,0)</f>
        <v>2</v>
      </c>
      <c r="G94">
        <f ca="1">ROUND(RAND()*5+0.5,0)+F94</f>
        <v>4</v>
      </c>
      <c r="H94">
        <f ca="1">ROUND(RAND()*5+0.5,0)+E94</f>
        <v>4</v>
      </c>
      <c r="I94">
        <f ca="1">ROUND(RAND()*5+0.5,0)+E94</f>
        <v>5</v>
      </c>
      <c r="J94" t="str">
        <f>CHAR(H94+108)</f>
        <v>p</v>
      </c>
      <c r="K94" t="str">
        <f>CHAR($H94+109)</f>
        <v>q</v>
      </c>
      <c r="L94" t="str">
        <f>CHAR($H94+110)</f>
        <v>r</v>
      </c>
    </row>
    <row r="95" spans="1:12" ht="15">
      <c r="A95">
        <v>3</v>
      </c>
      <c r="B95" s="1" t="str">
        <f>"("&amp;$G95*E95&amp;$J95&amp;$K95&amp;" - "&amp;$H95*E95&amp;$K95&amp;") :"&amp;E95&amp;$K95</f>
        <v>(8op - 6p) :2p</v>
      </c>
      <c r="C95" s="1" t="str">
        <f>$G95&amp;$J95&amp;" - "&amp;$H95</f>
        <v>4o - 3</v>
      </c>
      <c r="E95">
        <f ca="1">ROUND(RAND()*5+1.5,0)</f>
        <v>2</v>
      </c>
      <c r="F95">
        <f ca="1">ROUND(RAND()*5+0.5,0)</f>
        <v>3</v>
      </c>
      <c r="G95">
        <f ca="1">ROUND(RAND()*5+0.5,0)+F95</f>
        <v>4</v>
      </c>
      <c r="H95">
        <f ca="1">ROUND(RAND()*5+0.5,0)+E95</f>
        <v>3</v>
      </c>
      <c r="I95">
        <f ca="1">ROUND(RAND()*5+0.5,0)</f>
        <v>5</v>
      </c>
      <c r="J95" t="str">
        <f>CHAR(H95+108)</f>
        <v>o</v>
      </c>
      <c r="K95" t="str">
        <f>CHAR($H95+109)</f>
        <v>p</v>
      </c>
      <c r="L95" t="str">
        <f>CHAR($H95+110)</f>
        <v>q</v>
      </c>
    </row>
    <row r="96" spans="1:12" ht="15">
      <c r="A96">
        <v>4</v>
      </c>
      <c r="B96" s="1" t="str">
        <f>"("&amp;$G96*E96&amp;$J96&amp;$K96&amp;" - "&amp;$H96*E96&amp;$K96&amp;") :"&amp;E96</f>
        <v>(12pq - 12q) :3</v>
      </c>
      <c r="C96" s="1" t="str">
        <f>$G96&amp;$J96&amp;$K96&amp;" - "&amp;$H96&amp;$K96</f>
        <v>4pq - 4q</v>
      </c>
      <c r="E96">
        <f ca="1">ROUND(RAND()*5+1.5,0)</f>
        <v>3</v>
      </c>
      <c r="F96">
        <f ca="1">ROUND(RAND()*5+0.5,0)</f>
        <v>1</v>
      </c>
      <c r="G96">
        <f ca="1">ROUND(RAND()*5+0.5,0)+F96</f>
        <v>4</v>
      </c>
      <c r="H96">
        <f ca="1">ROUND(RAND()*5+0.5,0)+E96</f>
        <v>4</v>
      </c>
      <c r="I96">
        <f ca="1">ROUND(RAND()*5+0.5,0)+E96</f>
        <v>7</v>
      </c>
      <c r="J96" t="str">
        <f>CHAR(H96+108)</f>
        <v>p</v>
      </c>
      <c r="K96" t="str">
        <f>CHAR($H96+109)</f>
        <v>q</v>
      </c>
      <c r="L96" t="str">
        <f>CHAR($H96+110)</f>
        <v>r</v>
      </c>
    </row>
    <row r="97" spans="1:12" ht="15">
      <c r="A97">
        <v>5</v>
      </c>
      <c r="B97" s="1" t="str">
        <f>"("&amp;$G97*E97&amp;$J97&amp;$K97&amp;" + "&amp;$H97*E97&amp;$K97&amp;") :"&amp;E97&amp;$K97</f>
        <v>(27rs + 18s) :3s</v>
      </c>
      <c r="C97" s="1" t="str">
        <f>$G97&amp;$J97&amp;" + "&amp;$H97</f>
        <v>9r + 6</v>
      </c>
      <c r="E97">
        <f ca="1">ROUND(RAND()*5+1.5,0)</f>
        <v>3</v>
      </c>
      <c r="F97">
        <f ca="1">ROUND(RAND()*5+0.5,0)</f>
        <v>5</v>
      </c>
      <c r="G97">
        <f ca="1">ROUND(RAND()*5+0.5,0)+F97</f>
        <v>9</v>
      </c>
      <c r="H97">
        <f ca="1">ROUND(RAND()*5+0.5,0)+E97</f>
        <v>6</v>
      </c>
      <c r="I97">
        <f ca="1">ROUND(RAND()*5+0.5,0)</f>
        <v>5</v>
      </c>
      <c r="J97" t="str">
        <f>CHAR(H97+108)</f>
        <v>r</v>
      </c>
      <c r="K97" t="str">
        <f>CHAR($H97+109)</f>
        <v>s</v>
      </c>
      <c r="L97" t="str">
        <f>CHAR($H97+110)</f>
        <v>t</v>
      </c>
    </row>
    <row r="98" spans="2:3" ht="15">
      <c r="B98" s="1"/>
      <c r="C98" s="1"/>
    </row>
    <row r="99" spans="1:3" ht="15">
      <c r="A99">
        <f ca="1">ROUND(RAND()*MAX(A93:A98)+0.5,0)</f>
        <v>3</v>
      </c>
      <c r="B99" s="1" t="str">
        <f>VLOOKUP($A99,$A93:$C97,2)</f>
        <v>(8op - 6p) :2p</v>
      </c>
      <c r="C99" s="1" t="str">
        <f>VLOOKUP($A99,$A93:$C97,3)</f>
        <v>4o - 3</v>
      </c>
    </row>
    <row r="101" ht="15">
      <c r="B101" s="2"/>
    </row>
    <row r="102" spans="1:9" ht="12.75">
      <c r="A102">
        <v>11</v>
      </c>
      <c r="B102" t="s">
        <v>5</v>
      </c>
      <c r="C102" t="s">
        <v>6</v>
      </c>
      <c r="E102" t="s">
        <v>7</v>
      </c>
      <c r="F102" t="s">
        <v>7</v>
      </c>
      <c r="G102" t="s">
        <v>7</v>
      </c>
      <c r="H102" t="s">
        <v>7</v>
      </c>
      <c r="I102" t="s">
        <v>7</v>
      </c>
    </row>
    <row r="103" spans="1:12" ht="15">
      <c r="A103">
        <v>1</v>
      </c>
      <c r="B103" s="1" t="str">
        <f>"("&amp;K103&amp;" + "&amp;$F103&amp;") · ("&amp;$G103&amp;" + "&amp;$H103&amp;$K103&amp;")"</f>
        <v>(v + 3) · (6 + 9v)</v>
      </c>
      <c r="C103" s="1" t="str">
        <f>H103&amp;K103&amp;"² + "&amp;H103*F103+G103&amp;K103&amp;"+ "&amp;G103*F103</f>
        <v>9v² + 33v+ 18</v>
      </c>
      <c r="E103">
        <f ca="1">ROUND(RAND()*5+0.5,0)</f>
        <v>4</v>
      </c>
      <c r="F103">
        <f ca="1">ROUND(RAND()*5+0.5,0)</f>
        <v>3</v>
      </c>
      <c r="G103">
        <f ca="1">ROUND(RAND()*5+0.5,0)+F103</f>
        <v>6</v>
      </c>
      <c r="H103">
        <f ca="1">ROUND(RAND()*5+0.5,0)+E103</f>
        <v>9</v>
      </c>
      <c r="I103">
        <f ca="1">ROUND(RAND()*5+0.5,0)</f>
        <v>2</v>
      </c>
      <c r="J103" t="str">
        <f>CHAR(H103+108)</f>
        <v>u</v>
      </c>
      <c r="K103" t="str">
        <f>CHAR($H103+109)</f>
        <v>v</v>
      </c>
      <c r="L103" t="str">
        <f>CHAR($H103+110)</f>
        <v>w</v>
      </c>
    </row>
    <row r="104" spans="1:12" ht="15">
      <c r="A104">
        <v>2</v>
      </c>
      <c r="B104" s="1" t="str">
        <f>"("&amp;K104&amp;" + "&amp;$F104&amp;") · ("&amp;$G104&amp;" + "&amp;$H104&amp;$K104&amp;")"</f>
        <v>(q + 2) · (4 + 4q)</v>
      </c>
      <c r="C104" s="1" t="str">
        <f>H104&amp;K104&amp;"² + "&amp;H104*F104+G104&amp;K104&amp;"+ "&amp;G104*F104</f>
        <v>4q² + 12q+ 8</v>
      </c>
      <c r="E104">
        <f aca="true" ca="1" t="shared" si="11" ref="E104:F106">ROUND(RAND()*5+0.5,0)</f>
        <v>3</v>
      </c>
      <c r="F104">
        <f ca="1" t="shared" si="11"/>
        <v>2</v>
      </c>
      <c r="G104">
        <f ca="1">ROUND(RAND()*5+0.5,0)+F104</f>
        <v>4</v>
      </c>
      <c r="H104">
        <f ca="1">ROUND(RAND()*5+0.5,0)+E104</f>
        <v>4</v>
      </c>
      <c r="I104">
        <f ca="1">ROUND(RAND()*5+0.5,0)+E104</f>
        <v>8</v>
      </c>
      <c r="J104" t="str">
        <f>CHAR(H104+108)</f>
        <v>p</v>
      </c>
      <c r="K104" t="str">
        <f>CHAR($H104+109)</f>
        <v>q</v>
      </c>
      <c r="L104" t="str">
        <f>CHAR($H104+110)</f>
        <v>r</v>
      </c>
    </row>
    <row r="105" spans="1:12" ht="15">
      <c r="A105">
        <v>3</v>
      </c>
      <c r="B105" s="1" t="str">
        <f>"("&amp;K105&amp;" + "&amp;$F105&amp;") · ("&amp;$G105&amp;" + "&amp;$H105&amp;$K105&amp;")"</f>
        <v>(t + 2) · (5 + 7t)</v>
      </c>
      <c r="C105" s="1" t="str">
        <f>H105&amp;K105&amp;"² + "&amp;H105*F105+G105&amp;K105&amp;"+ "&amp;G105*F105</f>
        <v>7t² + 19t+ 10</v>
      </c>
      <c r="E105">
        <f ca="1">ROUND(RAND()*5+0.5,0)</f>
        <v>2</v>
      </c>
      <c r="F105">
        <f ca="1">ROUND(RAND()*5+0.5,0)</f>
        <v>2</v>
      </c>
      <c r="G105">
        <f ca="1">ROUND(RAND()*5+0.5,0)+F105</f>
        <v>5</v>
      </c>
      <c r="H105">
        <f ca="1">ROUND(RAND()*5+0.5,0)+E105</f>
        <v>7</v>
      </c>
      <c r="I105">
        <f ca="1">ROUND(RAND()*5+0.5,0)</f>
        <v>5</v>
      </c>
      <c r="J105" t="str">
        <f>CHAR(H105+108)</f>
        <v>s</v>
      </c>
      <c r="K105" t="str">
        <f>CHAR($H105+109)</f>
        <v>t</v>
      </c>
      <c r="L105" t="str">
        <f>CHAR($H105+110)</f>
        <v>u</v>
      </c>
    </row>
    <row r="106" spans="1:12" ht="15">
      <c r="A106">
        <v>4</v>
      </c>
      <c r="B106" s="1" t="str">
        <f>"("&amp;K106&amp;" + "&amp;$F106&amp;") · ("&amp;$G106&amp;" + "&amp;$H106&amp;$K106&amp;")"</f>
        <v>(r + 5) · (8 + 5r)</v>
      </c>
      <c r="C106" s="1" t="str">
        <f>H106&amp;K106&amp;"² + "&amp;H106*F106+G106&amp;K106&amp;"+ "&amp;G106*F106</f>
        <v>5r² + 33r+ 40</v>
      </c>
      <c r="E106">
        <f ca="1" t="shared" si="11"/>
        <v>4</v>
      </c>
      <c r="F106">
        <f ca="1" t="shared" si="11"/>
        <v>5</v>
      </c>
      <c r="G106">
        <f ca="1">ROUND(RAND()*5+0.5,0)+F106</f>
        <v>8</v>
      </c>
      <c r="H106">
        <f ca="1">ROUND(RAND()*5+0.5,0)+E106</f>
        <v>5</v>
      </c>
      <c r="I106">
        <f ca="1">ROUND(RAND()*5+0.5,0)+E106</f>
        <v>7</v>
      </c>
      <c r="J106" t="str">
        <f>CHAR(H106+108)</f>
        <v>q</v>
      </c>
      <c r="K106" t="str">
        <f>CHAR($H106+109)</f>
        <v>r</v>
      </c>
      <c r="L106" t="str">
        <f>CHAR($H106+110)</f>
        <v>s</v>
      </c>
    </row>
    <row r="107" spans="1:12" ht="15">
      <c r="A107">
        <v>5</v>
      </c>
      <c r="B107" s="1" t="str">
        <f>"("&amp;K107&amp;" + "&amp;$F107&amp;") · ("&amp;$G107&amp;" + "&amp;$H107&amp;$K107&amp;")"</f>
        <v>(p + 4) · (6 + 3p)</v>
      </c>
      <c r="C107" s="1" t="str">
        <f>H107&amp;K107&amp;"² + "&amp;H107*F107+G107&amp;K107&amp;"+ "&amp;G107*F107</f>
        <v>3p² + 18p+ 24</v>
      </c>
      <c r="E107">
        <f ca="1">ROUND(RAND()*5+0.5,0)</f>
        <v>2</v>
      </c>
      <c r="F107">
        <f ca="1">ROUND(RAND()*5+0.5,0)</f>
        <v>4</v>
      </c>
      <c r="G107">
        <f ca="1">ROUND(RAND()*5+0.5,0)+F107</f>
        <v>6</v>
      </c>
      <c r="H107">
        <f ca="1">ROUND(RAND()*5+0.5,0)+E107</f>
        <v>3</v>
      </c>
      <c r="I107">
        <f ca="1">ROUND(RAND()*5+0.5,0)</f>
        <v>4</v>
      </c>
      <c r="J107" t="str">
        <f>CHAR(H107+108)</f>
        <v>o</v>
      </c>
      <c r="K107" t="str">
        <f>CHAR($H107+109)</f>
        <v>p</v>
      </c>
      <c r="L107" t="str">
        <f>CHAR($H107+110)</f>
        <v>q</v>
      </c>
    </row>
    <row r="108" spans="2:3" ht="15">
      <c r="B108" s="1"/>
      <c r="C108" s="1"/>
    </row>
    <row r="109" spans="1:3" ht="15">
      <c r="A109">
        <f ca="1">ROUND(RAND()*MAX(A103:A108)+0.5,0)</f>
        <v>5</v>
      </c>
      <c r="B109" s="1" t="str">
        <f>VLOOKUP($A109,$A103:$C107,2)</f>
        <v>(p + 4) · (6 + 3p)</v>
      </c>
      <c r="C109" s="1" t="str">
        <f>VLOOKUP($A109,$A103:$C107,3)</f>
        <v>3p² + 18p+ 24</v>
      </c>
    </row>
    <row r="112" spans="1:9" ht="12.75">
      <c r="A112">
        <v>12</v>
      </c>
      <c r="B112" t="s">
        <v>5</v>
      </c>
      <c r="C112" t="s">
        <v>6</v>
      </c>
      <c r="E112" t="s">
        <v>7</v>
      </c>
      <c r="F112" t="s">
        <v>7</v>
      </c>
      <c r="G112" t="s">
        <v>7</v>
      </c>
      <c r="H112" t="s">
        <v>7</v>
      </c>
      <c r="I112" t="s">
        <v>7</v>
      </c>
    </row>
    <row r="113" spans="1:12" ht="15">
      <c r="A113">
        <v>1</v>
      </c>
      <c r="B113" s="1" t="str">
        <f>"("&amp;K113&amp;" - "&amp;$F113&amp;") · ("&amp;$H113&amp;$K113&amp;" - "&amp;$G113&amp;")"</f>
        <v>(o - 4) · (2o - 7)</v>
      </c>
      <c r="C113" s="1" t="str">
        <f>H113&amp;K113&amp;"² - "&amp;H113*F113+G113&amp;K113&amp;" + "&amp;G113*F113</f>
        <v>2o² - 15o + 28</v>
      </c>
      <c r="E113">
        <f aca="true" ca="1" t="shared" si="12" ref="E113:F117">ROUND(RAND()*5+0.5,0)</f>
        <v>1</v>
      </c>
      <c r="F113">
        <f ca="1" t="shared" si="12"/>
        <v>4</v>
      </c>
      <c r="G113">
        <f ca="1">ROUND(RAND()*5+0.5,0)+F113</f>
        <v>7</v>
      </c>
      <c r="H113">
        <f ca="1">ROUND(RAND()*5+0.5,0)</f>
        <v>2</v>
      </c>
      <c r="I113">
        <f ca="1">ROUND(RAND()*5+0.5,0)</f>
        <v>1</v>
      </c>
      <c r="J113" t="str">
        <f>CHAR(H113+108)</f>
        <v>n</v>
      </c>
      <c r="K113" t="str">
        <f>CHAR($H113+109)</f>
        <v>o</v>
      </c>
      <c r="L113" t="str">
        <f>CHAR($H113+110)</f>
        <v>p</v>
      </c>
    </row>
    <row r="114" spans="1:12" ht="15">
      <c r="A114">
        <v>2</v>
      </c>
      <c r="B114" s="1" t="str">
        <f>"("&amp;K114&amp;" - "&amp;$F114&amp;") · ("&amp;$H114&amp;$K114&amp;" - "&amp;$G114&amp;")"</f>
        <v>(q - 3) · (4q - 7)</v>
      </c>
      <c r="C114" s="1" t="str">
        <f>H114&amp;K114&amp;"² - "&amp;H114*F114+G114&amp;K114&amp;" + "&amp;G114*F114</f>
        <v>4q² - 19q + 21</v>
      </c>
      <c r="E114">
        <f ca="1" t="shared" si="12"/>
        <v>1</v>
      </c>
      <c r="F114">
        <f ca="1" t="shared" si="12"/>
        <v>3</v>
      </c>
      <c r="G114">
        <f ca="1">ROUND(RAND()*5+0.5,0)+F114</f>
        <v>7</v>
      </c>
      <c r="H114">
        <f ca="1">ROUND(RAND()*5+0.5,0)</f>
        <v>4</v>
      </c>
      <c r="I114">
        <f ca="1">ROUND(RAND()*5+0.5,0)+E114</f>
        <v>3</v>
      </c>
      <c r="J114" t="str">
        <f>CHAR(H114+108)</f>
        <v>p</v>
      </c>
      <c r="K114" t="str">
        <f>CHAR($H114+109)</f>
        <v>q</v>
      </c>
      <c r="L114" t="str">
        <f>CHAR($H114+110)</f>
        <v>r</v>
      </c>
    </row>
    <row r="115" spans="1:12" ht="15">
      <c r="A115">
        <v>3</v>
      </c>
      <c r="B115" s="1" t="str">
        <f>"("&amp;K115&amp;" - "&amp;$F115&amp;") · ("&amp;$H115&amp;$K115&amp;" - "&amp;$G115&amp;")"</f>
        <v>(r - 4) · (5r - 8)</v>
      </c>
      <c r="C115" s="1" t="str">
        <f>H115&amp;K115&amp;"² - "&amp;H115*F115+G115&amp;K115&amp;" + "&amp;G115*F115</f>
        <v>5r² - 28r + 32</v>
      </c>
      <c r="E115">
        <f ca="1" t="shared" si="12"/>
        <v>3</v>
      </c>
      <c r="F115">
        <f ca="1" t="shared" si="12"/>
        <v>4</v>
      </c>
      <c r="G115">
        <f ca="1">ROUND(RAND()*5+0.5,0)+F115</f>
        <v>8</v>
      </c>
      <c r="H115">
        <f ca="1">ROUND(RAND()*5+0.5,0)</f>
        <v>5</v>
      </c>
      <c r="I115">
        <f ca="1">ROUND(RAND()*5+0.5,0)</f>
        <v>4</v>
      </c>
      <c r="J115" t="str">
        <f>CHAR(H115+108)</f>
        <v>q</v>
      </c>
      <c r="K115" t="str">
        <f>CHAR($H115+109)</f>
        <v>r</v>
      </c>
      <c r="L115" t="str">
        <f>CHAR($H115+110)</f>
        <v>s</v>
      </c>
    </row>
    <row r="116" spans="1:12" ht="15">
      <c r="A116">
        <v>4</v>
      </c>
      <c r="B116" s="1" t="str">
        <f>"("&amp;K116&amp;" - "&amp;$F116&amp;") · ("&amp;$H116&amp;$K116&amp;" - "&amp;$G116&amp;")"</f>
        <v>(q - 2) · (4q - 3)</v>
      </c>
      <c r="C116" s="1" t="str">
        <f>H116&amp;K116&amp;"² - "&amp;H116*F116+G116&amp;K116&amp;" + "&amp;G116*F116</f>
        <v>4q² - 11q + 6</v>
      </c>
      <c r="E116">
        <f ca="1" t="shared" si="12"/>
        <v>5</v>
      </c>
      <c r="F116">
        <f ca="1" t="shared" si="12"/>
        <v>2</v>
      </c>
      <c r="G116">
        <f ca="1">ROUND(RAND()*5+0.5,0)+F116</f>
        <v>3</v>
      </c>
      <c r="H116">
        <f ca="1">ROUND(RAND()*5+0.5,0)</f>
        <v>4</v>
      </c>
      <c r="I116">
        <f ca="1">ROUND(RAND()*5+0.5,0)+E116</f>
        <v>6</v>
      </c>
      <c r="J116" t="str">
        <f>CHAR(H116+108)</f>
        <v>p</v>
      </c>
      <c r="K116" t="str">
        <f>CHAR($H116+109)</f>
        <v>q</v>
      </c>
      <c r="L116" t="str">
        <f>CHAR($H116+110)</f>
        <v>r</v>
      </c>
    </row>
    <row r="117" spans="1:12" ht="15">
      <c r="A117">
        <v>5</v>
      </c>
      <c r="B117" s="1" t="str">
        <f>"("&amp;K117&amp;" - "&amp;$F117&amp;") · ("&amp;$H117&amp;$K117&amp;" - "&amp;$G117&amp;")"</f>
        <v>(r - 1) · (5r - 2)</v>
      </c>
      <c r="C117" s="1" t="str">
        <f>H117&amp;K117&amp;"² - "&amp;H117*F117+G117&amp;K117&amp;" + "&amp;G117*F117</f>
        <v>5r² - 7r + 2</v>
      </c>
      <c r="E117">
        <f ca="1" t="shared" si="12"/>
        <v>3</v>
      </c>
      <c r="F117">
        <f ca="1" t="shared" si="12"/>
        <v>1</v>
      </c>
      <c r="G117">
        <f ca="1">ROUND(RAND()*5+0.5,0)+F117</f>
        <v>2</v>
      </c>
      <c r="H117">
        <f ca="1">ROUND(RAND()*5+0.5,0)</f>
        <v>5</v>
      </c>
      <c r="I117">
        <f ca="1">ROUND(RAND()*5+0.5,0)</f>
        <v>1</v>
      </c>
      <c r="J117" t="str">
        <f>CHAR(H117+108)</f>
        <v>q</v>
      </c>
      <c r="K117" t="str">
        <f>CHAR($H117+109)</f>
        <v>r</v>
      </c>
      <c r="L117" t="str">
        <f>CHAR($H117+110)</f>
        <v>s</v>
      </c>
    </row>
    <row r="118" spans="2:3" ht="15">
      <c r="B118" s="1"/>
      <c r="C118" s="1"/>
    </row>
    <row r="119" spans="1:3" ht="15">
      <c r="A119">
        <f ca="1">ROUND(RAND()*MAX(A113:A118)+0.5,0)</f>
        <v>5</v>
      </c>
      <c r="B119" s="1" t="str">
        <f>VLOOKUP($A119,$A113:$C117,2)</f>
        <v>(r - 1) · (5r - 2)</v>
      </c>
      <c r="C119" s="1" t="str">
        <f>VLOOKUP($A119,$A113:$C117,3)</f>
        <v>5r² - 7r + 2</v>
      </c>
    </row>
    <row r="122" spans="1:9" ht="12.75">
      <c r="A122">
        <v>13</v>
      </c>
      <c r="B122" t="s">
        <v>5</v>
      </c>
      <c r="C122" t="s">
        <v>6</v>
      </c>
      <c r="E122" t="s">
        <v>7</v>
      </c>
      <c r="F122" t="s">
        <v>7</v>
      </c>
      <c r="G122" t="s">
        <v>7</v>
      </c>
      <c r="H122" t="s">
        <v>7</v>
      </c>
      <c r="I122" t="s">
        <v>7</v>
      </c>
    </row>
    <row r="123" spans="1:12" ht="15">
      <c r="A123">
        <v>1</v>
      </c>
      <c r="B123" s="1" t="str">
        <f>"("&amp;K123&amp;" - "&amp;$F123&amp;")²"</f>
        <v>(r - 4)²</v>
      </c>
      <c r="C123" s="1" t="str">
        <f>K123&amp;"² - "&amp;2*F123&amp;K123&amp;" + "&amp;F123*F123</f>
        <v>r² - 8r + 16</v>
      </c>
      <c r="E123">
        <f aca="true" ca="1" t="shared" si="13" ref="E123:F127">ROUND(RAND()*5+0.5,0)</f>
        <v>2</v>
      </c>
      <c r="F123">
        <f ca="1" t="shared" si="13"/>
        <v>4</v>
      </c>
      <c r="G123">
        <f ca="1">ROUND(RAND()*5+0.5,0)+F123</f>
        <v>5</v>
      </c>
      <c r="H123">
        <f ca="1">ROUND(RAND()*5+0.5,0)</f>
        <v>5</v>
      </c>
      <c r="I123">
        <f ca="1">ROUND(RAND()*5+0.5,0)</f>
        <v>4</v>
      </c>
      <c r="J123" t="str">
        <f>CHAR(H123+108)</f>
        <v>q</v>
      </c>
      <c r="K123" t="str">
        <f>CHAR($H123+109)</f>
        <v>r</v>
      </c>
      <c r="L123" t="str">
        <f>CHAR($H123+110)</f>
        <v>s</v>
      </c>
    </row>
    <row r="124" spans="1:12" ht="15">
      <c r="A124">
        <v>2</v>
      </c>
      <c r="B124" s="1" t="str">
        <f>"("&amp;K124&amp;" - "&amp;$F124&amp;")²"</f>
        <v>(r - 4)²</v>
      </c>
      <c r="C124" s="1" t="str">
        <f>K124&amp;"² - "&amp;2*F124&amp;K124&amp;" + "&amp;F124*F124</f>
        <v>r² - 8r + 16</v>
      </c>
      <c r="E124">
        <f ca="1" t="shared" si="13"/>
        <v>1</v>
      </c>
      <c r="F124">
        <f ca="1" t="shared" si="13"/>
        <v>4</v>
      </c>
      <c r="G124">
        <f ca="1">ROUND(RAND()*5+0.5,0)+F124</f>
        <v>7</v>
      </c>
      <c r="H124">
        <f ca="1">ROUND(RAND()*5+0.5,0)</f>
        <v>5</v>
      </c>
      <c r="I124">
        <f ca="1">ROUND(RAND()*5+0.5,0)+E124</f>
        <v>3</v>
      </c>
      <c r="J124" t="str">
        <f>CHAR(H124+108)</f>
        <v>q</v>
      </c>
      <c r="K124" t="str">
        <f>CHAR($H124+109)</f>
        <v>r</v>
      </c>
      <c r="L124" t="str">
        <f>CHAR($H124+110)</f>
        <v>s</v>
      </c>
    </row>
    <row r="125" spans="1:12" ht="15">
      <c r="A125">
        <v>3</v>
      </c>
      <c r="B125" s="1" t="str">
        <f>"("&amp;K125&amp;" - "&amp;$F125&amp;")²"</f>
        <v>(r - 1)²</v>
      </c>
      <c r="C125" s="1" t="str">
        <f>K125&amp;"² - "&amp;2*F125&amp;K125&amp;" + "&amp;F125*F125</f>
        <v>r² - 2r + 1</v>
      </c>
      <c r="E125">
        <f ca="1" t="shared" si="13"/>
        <v>1</v>
      </c>
      <c r="F125">
        <f ca="1" t="shared" si="13"/>
        <v>1</v>
      </c>
      <c r="G125">
        <f ca="1">ROUND(RAND()*5+0.5,0)+F125</f>
        <v>6</v>
      </c>
      <c r="H125">
        <f ca="1">ROUND(RAND()*5+0.5,0)</f>
        <v>5</v>
      </c>
      <c r="I125">
        <f ca="1">ROUND(RAND()*5+0.5,0)</f>
        <v>4</v>
      </c>
      <c r="J125" t="str">
        <f>CHAR(H125+108)</f>
        <v>q</v>
      </c>
      <c r="K125" t="str">
        <f>CHAR($H125+109)</f>
        <v>r</v>
      </c>
      <c r="L125" t="str">
        <f>CHAR($H125+110)</f>
        <v>s</v>
      </c>
    </row>
    <row r="126" spans="1:12" ht="15">
      <c r="A126">
        <v>4</v>
      </c>
      <c r="B126" s="1" t="str">
        <f>"("&amp;K126&amp;" - "&amp;$F126&amp;")²"</f>
        <v>(r - 5)²</v>
      </c>
      <c r="C126" s="1" t="str">
        <f>K126&amp;"² - "&amp;2*F126&amp;K126&amp;" + "&amp;F126*F126</f>
        <v>r² - 10r + 25</v>
      </c>
      <c r="E126">
        <f ca="1" t="shared" si="13"/>
        <v>1</v>
      </c>
      <c r="F126">
        <f ca="1" t="shared" si="13"/>
        <v>5</v>
      </c>
      <c r="G126">
        <f ca="1">ROUND(RAND()*5+0.5,0)+F126</f>
        <v>9</v>
      </c>
      <c r="H126">
        <f ca="1">ROUND(RAND()*5+0.5,0)</f>
        <v>5</v>
      </c>
      <c r="I126">
        <f ca="1">ROUND(RAND()*5+0.5,0)+E126</f>
        <v>4</v>
      </c>
      <c r="J126" t="str">
        <f>CHAR(H126+108)</f>
        <v>q</v>
      </c>
      <c r="K126" t="str">
        <f>CHAR($H126+109)</f>
        <v>r</v>
      </c>
      <c r="L126" t="str">
        <f>CHAR($H126+110)</f>
        <v>s</v>
      </c>
    </row>
    <row r="127" spans="1:12" ht="15">
      <c r="A127">
        <v>5</v>
      </c>
      <c r="B127" s="1" t="str">
        <f>"("&amp;K127&amp;" - "&amp;$F127&amp;")²"</f>
        <v>(r - 3)²</v>
      </c>
      <c r="C127" s="1" t="str">
        <f>K127&amp;"² - "&amp;2*F127&amp;K127&amp;" + "&amp;F127*F127</f>
        <v>r² - 6r + 9</v>
      </c>
      <c r="E127">
        <f ca="1" t="shared" si="13"/>
        <v>2</v>
      </c>
      <c r="F127">
        <f ca="1" t="shared" si="13"/>
        <v>3</v>
      </c>
      <c r="G127">
        <f ca="1">ROUND(RAND()*5+0.5,0)+F127</f>
        <v>4</v>
      </c>
      <c r="H127">
        <f ca="1">ROUND(RAND()*5+0.5,0)</f>
        <v>5</v>
      </c>
      <c r="I127">
        <f ca="1">ROUND(RAND()*5+0.5,0)</f>
        <v>5</v>
      </c>
      <c r="J127" t="str">
        <f>CHAR(H127+108)</f>
        <v>q</v>
      </c>
      <c r="K127" t="str">
        <f>CHAR($H127+109)</f>
        <v>r</v>
      </c>
      <c r="L127" t="str">
        <f>CHAR($H127+110)</f>
        <v>s</v>
      </c>
    </row>
    <row r="128" spans="2:3" ht="15">
      <c r="B128" s="1"/>
      <c r="C128" s="1"/>
    </row>
    <row r="129" spans="1:3" ht="15">
      <c r="A129">
        <f ca="1">ROUND(RAND()*MAX(A123:A128)+0.5,0)</f>
        <v>5</v>
      </c>
      <c r="B129" s="1" t="str">
        <f>VLOOKUP($A129,$A123:$C127,2)</f>
        <v>(r - 3)²</v>
      </c>
      <c r="C129" s="1" t="str">
        <f>VLOOKUP($A129,$A123:$C127,3)</f>
        <v>r² - 6r + 9</v>
      </c>
    </row>
    <row r="132" spans="1:9" ht="12.75">
      <c r="A132">
        <v>14</v>
      </c>
      <c r="B132" t="s">
        <v>5</v>
      </c>
      <c r="C132" t="s">
        <v>6</v>
      </c>
      <c r="E132" t="s">
        <v>7</v>
      </c>
      <c r="F132" t="s">
        <v>7</v>
      </c>
      <c r="G132" t="s">
        <v>7</v>
      </c>
      <c r="H132" t="s">
        <v>7</v>
      </c>
      <c r="I132" t="s">
        <v>7</v>
      </c>
    </row>
    <row r="133" spans="1:12" ht="15">
      <c r="A133">
        <v>1</v>
      </c>
      <c r="B133" s="1" t="str">
        <f>"("&amp;K133&amp;" + "&amp;$F133&amp;")²"</f>
        <v>(q + 1)²</v>
      </c>
      <c r="C133" s="1" t="str">
        <f>K133&amp;"² + "&amp;2*F133&amp;K133&amp;" + "&amp;F133*F133</f>
        <v>q² + 2q + 1</v>
      </c>
      <c r="E133">
        <f aca="true" ca="1" t="shared" si="14" ref="E133:F137">ROUND(RAND()*5+0.5,0)</f>
        <v>1</v>
      </c>
      <c r="F133">
        <f ca="1" t="shared" si="14"/>
        <v>1</v>
      </c>
      <c r="G133">
        <f ca="1">ROUND(RAND()*5+0.5,0)+F133</f>
        <v>2</v>
      </c>
      <c r="H133">
        <f ca="1">ROUND(RAND()*5+0.5,0)</f>
        <v>4</v>
      </c>
      <c r="I133">
        <f ca="1">ROUND(RAND()*5+0.5,0)</f>
        <v>4</v>
      </c>
      <c r="J133" t="str">
        <f>CHAR(H133+108)</f>
        <v>p</v>
      </c>
      <c r="K133" t="str">
        <f>CHAR($H133+109)</f>
        <v>q</v>
      </c>
      <c r="L133" t="str">
        <f>CHAR($H133+110)</f>
        <v>r</v>
      </c>
    </row>
    <row r="134" spans="1:12" ht="15">
      <c r="A134">
        <v>2</v>
      </c>
      <c r="B134" s="1" t="str">
        <f>"("&amp;K134&amp;" + "&amp;$F134&amp;")²"</f>
        <v>(p + 4)²</v>
      </c>
      <c r="C134" s="1" t="str">
        <f>K134&amp;"² + "&amp;2*F134&amp;K134&amp;" + "&amp;F134*F134</f>
        <v>p² + 8p + 16</v>
      </c>
      <c r="E134">
        <f ca="1" t="shared" si="14"/>
        <v>4</v>
      </c>
      <c r="F134">
        <f ca="1" t="shared" si="14"/>
        <v>4</v>
      </c>
      <c r="G134">
        <f ca="1">ROUND(RAND()*5+0.5,0)+F134</f>
        <v>5</v>
      </c>
      <c r="H134">
        <f ca="1">ROUND(RAND()*5+0.5,0)</f>
        <v>3</v>
      </c>
      <c r="I134">
        <f ca="1">ROUND(RAND()*5+0.5,0)+E134</f>
        <v>5</v>
      </c>
      <c r="J134" t="str">
        <f>CHAR(H134+108)</f>
        <v>o</v>
      </c>
      <c r="K134" t="str">
        <f>CHAR($H134+109)</f>
        <v>p</v>
      </c>
      <c r="L134" t="str">
        <f>CHAR($H134+110)</f>
        <v>q</v>
      </c>
    </row>
    <row r="135" spans="1:12" ht="15">
      <c r="A135">
        <v>3</v>
      </c>
      <c r="B135" s="1" t="str">
        <f>"("&amp;K135&amp;" + "&amp;$F135&amp;")²"</f>
        <v>(n + 4)²</v>
      </c>
      <c r="C135" s="1" t="str">
        <f>K135&amp;"² + "&amp;2*F135&amp;K135&amp;" + "&amp;F135*F135</f>
        <v>n² + 8n + 16</v>
      </c>
      <c r="E135">
        <f ca="1" t="shared" si="14"/>
        <v>4</v>
      </c>
      <c r="F135">
        <f ca="1" t="shared" si="14"/>
        <v>4</v>
      </c>
      <c r="G135">
        <f ca="1">ROUND(RAND()*5+0.5,0)+F135</f>
        <v>7</v>
      </c>
      <c r="H135">
        <f ca="1">ROUND(RAND()*5+0.5,0)</f>
        <v>1</v>
      </c>
      <c r="I135">
        <f ca="1">ROUND(RAND()*5+0.5,0)</f>
        <v>5</v>
      </c>
      <c r="J135" t="str">
        <f>CHAR(H135+108)</f>
        <v>m</v>
      </c>
      <c r="K135" t="str">
        <f>CHAR($H135+109)</f>
        <v>n</v>
      </c>
      <c r="L135" t="str">
        <f>CHAR($H135+110)</f>
        <v>o</v>
      </c>
    </row>
    <row r="136" spans="1:12" ht="15">
      <c r="A136">
        <v>4</v>
      </c>
      <c r="B136" s="1" t="str">
        <f>"("&amp;K136&amp;" + "&amp;$F136&amp;")²"</f>
        <v>(n + 2)²</v>
      </c>
      <c r="C136" s="1" t="str">
        <f>K136&amp;"² + "&amp;2*F136&amp;K136&amp;" + "&amp;F136*F136</f>
        <v>n² + 4n + 4</v>
      </c>
      <c r="E136">
        <f ca="1" t="shared" si="14"/>
        <v>4</v>
      </c>
      <c r="F136">
        <f ca="1" t="shared" si="14"/>
        <v>2</v>
      </c>
      <c r="G136">
        <f ca="1">ROUND(RAND()*5+0.5,0)+F136</f>
        <v>6</v>
      </c>
      <c r="H136">
        <f ca="1">ROUND(RAND()*5+0.5,0)</f>
        <v>1</v>
      </c>
      <c r="I136">
        <f ca="1">ROUND(RAND()*5+0.5,0)+E136</f>
        <v>5</v>
      </c>
      <c r="J136" t="str">
        <f>CHAR(H136+108)</f>
        <v>m</v>
      </c>
      <c r="K136" t="str">
        <f>CHAR($H136+109)</f>
        <v>n</v>
      </c>
      <c r="L136" t="str">
        <f>CHAR($H136+110)</f>
        <v>o</v>
      </c>
    </row>
    <row r="137" spans="1:12" ht="15">
      <c r="A137">
        <v>5</v>
      </c>
      <c r="B137" s="1" t="str">
        <f>"("&amp;K137&amp;" + "&amp;$F137&amp;")²"</f>
        <v>(p + 5)²</v>
      </c>
      <c r="C137" s="1" t="str">
        <f>K137&amp;"² + "&amp;2*F137&amp;K137&amp;" + "&amp;F137*F137</f>
        <v>p² + 10p + 25</v>
      </c>
      <c r="E137">
        <f ca="1" t="shared" si="14"/>
        <v>3</v>
      </c>
      <c r="F137">
        <f ca="1" t="shared" si="14"/>
        <v>5</v>
      </c>
      <c r="G137">
        <f ca="1">ROUND(RAND()*5+0.5,0)+F137</f>
        <v>8</v>
      </c>
      <c r="H137">
        <f ca="1">ROUND(RAND()*5+0.5,0)</f>
        <v>3</v>
      </c>
      <c r="I137">
        <f ca="1">ROUND(RAND()*5+0.5,0)</f>
        <v>3</v>
      </c>
      <c r="J137" t="str">
        <f>CHAR(H137+108)</f>
        <v>o</v>
      </c>
      <c r="K137" t="str">
        <f>CHAR($H137+109)</f>
        <v>p</v>
      </c>
      <c r="L137" t="str">
        <f>CHAR($H137+110)</f>
        <v>q</v>
      </c>
    </row>
    <row r="138" spans="2:3" ht="15">
      <c r="B138" s="1"/>
      <c r="C138" s="1"/>
    </row>
    <row r="139" spans="1:3" ht="15">
      <c r="A139">
        <f ca="1">ROUND(RAND()*MAX(A133:A138)+0.5,0)</f>
        <v>3</v>
      </c>
      <c r="B139" s="1" t="str">
        <f>VLOOKUP($A139,$A133:$C137,2)</f>
        <v>(n + 4)²</v>
      </c>
      <c r="C139" s="1" t="str">
        <f>VLOOKUP($A139,$A133:$C137,3)</f>
        <v>n² + 8n + 16</v>
      </c>
    </row>
    <row r="142" spans="1:9" ht="12.75">
      <c r="A142">
        <v>15</v>
      </c>
      <c r="B142" t="s">
        <v>5</v>
      </c>
      <c r="C142" t="s">
        <v>6</v>
      </c>
      <c r="E142" t="s">
        <v>7</v>
      </c>
      <c r="F142" t="s">
        <v>7</v>
      </c>
      <c r="G142" t="s">
        <v>7</v>
      </c>
      <c r="H142" t="s">
        <v>7</v>
      </c>
      <c r="I142" t="s">
        <v>7</v>
      </c>
    </row>
    <row r="143" spans="1:12" ht="15">
      <c r="A143">
        <v>1</v>
      </c>
      <c r="B143" s="1" t="str">
        <f>"("&amp;K143&amp;" + "&amp;$F143&amp;") · ("&amp;K143&amp;" - "&amp;$F143&amp;")"</f>
        <v>(r + 1) · (r - 1)</v>
      </c>
      <c r="C143" s="1" t="str">
        <f>K143&amp;"² - "&amp;F143*F143</f>
        <v>r² - 1</v>
      </c>
      <c r="E143">
        <f aca="true" ca="1" t="shared" si="15" ref="E143:F147">ROUND(RAND()*5+0.5,0)</f>
        <v>3</v>
      </c>
      <c r="F143">
        <f ca="1" t="shared" si="15"/>
        <v>1</v>
      </c>
      <c r="G143">
        <f ca="1">ROUND(RAND()*5+0.5,0)+F143</f>
        <v>3</v>
      </c>
      <c r="H143">
        <f ca="1">ROUND(RAND()*5+0.5,0)</f>
        <v>5</v>
      </c>
      <c r="I143">
        <f ca="1">ROUND(RAND()*5+0.5,0)</f>
        <v>4</v>
      </c>
      <c r="J143" t="str">
        <f>CHAR(H143+108)</f>
        <v>q</v>
      </c>
      <c r="K143" t="str">
        <f>CHAR($H143+109)</f>
        <v>r</v>
      </c>
      <c r="L143" t="str">
        <f>CHAR($H143+110)</f>
        <v>s</v>
      </c>
    </row>
    <row r="144" spans="1:12" ht="15">
      <c r="A144">
        <v>2</v>
      </c>
      <c r="B144" s="1" t="str">
        <f>"("&amp;K144&amp;" + "&amp;$F144&amp;") · ("&amp;K144&amp;" - "&amp;$F144&amp;")"</f>
        <v>(q + 4) · (q - 4)</v>
      </c>
      <c r="C144" s="1" t="str">
        <f>K144&amp;"² - "&amp;F144*F144</f>
        <v>q² - 16</v>
      </c>
      <c r="E144">
        <f ca="1" t="shared" si="15"/>
        <v>2</v>
      </c>
      <c r="F144">
        <f ca="1" t="shared" si="15"/>
        <v>4</v>
      </c>
      <c r="G144">
        <f ca="1">ROUND(RAND()*5+0.5,0)+F144</f>
        <v>8</v>
      </c>
      <c r="H144">
        <f ca="1">ROUND(RAND()*5+0.5,0)</f>
        <v>4</v>
      </c>
      <c r="I144">
        <f ca="1">ROUND(RAND()*5+0.5,0)+E144</f>
        <v>3</v>
      </c>
      <c r="J144" t="str">
        <f>CHAR(H144+108)</f>
        <v>p</v>
      </c>
      <c r="K144" t="str">
        <f>CHAR($H144+109)</f>
        <v>q</v>
      </c>
      <c r="L144" t="str">
        <f>CHAR($H144+110)</f>
        <v>r</v>
      </c>
    </row>
    <row r="145" spans="1:12" ht="15">
      <c r="A145">
        <v>3</v>
      </c>
      <c r="B145" s="1" t="str">
        <f>"("&amp;K145&amp;" + "&amp;$F145&amp;") · ("&amp;K145&amp;" - "&amp;$F145&amp;")"</f>
        <v>(n + 3) · (n - 3)</v>
      </c>
      <c r="C145" s="1" t="str">
        <f>K145&amp;"² - "&amp;F145*F145</f>
        <v>n² - 9</v>
      </c>
      <c r="E145">
        <f ca="1" t="shared" si="15"/>
        <v>4</v>
      </c>
      <c r="F145">
        <f ca="1" t="shared" si="15"/>
        <v>3</v>
      </c>
      <c r="G145">
        <f ca="1">ROUND(RAND()*5+0.5,0)+F145</f>
        <v>5</v>
      </c>
      <c r="H145">
        <f ca="1">ROUND(RAND()*5+0.5,0)</f>
        <v>1</v>
      </c>
      <c r="I145">
        <f ca="1">ROUND(RAND()*5+0.5,0)</f>
        <v>4</v>
      </c>
      <c r="J145" t="str">
        <f>CHAR(H145+108)</f>
        <v>m</v>
      </c>
      <c r="K145" t="str">
        <f>CHAR($H145+109)</f>
        <v>n</v>
      </c>
      <c r="L145" t="str">
        <f>CHAR($H145+110)</f>
        <v>o</v>
      </c>
    </row>
    <row r="146" spans="1:12" ht="15">
      <c r="A146">
        <v>4</v>
      </c>
      <c r="B146" s="1" t="str">
        <f>"("&amp;K146&amp;" + "&amp;$F146&amp;") · ("&amp;K146&amp;" - "&amp;$F146&amp;")"</f>
        <v>(n + 5) · (n - 5)</v>
      </c>
      <c r="C146" s="1" t="str">
        <f>K146&amp;"² - "&amp;F146*F146</f>
        <v>n² - 25</v>
      </c>
      <c r="E146">
        <f ca="1" t="shared" si="15"/>
        <v>1</v>
      </c>
      <c r="F146">
        <f ca="1" t="shared" si="15"/>
        <v>5</v>
      </c>
      <c r="G146">
        <f ca="1">ROUND(RAND()*5+0.5,0)+F146</f>
        <v>6</v>
      </c>
      <c r="H146">
        <f ca="1">ROUND(RAND()*5+0.5,0)</f>
        <v>1</v>
      </c>
      <c r="I146">
        <f ca="1">ROUND(RAND()*5+0.5,0)+E146</f>
        <v>6</v>
      </c>
      <c r="J146" t="str">
        <f>CHAR(H146+108)</f>
        <v>m</v>
      </c>
      <c r="K146" t="str">
        <f>CHAR($H146+109)</f>
        <v>n</v>
      </c>
      <c r="L146" t="str">
        <f>CHAR($H146+110)</f>
        <v>o</v>
      </c>
    </row>
    <row r="147" spans="1:12" ht="15">
      <c r="A147">
        <v>5</v>
      </c>
      <c r="B147" s="1" t="str">
        <f>"("&amp;K147&amp;" + "&amp;$F147&amp;") · ("&amp;K147&amp;" - "&amp;$F147&amp;")"</f>
        <v>(n + 4) · (n - 4)</v>
      </c>
      <c r="C147" s="1" t="str">
        <f>K147&amp;"² - "&amp;F147*F147</f>
        <v>n² - 16</v>
      </c>
      <c r="E147">
        <f ca="1" t="shared" si="15"/>
        <v>3</v>
      </c>
      <c r="F147">
        <f ca="1" t="shared" si="15"/>
        <v>4</v>
      </c>
      <c r="G147">
        <f ca="1">ROUND(RAND()*5+0.5,0)+F147</f>
        <v>9</v>
      </c>
      <c r="H147">
        <f ca="1">ROUND(RAND()*5+0.5,0)</f>
        <v>1</v>
      </c>
      <c r="I147">
        <f ca="1">ROUND(RAND()*5+0.5,0)</f>
        <v>1</v>
      </c>
      <c r="J147" t="str">
        <f>CHAR(H147+108)</f>
        <v>m</v>
      </c>
      <c r="K147" t="str">
        <f>CHAR($H147+109)</f>
        <v>n</v>
      </c>
      <c r="L147" t="str">
        <f>CHAR($H147+110)</f>
        <v>o</v>
      </c>
    </row>
    <row r="148" spans="2:3" ht="15">
      <c r="B148" s="1"/>
      <c r="C148" s="1"/>
    </row>
    <row r="149" spans="1:3" ht="15">
      <c r="A149">
        <f ca="1">ROUND(RAND()*MAX(A143:A148)+0.5,0)</f>
        <v>1</v>
      </c>
      <c r="B149" s="1" t="str">
        <f>VLOOKUP($A149,$A143:$C147,2)</f>
        <v>(r + 1) · (r - 1)</v>
      </c>
      <c r="C149" s="1" t="str">
        <f>VLOOKUP($A149,$A143:$C147,3)</f>
        <v>r² - 1</v>
      </c>
    </row>
    <row r="152" spans="1:9" ht="12.75">
      <c r="A152">
        <v>16</v>
      </c>
      <c r="B152" t="s">
        <v>5</v>
      </c>
      <c r="C152" t="s">
        <v>6</v>
      </c>
      <c r="E152" t="s">
        <v>7</v>
      </c>
      <c r="F152" t="s">
        <v>7</v>
      </c>
      <c r="G152" t="s">
        <v>7</v>
      </c>
      <c r="H152" t="s">
        <v>7</v>
      </c>
      <c r="I152" t="s">
        <v>7</v>
      </c>
    </row>
    <row r="153" spans="1:12" ht="15">
      <c r="A153">
        <v>1</v>
      </c>
      <c r="B153" s="1" t="str">
        <f>"("&amp;E153&amp;K153&amp;" + "&amp;$F153&amp;") · ("&amp;E153&amp;K153&amp;" - "&amp;$F153&amp;")"</f>
        <v>(2o + 5) · (2o - 5)</v>
      </c>
      <c r="C153" s="1" t="str">
        <f>E153*E153&amp;K153&amp;"² - "&amp;F153*F153</f>
        <v>4o² - 25</v>
      </c>
      <c r="E153">
        <f aca="true" ca="1" t="shared" si="16" ref="E153:F157">ROUND(RAND()*5+0.5,0)</f>
        <v>2</v>
      </c>
      <c r="F153">
        <f ca="1" t="shared" si="16"/>
        <v>5</v>
      </c>
      <c r="G153">
        <f ca="1">ROUND(RAND()*5+0.5,0)+F153</f>
        <v>6</v>
      </c>
      <c r="H153">
        <f ca="1">ROUND(RAND()*5+0.5,0)</f>
        <v>2</v>
      </c>
      <c r="I153">
        <f ca="1">ROUND(RAND()*5+0.5,0)</f>
        <v>4</v>
      </c>
      <c r="J153" t="str">
        <f>CHAR(H153+108)</f>
        <v>n</v>
      </c>
      <c r="K153" t="str">
        <f>CHAR($H153+109)</f>
        <v>o</v>
      </c>
      <c r="L153" t="str">
        <f>CHAR($H153+110)</f>
        <v>p</v>
      </c>
    </row>
    <row r="154" spans="1:12" ht="15">
      <c r="A154">
        <v>2</v>
      </c>
      <c r="B154" s="1" t="str">
        <f>"("&amp;E154&amp;K154&amp;" + "&amp;$F154&amp;") · ("&amp;E154&amp;K154&amp;" - "&amp;$F154&amp;")"</f>
        <v>(5o + 4) · (5o - 4)</v>
      </c>
      <c r="C154" s="1" t="str">
        <f>E154*E154&amp;K154&amp;"² - "&amp;F154*F154</f>
        <v>25o² - 16</v>
      </c>
      <c r="E154">
        <f ca="1" t="shared" si="16"/>
        <v>5</v>
      </c>
      <c r="F154">
        <f ca="1" t="shared" si="16"/>
        <v>4</v>
      </c>
      <c r="G154">
        <f ca="1">ROUND(RAND()*5+0.5,0)+F154</f>
        <v>7</v>
      </c>
      <c r="H154">
        <f ca="1">ROUND(RAND()*5+0.5,0)</f>
        <v>2</v>
      </c>
      <c r="I154">
        <f ca="1">ROUND(RAND()*5+0.5,0)+E154</f>
        <v>7</v>
      </c>
      <c r="J154" t="str">
        <f>CHAR(H154+108)</f>
        <v>n</v>
      </c>
      <c r="K154" t="str">
        <f>CHAR($H154+109)</f>
        <v>o</v>
      </c>
      <c r="L154" t="str">
        <f>CHAR($H154+110)</f>
        <v>p</v>
      </c>
    </row>
    <row r="155" spans="1:12" ht="15">
      <c r="A155">
        <v>3</v>
      </c>
      <c r="B155" s="1" t="str">
        <f>"("&amp;E155&amp;K155&amp;" + "&amp;$F155&amp;") · ("&amp;E155&amp;K155&amp;" - "&amp;$F155&amp;")"</f>
        <v>(5q + 2) · (5q - 2)</v>
      </c>
      <c r="C155" s="1" t="str">
        <f>E155*E155&amp;K155&amp;"² - "&amp;F155*F155</f>
        <v>25q² - 4</v>
      </c>
      <c r="E155">
        <f ca="1" t="shared" si="16"/>
        <v>5</v>
      </c>
      <c r="F155">
        <f ca="1" t="shared" si="16"/>
        <v>2</v>
      </c>
      <c r="G155">
        <f ca="1">ROUND(RAND()*5+0.5,0)+F155</f>
        <v>4</v>
      </c>
      <c r="H155">
        <f ca="1">ROUND(RAND()*5+0.5,0)</f>
        <v>4</v>
      </c>
      <c r="I155">
        <f ca="1">ROUND(RAND()*5+0.5,0)</f>
        <v>4</v>
      </c>
      <c r="J155" t="str">
        <f>CHAR(H155+108)</f>
        <v>p</v>
      </c>
      <c r="K155" t="str">
        <f>CHAR($H155+109)</f>
        <v>q</v>
      </c>
      <c r="L155" t="str">
        <f>CHAR($H155+110)</f>
        <v>r</v>
      </c>
    </row>
    <row r="156" spans="1:12" ht="15">
      <c r="A156">
        <v>4</v>
      </c>
      <c r="B156" s="1" t="str">
        <f>"("&amp;E156&amp;K156&amp;" + "&amp;$F156&amp;") · ("&amp;E156&amp;K156&amp;" - "&amp;$F156&amp;")"</f>
        <v>(1o + 1) · (1o - 1)</v>
      </c>
      <c r="C156" s="1" t="str">
        <f>E156*E156&amp;K156&amp;"² - "&amp;F156*F156</f>
        <v>1o² - 1</v>
      </c>
      <c r="E156">
        <f ca="1" t="shared" si="16"/>
        <v>1</v>
      </c>
      <c r="F156">
        <f ca="1" t="shared" si="16"/>
        <v>1</v>
      </c>
      <c r="G156">
        <f ca="1">ROUND(RAND()*5+0.5,0)+F156</f>
        <v>4</v>
      </c>
      <c r="H156">
        <f ca="1">ROUND(RAND()*5+0.5,0)</f>
        <v>2</v>
      </c>
      <c r="I156">
        <f ca="1">ROUND(RAND()*5+0.5,0)+E156</f>
        <v>5</v>
      </c>
      <c r="J156" t="str">
        <f>CHAR(H156+108)</f>
        <v>n</v>
      </c>
      <c r="K156" t="str">
        <f>CHAR($H156+109)</f>
        <v>o</v>
      </c>
      <c r="L156" t="str">
        <f>CHAR($H156+110)</f>
        <v>p</v>
      </c>
    </row>
    <row r="157" spans="1:12" ht="15">
      <c r="A157">
        <v>5</v>
      </c>
      <c r="B157" s="1" t="str">
        <f>"("&amp;E157&amp;K157&amp;" + "&amp;$F157&amp;") · ("&amp;E157&amp;K157&amp;" - "&amp;$F157&amp;")"</f>
        <v>(5o + 5) · (5o - 5)</v>
      </c>
      <c r="C157" s="1" t="str">
        <f>E157*E157&amp;K157&amp;"² - "&amp;F157*F157</f>
        <v>25o² - 25</v>
      </c>
      <c r="E157">
        <f ca="1" t="shared" si="16"/>
        <v>5</v>
      </c>
      <c r="F157">
        <f ca="1" t="shared" si="16"/>
        <v>5</v>
      </c>
      <c r="G157">
        <f ca="1">ROUND(RAND()*5+0.5,0)+F157</f>
        <v>8</v>
      </c>
      <c r="H157">
        <f ca="1">ROUND(RAND()*5+0.5,0)</f>
        <v>2</v>
      </c>
      <c r="I157">
        <f ca="1">ROUND(RAND()*5+0.5,0)</f>
        <v>1</v>
      </c>
      <c r="J157" t="str">
        <f>CHAR(H157+108)</f>
        <v>n</v>
      </c>
      <c r="K157" t="str">
        <f>CHAR($H157+109)</f>
        <v>o</v>
      </c>
      <c r="L157" t="str">
        <f>CHAR($H157+110)</f>
        <v>p</v>
      </c>
    </row>
    <row r="158" spans="2:3" ht="15">
      <c r="B158" s="1"/>
      <c r="C158" s="1"/>
    </row>
    <row r="159" spans="1:3" ht="15">
      <c r="A159">
        <f ca="1">ROUND(RAND()*MAX(A153:A158)+0.5,0)</f>
        <v>1</v>
      </c>
      <c r="B159" s="1" t="str">
        <f>VLOOKUP($A159,$A153:$C157,2)</f>
        <v>(2o + 5) · (2o - 5)</v>
      </c>
      <c r="C159" s="1" t="str">
        <f>VLOOKUP($A159,$A153:$C157,3)</f>
        <v>4o² - 25</v>
      </c>
    </row>
    <row r="161" ht="15.75">
      <c r="B161" s="2" t="s">
        <v>1</v>
      </c>
    </row>
    <row r="162" spans="1:9" ht="12.75">
      <c r="A162">
        <v>16</v>
      </c>
      <c r="B162" t="s">
        <v>5</v>
      </c>
      <c r="C162" t="s">
        <v>6</v>
      </c>
      <c r="E162" t="s">
        <v>7</v>
      </c>
      <c r="F162" t="s">
        <v>7</v>
      </c>
      <c r="G162" t="s">
        <v>7</v>
      </c>
      <c r="H162" t="s">
        <v>7</v>
      </c>
      <c r="I162" t="s">
        <v>7</v>
      </c>
    </row>
    <row r="163" spans="1:12" ht="15">
      <c r="A163">
        <v>1</v>
      </c>
      <c r="B163" s="1" t="str">
        <f>J163&amp;"² · "&amp;E163&amp;J163&amp;K163&amp;" + "&amp;F163&amp;K163&amp;"²"&amp;J163&amp;" · "&amp;G163&amp;J163&amp;" - "&amp;H163&amp;J163&amp;" ·"&amp;I163&amp;J163&amp;"²"&amp;K163</f>
        <v>p² · 5pq + 4q²p · 5p - 4p ·2p²q</v>
      </c>
      <c r="C163" s="1" t="str">
        <f>E163-H163*I163&amp;J163&amp;"³"&amp;K163&amp;" + "&amp;F163*G163&amp;J163&amp;"²"&amp;K163&amp;"²"</f>
        <v>-3p³q + 20p²q²</v>
      </c>
      <c r="E163">
        <f aca="true" ca="1" t="shared" si="17" ref="E163:F167">ROUND(RAND()*5+0.5,0)</f>
        <v>5</v>
      </c>
      <c r="F163">
        <f ca="1" t="shared" si="17"/>
        <v>4</v>
      </c>
      <c r="G163">
        <f ca="1">ROUND(RAND()*5+0.5,0)+F163</f>
        <v>5</v>
      </c>
      <c r="H163">
        <f ca="1">ROUND(RAND()*5+0.5,0)</f>
        <v>4</v>
      </c>
      <c r="I163">
        <f ca="1">ROUND(RAND()*5+0.5,0)</f>
        <v>2</v>
      </c>
      <c r="J163" t="str">
        <f>CHAR(H163+108)</f>
        <v>p</v>
      </c>
      <c r="K163" t="str">
        <f>CHAR($H163+109)</f>
        <v>q</v>
      </c>
      <c r="L163" t="str">
        <f>CHAR($H163+110)</f>
        <v>r</v>
      </c>
    </row>
    <row r="164" spans="1:12" ht="15">
      <c r="A164">
        <v>2</v>
      </c>
      <c r="B164" s="1" t="str">
        <f>J164&amp;"² · "&amp;E164&amp;J164&amp;K164&amp;" + "&amp;F164&amp;K164&amp;"²"&amp;J164&amp;" · "&amp;G164&amp;J164&amp;" - "&amp;H164&amp;J164&amp;" ·"&amp;I164&amp;J164&amp;"²"&amp;K164</f>
        <v>o² · 2op + 4p²o · 6o - 3o ·3o²p</v>
      </c>
      <c r="C164" s="1" t="str">
        <f>E164-H164*I164&amp;J164&amp;"³"&amp;K164&amp;" + "&amp;F164*G164&amp;J164&amp;"²"&amp;K164&amp;"²"</f>
        <v>-7o³p + 24o²p²</v>
      </c>
      <c r="E164">
        <f ca="1" t="shared" si="17"/>
        <v>2</v>
      </c>
      <c r="F164">
        <f ca="1" t="shared" si="17"/>
        <v>4</v>
      </c>
      <c r="G164">
        <f ca="1">ROUND(RAND()*5+0.5,0)+F164</f>
        <v>6</v>
      </c>
      <c r="H164">
        <f ca="1">ROUND(RAND()*5+0.5,0)</f>
        <v>3</v>
      </c>
      <c r="I164">
        <f ca="1">ROUND(RAND()*5+0.5,0)+E164</f>
        <v>3</v>
      </c>
      <c r="J164" t="str">
        <f>CHAR(H164+108)</f>
        <v>o</v>
      </c>
      <c r="K164" t="str">
        <f>CHAR($H164+109)</f>
        <v>p</v>
      </c>
      <c r="L164" t="str">
        <f>CHAR($H164+110)</f>
        <v>q</v>
      </c>
    </row>
    <row r="165" spans="1:12" ht="15">
      <c r="A165">
        <v>3</v>
      </c>
      <c r="B165" s="1" t="str">
        <f>J165&amp;"² · "&amp;E165&amp;J165&amp;K165&amp;" + "&amp;F165&amp;K165&amp;"²"&amp;J165&amp;" · "&amp;G165&amp;J165&amp;" - "&amp;H165&amp;J165&amp;" ·"&amp;I165&amp;J165&amp;"²"&amp;K165</f>
        <v>p² · 2pq + 5q²p · 7p - 4p ·1p²q</v>
      </c>
      <c r="C165" s="1" t="str">
        <f>E165-H165*I165&amp;J165&amp;"³"&amp;K165&amp;" + "&amp;F165*G165&amp;J165&amp;"²"&amp;K165&amp;"²"</f>
        <v>-2p³q + 35p²q²</v>
      </c>
      <c r="E165">
        <f ca="1" t="shared" si="17"/>
        <v>2</v>
      </c>
      <c r="F165">
        <f ca="1" t="shared" si="17"/>
        <v>5</v>
      </c>
      <c r="G165">
        <f ca="1">ROUND(RAND()*5+0.5,0)+F165</f>
        <v>7</v>
      </c>
      <c r="H165">
        <f ca="1">ROUND(RAND()*5+0.5,0)</f>
        <v>4</v>
      </c>
      <c r="I165">
        <f ca="1">ROUND(RAND()*5+0.5,0)</f>
        <v>1</v>
      </c>
      <c r="J165" t="str">
        <f>CHAR(H165+108)</f>
        <v>p</v>
      </c>
      <c r="K165" t="str">
        <f>CHAR($H165+109)</f>
        <v>q</v>
      </c>
      <c r="L165" t="str">
        <f>CHAR($H165+110)</f>
        <v>r</v>
      </c>
    </row>
    <row r="166" spans="1:12" ht="15">
      <c r="A166">
        <v>4</v>
      </c>
      <c r="B166" s="1" t="str">
        <f>J166&amp;"² · "&amp;E166&amp;J166&amp;K166&amp;" + "&amp;F166&amp;K166&amp;"²"&amp;J166&amp;" · "&amp;G166&amp;J166&amp;" - "&amp;H166&amp;J166&amp;" ·"&amp;I166&amp;J166&amp;"²"&amp;K166</f>
        <v>q² · 5qr + 1r²q · 4q - 5q ·6q²r</v>
      </c>
      <c r="C166" s="1" t="str">
        <f>E166-H166*I166&amp;J166&amp;"³"&amp;K166&amp;" + "&amp;F166*G166&amp;J166&amp;"²"&amp;K166&amp;"²"</f>
        <v>-25q³r + 4q²r²</v>
      </c>
      <c r="E166">
        <f ca="1" t="shared" si="17"/>
        <v>5</v>
      </c>
      <c r="F166">
        <f ca="1" t="shared" si="17"/>
        <v>1</v>
      </c>
      <c r="G166">
        <f ca="1">ROUND(RAND()*5+0.5,0)+F166</f>
        <v>4</v>
      </c>
      <c r="H166">
        <f ca="1">ROUND(RAND()*5+0.5,0)</f>
        <v>5</v>
      </c>
      <c r="I166">
        <f ca="1">ROUND(RAND()*5+0.5,0)+E166</f>
        <v>6</v>
      </c>
      <c r="J166" t="str">
        <f>CHAR(H166+108)</f>
        <v>q</v>
      </c>
      <c r="K166" t="str">
        <f>CHAR($H166+109)</f>
        <v>r</v>
      </c>
      <c r="L166" t="str">
        <f>CHAR($H166+110)</f>
        <v>s</v>
      </c>
    </row>
    <row r="167" spans="1:12" ht="15">
      <c r="A167">
        <v>5</v>
      </c>
      <c r="B167" s="1" t="str">
        <f>J167&amp;"² · "&amp;E167&amp;J167&amp;K167&amp;" + "&amp;F167&amp;K167&amp;"²"&amp;J167&amp;" · "&amp;G167&amp;J167&amp;" - "&amp;H167&amp;J167&amp;" ·"&amp;I167&amp;J167&amp;"²"&amp;K167</f>
        <v>n² · 1no + 3o²n · 5n - 2n ·4n²o</v>
      </c>
      <c r="C167" s="1" t="str">
        <f>E167-H167*I167&amp;J167&amp;"³"&amp;K167&amp;" + "&amp;F167*G167&amp;J167&amp;"²"&amp;K167&amp;"²"</f>
        <v>-7n³o + 15n²o²</v>
      </c>
      <c r="E167">
        <f ca="1" t="shared" si="17"/>
        <v>1</v>
      </c>
      <c r="F167">
        <f ca="1" t="shared" si="17"/>
        <v>3</v>
      </c>
      <c r="G167">
        <f ca="1">ROUND(RAND()*5+0.5,0)+F167</f>
        <v>5</v>
      </c>
      <c r="H167">
        <f ca="1">ROUND(RAND()*5+0.5,0)</f>
        <v>2</v>
      </c>
      <c r="I167">
        <f ca="1">ROUND(RAND()*5+0.5,0)</f>
        <v>4</v>
      </c>
      <c r="J167" t="str">
        <f>CHAR(H167+108)</f>
        <v>n</v>
      </c>
      <c r="K167" t="str">
        <f>CHAR($H167+109)</f>
        <v>o</v>
      </c>
      <c r="L167" t="str">
        <f>CHAR($H167+110)</f>
        <v>p</v>
      </c>
    </row>
    <row r="168" spans="2:3" ht="15">
      <c r="B168" s="1"/>
      <c r="C168" s="1"/>
    </row>
    <row r="169" spans="1:3" ht="15">
      <c r="A169">
        <f ca="1">ROUND(RAND()*MAX(A163:A168)+0.5,0)</f>
        <v>1</v>
      </c>
      <c r="B169" s="1" t="str">
        <f>VLOOKUP($A169,$A163:$C167,2)</f>
        <v>p² · 5pq + 4q²p · 5p - 4p ·2p²q</v>
      </c>
      <c r="C169" s="1" t="str">
        <f>VLOOKUP($A169,$A163:$C167,3)</f>
        <v>-3p³q + 20p²q²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" sqref="C2"/>
    </sheetView>
  </sheetViews>
  <sheetFormatPr defaultColWidth="11.421875" defaultRowHeight="12.75"/>
  <cols>
    <col min="2" max="2" width="23.140625" style="0" customWidth="1"/>
  </cols>
  <sheetData>
    <row r="1" ht="12.75">
      <c r="A1">
        <v>17</v>
      </c>
    </row>
    <row r="2" ht="12.75">
      <c r="A2">
        <f ca="1">ROUND(RAND()*(A1-1)+0.5,0)</f>
        <v>5</v>
      </c>
    </row>
    <row r="4" spans="1:3" ht="12.75">
      <c r="A4">
        <f ca="1">MOD(ROUND(RAND()*A1+0.5,0),A1)</f>
        <v>15</v>
      </c>
      <c r="B4" t="str">
        <f>Daten1!B9</f>
        <v>3n · 3no · 5on</v>
      </c>
      <c r="C4" t="str">
        <f>Daten1!C9</f>
        <v>45 n³ o²</v>
      </c>
    </row>
    <row r="5" spans="1:3" ht="12.75">
      <c r="A5">
        <f>MOD(A4+$A$2,$A$1)</f>
        <v>3</v>
      </c>
      <c r="B5" t="str">
        <f>Daten1!B19</f>
        <v>2q - 2qr - 4q - 5rq - 2r</v>
      </c>
      <c r="C5" t="str">
        <f>Daten1!C19</f>
        <v>-2q - 7qr - 2r</v>
      </c>
    </row>
    <row r="6" spans="1:3" ht="12.75">
      <c r="A6">
        <f>MOD(A5+$A$2,$A$1)</f>
        <v>8</v>
      </c>
      <c r="B6" t="str">
        <f>Daten1!B29</f>
        <v>-3rt + 5rs - 6sr - 6tr</v>
      </c>
      <c r="C6" t="str">
        <f>Daten1!C29</f>
        <v>-9rt - 1rs</v>
      </c>
    </row>
    <row r="7" spans="1:3" ht="12.75">
      <c r="A7">
        <f aca="true" t="shared" si="0" ref="A7:A20">MOD(A6+$A$2,$A$1)</f>
        <v>13</v>
      </c>
      <c r="B7" t="str">
        <f>Daten1!B39</f>
        <v>-3s²t - 4st - 6t²s + 7st²</v>
      </c>
      <c r="C7" t="str">
        <f>Daten1!C39</f>
        <v>-3s²t - 4st + 1st²</v>
      </c>
    </row>
    <row r="8" spans="1:3" ht="12.75">
      <c r="A8">
        <f t="shared" si="0"/>
        <v>1</v>
      </c>
      <c r="B8" t="str">
        <f>Daten1!B49</f>
        <v>(1o + 1p) - (5o - 5p)</v>
      </c>
      <c r="C8" t="str">
        <f>Daten1!C49</f>
        <v>-4o + 6p</v>
      </c>
    </row>
    <row r="9" spans="1:3" ht="12.75">
      <c r="A9">
        <f t="shared" si="0"/>
        <v>6</v>
      </c>
      <c r="B9" t="str">
        <f>Daten1!B59</f>
        <v>(3q² - 2q) - (5q - 5q²)</v>
      </c>
      <c r="C9" t="str">
        <f>Daten1!C59</f>
        <v>8q² - 7q</v>
      </c>
    </row>
    <row r="10" spans="1:3" ht="12.75">
      <c r="A10">
        <f t="shared" si="0"/>
        <v>11</v>
      </c>
      <c r="B10" t="str">
        <f>Daten1!B69</f>
        <v>1 + 2 · (4o - 3p)</v>
      </c>
      <c r="C10" t="str">
        <f>Daten1!C69</f>
        <v>1 + 8o - 6p</v>
      </c>
    </row>
    <row r="11" spans="1:3" ht="12.75">
      <c r="A11">
        <f t="shared" si="0"/>
        <v>16</v>
      </c>
      <c r="B11" t="str">
        <f>Daten1!B79</f>
        <v>3t · (6t + 8u)</v>
      </c>
      <c r="C11" t="str">
        <f>Daten1!C79</f>
        <v>18t² + 24tu</v>
      </c>
    </row>
    <row r="12" spans="1:3" ht="12.75">
      <c r="A12">
        <f t="shared" si="0"/>
        <v>4</v>
      </c>
      <c r="B12" t="str">
        <f>Daten1!B89</f>
        <v>4u + (-2) · (3t + 8u)</v>
      </c>
      <c r="C12" t="str">
        <f>Daten1!C89</f>
        <v>-6t - 12u</v>
      </c>
    </row>
    <row r="13" spans="1:3" ht="12.75">
      <c r="A13">
        <f t="shared" si="0"/>
        <v>9</v>
      </c>
      <c r="B13" t="str">
        <f>Daten1!B99</f>
        <v>(8op - 6p) :2p</v>
      </c>
      <c r="C13" t="str">
        <f>Daten1!C99</f>
        <v>4o - 3</v>
      </c>
    </row>
    <row r="14" spans="1:3" ht="12.75">
      <c r="A14">
        <f t="shared" si="0"/>
        <v>14</v>
      </c>
      <c r="B14" t="str">
        <f>Daten1!B109</f>
        <v>(p + 4) · (6 + 3p)</v>
      </c>
      <c r="C14" t="str">
        <f>Daten1!C109</f>
        <v>3p² + 18p+ 24</v>
      </c>
    </row>
    <row r="15" spans="1:3" ht="12.75">
      <c r="A15">
        <f t="shared" si="0"/>
        <v>2</v>
      </c>
      <c r="B15" t="str">
        <f>Daten1!B119</f>
        <v>(r - 1) · (5r - 2)</v>
      </c>
      <c r="C15" t="str">
        <f>Daten1!C119</f>
        <v>5r² - 7r + 2</v>
      </c>
    </row>
    <row r="16" spans="1:3" ht="12.75">
      <c r="A16">
        <f t="shared" si="0"/>
        <v>7</v>
      </c>
      <c r="B16" t="str">
        <f>Daten1!B129</f>
        <v>(r - 3)²</v>
      </c>
      <c r="C16" t="str">
        <f>Daten1!C129</f>
        <v>r² - 6r + 9</v>
      </c>
    </row>
    <row r="17" spans="1:3" ht="12.75">
      <c r="A17">
        <f t="shared" si="0"/>
        <v>12</v>
      </c>
      <c r="B17" t="str">
        <f>Daten1!B139</f>
        <v>(n + 4)²</v>
      </c>
      <c r="C17" t="str">
        <f>Daten1!C139</f>
        <v>n² + 8n + 16</v>
      </c>
    </row>
    <row r="18" spans="1:3" ht="12.75">
      <c r="A18">
        <f t="shared" si="0"/>
        <v>0</v>
      </c>
      <c r="B18" t="str">
        <f>Daten1!B149</f>
        <v>(r + 1) · (r - 1)</v>
      </c>
      <c r="C18" t="str">
        <f>Daten1!C149</f>
        <v>r² - 1</v>
      </c>
    </row>
    <row r="19" spans="1:3" ht="12.75">
      <c r="A19">
        <f t="shared" si="0"/>
        <v>5</v>
      </c>
      <c r="B19" t="str">
        <f>Daten1!B159</f>
        <v>(2o + 5) · (2o - 5)</v>
      </c>
      <c r="C19" t="str">
        <f>Daten1!C159</f>
        <v>4o² - 25</v>
      </c>
    </row>
    <row r="20" spans="1:3" ht="12.75">
      <c r="A20">
        <f t="shared" si="0"/>
        <v>10</v>
      </c>
      <c r="B20" t="str">
        <f>Daten1!B169</f>
        <v>p² · 5pq + 4q²p · 5p - 4p ·2p²q</v>
      </c>
      <c r="C20" t="str">
        <f>Daten1!C169</f>
        <v>-3p³q + 20p²q²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B15">
      <selection activeCell="N44" sqref="N44"/>
    </sheetView>
  </sheetViews>
  <sheetFormatPr defaultColWidth="11.421875" defaultRowHeight="12.75"/>
  <cols>
    <col min="14" max="14" width="21.8515625" style="0" customWidth="1"/>
  </cols>
  <sheetData>
    <row r="1" spans="1:1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 t="str">
        <f>"L = {"&amp;F2&amp;"}"</f>
        <v>L = {1}</v>
      </c>
      <c r="O1" s="5"/>
      <c r="P1" s="11" t="s">
        <v>22</v>
      </c>
    </row>
    <row r="2" spans="1:15" ht="12.75">
      <c r="A2" s="5"/>
      <c r="B2" s="5"/>
      <c r="C2" s="5"/>
      <c r="D2" s="5" t="s">
        <v>16</v>
      </c>
      <c r="E2" s="5" t="s">
        <v>20</v>
      </c>
      <c r="F2" s="5">
        <f ca="1">ROUND(RAND()*5+0.5,0)</f>
        <v>1</v>
      </c>
      <c r="G2" s="5"/>
      <c r="H2" s="5"/>
      <c r="I2" s="5"/>
      <c r="J2" s="5"/>
      <c r="K2" s="5"/>
      <c r="L2" s="5"/>
      <c r="M2" s="5"/>
      <c r="N2" s="5" t="str">
        <f>A2&amp;B2&amp;C2&amp;D2&amp;E2&amp;F2&amp;G2&amp;H2&amp;I2</f>
        <v>x = 1</v>
      </c>
      <c r="O2" s="5">
        <f>J2&amp;K2</f>
      </c>
    </row>
    <row r="3" spans="1:15" ht="12.75">
      <c r="A3" s="5"/>
      <c r="B3" s="5"/>
      <c r="C3" s="5">
        <f>K3</f>
        <v>4</v>
      </c>
      <c r="D3" s="5" t="str">
        <f>D2</f>
        <v>x</v>
      </c>
      <c r="E3" s="5" t="s">
        <v>20</v>
      </c>
      <c r="F3" s="5">
        <f>F2*K3</f>
        <v>4</v>
      </c>
      <c r="G3" s="5"/>
      <c r="H3" s="5" t="s">
        <v>19</v>
      </c>
      <c r="I3" s="5"/>
      <c r="J3" s="5" t="s">
        <v>17</v>
      </c>
      <c r="K3" s="5">
        <f ca="1">ROUND(RAND()*5+0.5,0)</f>
        <v>4</v>
      </c>
      <c r="L3" s="5"/>
      <c r="M3" s="5"/>
      <c r="N3" s="5" t="str">
        <f>A3&amp;B3&amp;C3&amp;D3&amp;E3&amp;F3&amp;G3&amp;H3&amp;I3</f>
        <v>4x = 4   </v>
      </c>
      <c r="O3" s="5" t="str">
        <f>J3&amp;K3&amp;L3</f>
        <v>|:4</v>
      </c>
    </row>
    <row r="4" spans="1:15" ht="12.75">
      <c r="A4" s="5">
        <f>C3</f>
        <v>4</v>
      </c>
      <c r="B4" s="5" t="str">
        <f>D3</f>
        <v>x</v>
      </c>
      <c r="C4" s="5" t="s">
        <v>21</v>
      </c>
      <c r="D4" s="5">
        <f>K4</f>
        <v>3</v>
      </c>
      <c r="E4" s="5" t="s">
        <v>20</v>
      </c>
      <c r="F4" s="5">
        <f>F3+K4</f>
        <v>7</v>
      </c>
      <c r="G4" s="5"/>
      <c r="H4" s="5" t="s">
        <v>19</v>
      </c>
      <c r="I4" s="5"/>
      <c r="J4" s="5" t="s">
        <v>18</v>
      </c>
      <c r="K4" s="5">
        <f ca="1">ROUND(RAND()*5+0.5,0)</f>
        <v>3</v>
      </c>
      <c r="L4" s="5"/>
      <c r="M4" s="5"/>
      <c r="N4" s="5" t="str">
        <f>A4&amp;B4&amp;C4&amp;D4&amp;E4&amp;F4&amp;G4&amp;H4&amp;I4</f>
        <v>4x + 3 = 7   </v>
      </c>
      <c r="O4" s="5" t="str">
        <f>J4&amp;K4&amp;L4</f>
        <v>|-3</v>
      </c>
    </row>
    <row r="5" spans="1:16" ht="12.75">
      <c r="A5" s="10">
        <f>A4+K5</f>
        <v>5</v>
      </c>
      <c r="B5" s="10" t="s">
        <v>16</v>
      </c>
      <c r="C5" s="10" t="s">
        <v>21</v>
      </c>
      <c r="D5" s="10">
        <f>D4</f>
        <v>3</v>
      </c>
      <c r="E5" s="10" t="s">
        <v>20</v>
      </c>
      <c r="F5" s="10">
        <f>F4</f>
        <v>7</v>
      </c>
      <c r="G5" s="10" t="s">
        <v>21</v>
      </c>
      <c r="H5" s="10">
        <f>K5</f>
        <v>1</v>
      </c>
      <c r="I5" s="10" t="s">
        <v>16</v>
      </c>
      <c r="J5" s="10" t="s">
        <v>18</v>
      </c>
      <c r="K5" s="10">
        <f ca="1">ROUND(RAND()*5+0.5,0)</f>
        <v>1</v>
      </c>
      <c r="L5" s="10" t="s">
        <v>16</v>
      </c>
      <c r="M5" s="10"/>
      <c r="N5" s="10" t="str">
        <f>A5&amp;B5&amp;C5&amp;D5&amp;E5&amp;F5&amp;G5&amp;H5&amp;I5</f>
        <v>5x + 3 = 7 + 1x</v>
      </c>
      <c r="O5" s="10" t="str">
        <f>J5&amp;K5&amp;L5</f>
        <v>|-1x</v>
      </c>
      <c r="P5" t="str">
        <f>N5&amp;"   "&amp;O5&amp;P1&amp;N4&amp;"   "&amp;O4&amp;P1&amp;N3&amp;"   "&amp;O3&amp;P1&amp;N2&amp;P1&amp;P1&amp;N1</f>
        <v>5x + 3 = 7 + 1x   |-1x 
4x + 3 = 7      |-3 
4x = 4      |:4 
x = 1 
L = {1}</v>
      </c>
    </row>
    <row r="6" spans="14:15" ht="12.75">
      <c r="N6">
        <f>A6&amp;B6&amp;C6&amp;D6&amp;E6&amp;F6&amp;G6&amp;H6&amp;J6&amp;K6&amp;L6</f>
      </c>
      <c r="O6">
        <f>J6&amp;K6</f>
      </c>
    </row>
    <row r="7" spans="1:1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tr">
        <f>"L = {"&amp;F8&amp;"}"</f>
        <v>L = {1}</v>
      </c>
      <c r="O7" s="5"/>
      <c r="P7" s="11" t="s">
        <v>22</v>
      </c>
    </row>
    <row r="8" spans="1:15" ht="12.75">
      <c r="A8" s="5"/>
      <c r="B8" s="5"/>
      <c r="C8" s="5"/>
      <c r="D8" s="5" t="s">
        <v>16</v>
      </c>
      <c r="E8" s="5" t="s">
        <v>20</v>
      </c>
      <c r="F8" s="5">
        <f ca="1">ROUND(RAND()*5+0.5,0)</f>
        <v>1</v>
      </c>
      <c r="G8" s="5"/>
      <c r="H8" s="5"/>
      <c r="I8" s="5"/>
      <c r="J8" s="5"/>
      <c r="K8" s="5"/>
      <c r="L8" s="5"/>
      <c r="M8" s="5"/>
      <c r="N8" s="5" t="str">
        <f>A8&amp;B8&amp;C8&amp;D8&amp;E8&amp;F8&amp;G8&amp;H8&amp;I8</f>
        <v>x = 1</v>
      </c>
      <c r="O8" s="5">
        <f>J8&amp;K8</f>
      </c>
    </row>
    <row r="9" spans="1:15" ht="12.75">
      <c r="A9" s="5"/>
      <c r="B9" s="5"/>
      <c r="C9" s="5">
        <f>K9</f>
        <v>1</v>
      </c>
      <c r="D9" s="5" t="str">
        <f>D8</f>
        <v>x</v>
      </c>
      <c r="E9" s="5" t="s">
        <v>20</v>
      </c>
      <c r="F9" s="5">
        <f>F8*K9</f>
        <v>1</v>
      </c>
      <c r="G9" s="5"/>
      <c r="H9" s="5" t="s">
        <v>19</v>
      </c>
      <c r="I9" s="5"/>
      <c r="J9" s="5" t="s">
        <v>17</v>
      </c>
      <c r="K9" s="5">
        <f ca="1">ROUND(RAND()*5+0.5,0)</f>
        <v>1</v>
      </c>
      <c r="L9" s="5"/>
      <c r="M9" s="5"/>
      <c r="N9" s="5" t="str">
        <f>A9&amp;B9&amp;C9&amp;D9&amp;E9&amp;F9&amp;G9&amp;H9&amp;I9</f>
        <v>1x = 1   </v>
      </c>
      <c r="O9" s="5" t="str">
        <f>J9&amp;K9&amp;L9</f>
        <v>|:1</v>
      </c>
    </row>
    <row r="10" spans="1:15" ht="12.75">
      <c r="A10" s="5">
        <f>C9</f>
        <v>1</v>
      </c>
      <c r="B10" s="5" t="str">
        <f>D9</f>
        <v>x</v>
      </c>
      <c r="C10" s="5" t="s">
        <v>24</v>
      </c>
      <c r="D10" s="5">
        <f>K10</f>
        <v>5</v>
      </c>
      <c r="E10" s="5" t="s">
        <v>20</v>
      </c>
      <c r="F10" s="5">
        <f>F9-K10</f>
        <v>-4</v>
      </c>
      <c r="G10" s="5"/>
      <c r="H10" s="5" t="s">
        <v>19</v>
      </c>
      <c r="I10" s="5"/>
      <c r="J10" s="5" t="s">
        <v>23</v>
      </c>
      <c r="K10" s="5">
        <f ca="1">ROUND(RAND()*5+0.5,0)</f>
        <v>5</v>
      </c>
      <c r="L10" s="5"/>
      <c r="M10" s="5"/>
      <c r="N10" s="5" t="str">
        <f>A10&amp;B10&amp;C10&amp;D10&amp;E10&amp;F10&amp;G10&amp;H10&amp;I10</f>
        <v>1x - 5 = -4   </v>
      </c>
      <c r="O10" s="5" t="str">
        <f>J10&amp;K10&amp;L10</f>
        <v>|+5</v>
      </c>
    </row>
    <row r="11" spans="1:16" ht="12.75">
      <c r="A11" s="10">
        <f>A10+K11</f>
        <v>4</v>
      </c>
      <c r="B11" s="10" t="s">
        <v>16</v>
      </c>
      <c r="C11" s="10" t="s">
        <v>24</v>
      </c>
      <c r="D11" s="10">
        <f>D10</f>
        <v>5</v>
      </c>
      <c r="E11" s="10" t="s">
        <v>20</v>
      </c>
      <c r="F11" s="10">
        <f>F10</f>
        <v>-4</v>
      </c>
      <c r="G11" s="10" t="s">
        <v>21</v>
      </c>
      <c r="H11" s="10">
        <f>K11</f>
        <v>3</v>
      </c>
      <c r="I11" s="10" t="s">
        <v>16</v>
      </c>
      <c r="J11" s="10" t="s">
        <v>18</v>
      </c>
      <c r="K11" s="10">
        <f ca="1">ROUND(RAND()*5+0.5,0)</f>
        <v>3</v>
      </c>
      <c r="L11" s="10" t="s">
        <v>16</v>
      </c>
      <c r="M11" s="10"/>
      <c r="N11" s="10" t="str">
        <f>A11&amp;B11&amp;C11&amp;D11&amp;E11&amp;F11&amp;G11&amp;H11&amp;I11</f>
        <v>4x - 5 = -4 + 3x</v>
      </c>
      <c r="O11" s="10" t="str">
        <f>J11&amp;K11&amp;L11</f>
        <v>|-3x</v>
      </c>
      <c r="P11" t="str">
        <f>N11&amp;"   "&amp;O11&amp;P7&amp;N10&amp;"   "&amp;O10&amp;P7&amp;N9&amp;"   "&amp;O9&amp;P7&amp;N8&amp;P7&amp;P7&amp;N7</f>
        <v>4x - 5 = -4 + 3x   |-3x 
1x - 5 = -4      |+5 
1x = 1      |:1 
x = 1 
L = {1}</v>
      </c>
    </row>
    <row r="13" spans="1:16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 t="str">
        <f>"L = {"&amp;F14&amp;"}"</f>
        <v>L = {-4}</v>
      </c>
      <c r="O13" s="5"/>
      <c r="P13" s="11" t="s">
        <v>22</v>
      </c>
    </row>
    <row r="14" spans="1:15" ht="12.75">
      <c r="A14" s="5"/>
      <c r="B14" s="5"/>
      <c r="C14" s="5"/>
      <c r="D14" s="5" t="s">
        <v>16</v>
      </c>
      <c r="E14" s="5" t="s">
        <v>20</v>
      </c>
      <c r="F14" s="5">
        <f ca="1">-ROUND(RAND()*5+0.5,0)</f>
        <v>-4</v>
      </c>
      <c r="G14" s="5"/>
      <c r="H14" s="5"/>
      <c r="I14" s="5"/>
      <c r="J14" s="5"/>
      <c r="K14" s="5"/>
      <c r="L14" s="5"/>
      <c r="M14" s="5"/>
      <c r="N14" s="5" t="str">
        <f>A14&amp;B14&amp;C14&amp;D14&amp;E14&amp;F14&amp;G14&amp;H14&amp;I14</f>
        <v>x = -4</v>
      </c>
      <c r="O14" s="5">
        <f>J14&amp;K14</f>
      </c>
    </row>
    <row r="15" spans="1:15" ht="12.75">
      <c r="A15" s="5"/>
      <c r="B15" s="5"/>
      <c r="C15" s="5">
        <f>K15</f>
        <v>4</v>
      </c>
      <c r="D15" s="5" t="str">
        <f>D14</f>
        <v>x</v>
      </c>
      <c r="E15" s="5" t="s">
        <v>20</v>
      </c>
      <c r="F15" s="5">
        <f>F14*K15</f>
        <v>-16</v>
      </c>
      <c r="G15" s="5"/>
      <c r="H15" s="5" t="s">
        <v>19</v>
      </c>
      <c r="I15" s="5"/>
      <c r="J15" s="5" t="s">
        <v>17</v>
      </c>
      <c r="K15" s="5">
        <f ca="1">ROUND(RAND()*5+0.5,0)</f>
        <v>4</v>
      </c>
      <c r="L15" s="5"/>
      <c r="M15" s="5"/>
      <c r="N15" s="5" t="str">
        <f>A15&amp;B15&amp;C15&amp;D15&amp;E15&amp;F15&amp;G15&amp;H15&amp;I15</f>
        <v>4x = -16   </v>
      </c>
      <c r="O15" s="5" t="str">
        <f>J15&amp;K15&amp;L15</f>
        <v>|:4</v>
      </c>
    </row>
    <row r="16" spans="1:15" ht="12.75">
      <c r="A16" s="5">
        <f>C15</f>
        <v>4</v>
      </c>
      <c r="B16" s="5" t="str">
        <f>D15</f>
        <v>x</v>
      </c>
      <c r="C16" s="5" t="s">
        <v>21</v>
      </c>
      <c r="D16" s="5">
        <f>K16</f>
        <v>3</v>
      </c>
      <c r="E16" s="5" t="s">
        <v>20</v>
      </c>
      <c r="F16" s="5">
        <f>F15+K16</f>
        <v>-13</v>
      </c>
      <c r="G16" s="5"/>
      <c r="H16" s="5" t="s">
        <v>19</v>
      </c>
      <c r="I16" s="5"/>
      <c r="J16" s="5" t="s">
        <v>18</v>
      </c>
      <c r="K16" s="5">
        <f ca="1">ROUND(RAND()*5+0.5,0)</f>
        <v>3</v>
      </c>
      <c r="L16" s="5"/>
      <c r="M16" s="5"/>
      <c r="N16" s="5" t="str">
        <f>A16&amp;B16&amp;C16&amp;D16&amp;E16&amp;F16&amp;G16&amp;H16&amp;I16</f>
        <v>4x + 3 = -13   </v>
      </c>
      <c r="O16" s="5" t="str">
        <f>J16&amp;K16&amp;L16</f>
        <v>|-3</v>
      </c>
    </row>
    <row r="17" spans="1:16" ht="12.75">
      <c r="A17" s="10">
        <f>A16-K17</f>
        <v>-1</v>
      </c>
      <c r="B17" s="10" t="s">
        <v>16</v>
      </c>
      <c r="C17" s="10" t="s">
        <v>21</v>
      </c>
      <c r="D17" s="10">
        <f>D16</f>
        <v>3</v>
      </c>
      <c r="E17" s="10" t="s">
        <v>20</v>
      </c>
      <c r="F17" s="10">
        <f>F16</f>
        <v>-13</v>
      </c>
      <c r="G17" s="10" t="s">
        <v>24</v>
      </c>
      <c r="H17" s="10">
        <f>K17</f>
        <v>5</v>
      </c>
      <c r="I17" s="10" t="s">
        <v>16</v>
      </c>
      <c r="J17" s="10" t="s">
        <v>23</v>
      </c>
      <c r="K17" s="10">
        <f ca="1">ROUND(RAND()*5+0.5,0)+K15</f>
        <v>5</v>
      </c>
      <c r="L17" s="10" t="s">
        <v>16</v>
      </c>
      <c r="M17" s="10"/>
      <c r="N17" s="10" t="str">
        <f>A17&amp;B17&amp;C17&amp;D17&amp;E17&amp;F17&amp;G17&amp;H17&amp;I17</f>
        <v>-1x + 3 = -13 - 5x</v>
      </c>
      <c r="O17" s="10" t="str">
        <f>J17&amp;K17&amp;L17</f>
        <v>|+5x</v>
      </c>
      <c r="P17" t="str">
        <f>N17&amp;"   "&amp;O17&amp;P13&amp;N16&amp;"   "&amp;O16&amp;P13&amp;N15&amp;"   "&amp;O15&amp;P13&amp;N14&amp;P13&amp;P13&amp;N13</f>
        <v>-1x + 3 = -13 - 5x   |+5x 
4x + 3 = -13      |-3 
4x = -16      |:4 
x = -4 
L = {-4}</v>
      </c>
    </row>
    <row r="19" spans="1:1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 t="str">
        <f>"L = {"&amp;F20&amp;"}"</f>
        <v>L = {-5}</v>
      </c>
      <c r="O19" s="5"/>
      <c r="P19" s="11" t="s">
        <v>22</v>
      </c>
    </row>
    <row r="20" spans="1:15" ht="12.75">
      <c r="A20" s="5"/>
      <c r="B20" s="5"/>
      <c r="C20" s="5"/>
      <c r="D20" s="5" t="s">
        <v>16</v>
      </c>
      <c r="E20" s="5" t="s">
        <v>20</v>
      </c>
      <c r="F20" s="5">
        <f ca="1">ROUND(RAND()*10-5.5,0)</f>
        <v>-5</v>
      </c>
      <c r="G20" s="5"/>
      <c r="H20" s="5"/>
      <c r="I20" s="5"/>
      <c r="J20" s="5"/>
      <c r="K20" s="5"/>
      <c r="L20" s="5"/>
      <c r="M20" s="5"/>
      <c r="N20" s="5" t="str">
        <f>A20&amp;B20&amp;C20&amp;D20&amp;E20&amp;F20&amp;G20&amp;H20&amp;I20</f>
        <v>x = -5</v>
      </c>
      <c r="O20" s="5">
        <f>J20&amp;K20</f>
      </c>
    </row>
    <row r="21" spans="1:15" ht="12.75">
      <c r="A21" s="5"/>
      <c r="B21" s="5"/>
      <c r="C21" s="5">
        <f>K21</f>
        <v>-3</v>
      </c>
      <c r="D21" s="5" t="str">
        <f>D20</f>
        <v>x</v>
      </c>
      <c r="E21" s="5" t="s">
        <v>20</v>
      </c>
      <c r="F21" s="5">
        <f>F20*K21</f>
        <v>15</v>
      </c>
      <c r="G21" s="5"/>
      <c r="H21" s="5" t="s">
        <v>19</v>
      </c>
      <c r="I21" s="5"/>
      <c r="J21" s="5" t="s">
        <v>32</v>
      </c>
      <c r="K21" s="5">
        <f ca="1">-ROUND(RAND()*5+0.5,0)</f>
        <v>-3</v>
      </c>
      <c r="L21" s="5" t="s">
        <v>33</v>
      </c>
      <c r="M21" s="5"/>
      <c r="N21" s="5" t="str">
        <f>A21&amp;B21&amp;C21&amp;D21&amp;E21&amp;F21&amp;G21&amp;H21&amp;I21</f>
        <v>-3x = 15   </v>
      </c>
      <c r="O21" s="5" t="str">
        <f>J21&amp;K21&amp;L21</f>
        <v>|:(-3)</v>
      </c>
    </row>
    <row r="22" spans="1:15" ht="12.75">
      <c r="A22" s="5">
        <f>C21</f>
        <v>-3</v>
      </c>
      <c r="B22" s="5" t="str">
        <f>D21</f>
        <v>x</v>
      </c>
      <c r="C22" s="5" t="s">
        <v>24</v>
      </c>
      <c r="D22" s="5">
        <f>K22</f>
        <v>4</v>
      </c>
      <c r="E22" s="5" t="s">
        <v>20</v>
      </c>
      <c r="F22" s="5">
        <f>F21-K22</f>
        <v>11</v>
      </c>
      <c r="G22" s="5"/>
      <c r="H22" s="5" t="s">
        <v>19</v>
      </c>
      <c r="I22" s="5"/>
      <c r="J22" s="5" t="s">
        <v>23</v>
      </c>
      <c r="K22" s="5">
        <f ca="1">ROUND(RAND()*5+0.5,0)</f>
        <v>4</v>
      </c>
      <c r="L22" s="5"/>
      <c r="M22" s="5"/>
      <c r="N22" s="5" t="str">
        <f>A22&amp;B22&amp;C22&amp;D22&amp;E22&amp;F22&amp;G22&amp;H22&amp;I22</f>
        <v>-3x - 4 = 11   </v>
      </c>
      <c r="O22" s="5" t="str">
        <f>J22&amp;K22&amp;L22</f>
        <v>|+4</v>
      </c>
    </row>
    <row r="23" spans="1:16" ht="12.75">
      <c r="A23" s="10">
        <f>A22-K23</f>
        <v>-6</v>
      </c>
      <c r="B23" s="10" t="s">
        <v>16</v>
      </c>
      <c r="C23" s="10" t="s">
        <v>24</v>
      </c>
      <c r="D23" s="10">
        <f>D22</f>
        <v>4</v>
      </c>
      <c r="E23" s="10" t="s">
        <v>20</v>
      </c>
      <c r="F23" s="10">
        <f>F22</f>
        <v>11</v>
      </c>
      <c r="G23" s="10" t="s">
        <v>24</v>
      </c>
      <c r="H23" s="10">
        <f>K23</f>
        <v>3</v>
      </c>
      <c r="I23" s="10" t="s">
        <v>16</v>
      </c>
      <c r="J23" s="10" t="s">
        <v>23</v>
      </c>
      <c r="K23" s="10">
        <f ca="1">ROUND(RAND()*5+0.5,0)</f>
        <v>3</v>
      </c>
      <c r="L23" s="10" t="s">
        <v>16</v>
      </c>
      <c r="M23" s="10"/>
      <c r="N23" s="10" t="str">
        <f>A23&amp;B23&amp;C23&amp;D23&amp;E23&amp;F23&amp;G23&amp;H23&amp;I23</f>
        <v>-6x - 4 = 11 - 3x</v>
      </c>
      <c r="O23" s="10" t="str">
        <f>J23&amp;K23&amp;L23</f>
        <v>|+3x</v>
      </c>
      <c r="P23" t="str">
        <f>N23&amp;"   "&amp;O23&amp;P19&amp;N22&amp;"   "&amp;O22&amp;P19&amp;N21&amp;"   "&amp;O21&amp;P19&amp;N20&amp;P19&amp;P19&amp;N19</f>
        <v>-6x - 4 = 11 - 3x   |+3x 
-3x - 4 = 11      |+4 
-3x = 15      |:(-3) 
x = -5 
L = {-5}</v>
      </c>
    </row>
    <row r="25" spans="1:1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 t="str">
        <f>"L = R"</f>
        <v>L = R</v>
      </c>
      <c r="O25" s="5"/>
      <c r="P25" s="11" t="s">
        <v>22</v>
      </c>
    </row>
    <row r="26" spans="1:15" ht="12.75">
      <c r="A26" s="5"/>
      <c r="B26" s="5"/>
      <c r="C26" s="5"/>
      <c r="D26" s="5" t="s">
        <v>16</v>
      </c>
      <c r="E26" s="5" t="s">
        <v>20</v>
      </c>
      <c r="F26" s="5"/>
      <c r="G26" s="13" t="s">
        <v>16</v>
      </c>
      <c r="H26" s="5"/>
      <c r="I26" s="5"/>
      <c r="J26" s="5"/>
      <c r="K26" s="5"/>
      <c r="L26" s="5"/>
      <c r="M26" s="5"/>
      <c r="N26" s="5" t="str">
        <f>A26&amp;B26&amp;C26&amp;D26&amp;E26&amp;F26&amp;G26&amp;H26&amp;I26</f>
        <v>x = x</v>
      </c>
      <c r="O26" s="5">
        <f>J26&amp;K26</f>
      </c>
    </row>
    <row r="27" spans="1:15" ht="12.75">
      <c r="A27" s="5"/>
      <c r="B27" s="5"/>
      <c r="C27" s="5">
        <f>K27</f>
        <v>5</v>
      </c>
      <c r="D27" s="5" t="str">
        <f>D26</f>
        <v>x</v>
      </c>
      <c r="E27" s="5" t="s">
        <v>20</v>
      </c>
      <c r="F27" s="5">
        <f>K27</f>
        <v>5</v>
      </c>
      <c r="G27" s="5" t="s">
        <v>16</v>
      </c>
      <c r="H27" s="5" t="s">
        <v>19</v>
      </c>
      <c r="I27" s="5"/>
      <c r="J27" s="5" t="s">
        <v>17</v>
      </c>
      <c r="K27" s="5">
        <f ca="1">ROUND(RAND()*5+0.5,0)</f>
        <v>5</v>
      </c>
      <c r="L27" s="5"/>
      <c r="M27" s="5"/>
      <c r="N27" s="5" t="str">
        <f>A27&amp;B27&amp;C27&amp;D27&amp;E27&amp;F27&amp;G27&amp;H27&amp;I27</f>
        <v>5x = 5x   </v>
      </c>
      <c r="O27" s="5" t="str">
        <f>J27&amp;K27&amp;L27</f>
        <v>|:5</v>
      </c>
    </row>
    <row r="28" spans="1:15" ht="12.75">
      <c r="A28" s="5">
        <f>C27</f>
        <v>5</v>
      </c>
      <c r="B28" s="5" t="str">
        <f>D27</f>
        <v>x</v>
      </c>
      <c r="C28" s="5" t="s">
        <v>21</v>
      </c>
      <c r="D28" s="5">
        <f>K28</f>
        <v>5</v>
      </c>
      <c r="E28" s="5" t="s">
        <v>20</v>
      </c>
      <c r="F28" s="5">
        <f>F27</f>
        <v>5</v>
      </c>
      <c r="G28" s="13" t="s">
        <v>16</v>
      </c>
      <c r="H28" s="13" t="s">
        <v>21</v>
      </c>
      <c r="I28" s="5">
        <f>K28</f>
        <v>5</v>
      </c>
      <c r="J28" s="5" t="s">
        <v>18</v>
      </c>
      <c r="K28" s="5">
        <f>K27</f>
        <v>5</v>
      </c>
      <c r="L28" s="5"/>
      <c r="M28" s="5"/>
      <c r="N28" s="5" t="str">
        <f>A28&amp;B28&amp;C28&amp;D28&amp;E28&amp;F28&amp;G28&amp;H28&amp;I28</f>
        <v>5x + 5 = 5x + 5</v>
      </c>
      <c r="O28" s="5" t="str">
        <f>J28&amp;K28&amp;L28</f>
        <v>|-5</v>
      </c>
    </row>
    <row r="29" spans="1:16" ht="12.75">
      <c r="A29" s="10">
        <f>A28</f>
        <v>5</v>
      </c>
      <c r="B29" s="10" t="s">
        <v>27</v>
      </c>
      <c r="C29" s="10" t="s">
        <v>21</v>
      </c>
      <c r="D29" s="10">
        <f>D28/A29</f>
        <v>1</v>
      </c>
      <c r="E29" s="10" t="s">
        <v>28</v>
      </c>
      <c r="F29" s="10">
        <f>F28+M29</f>
        <v>6</v>
      </c>
      <c r="G29" s="10" t="str">
        <f>"x + "&amp;I28&amp;" - "</f>
        <v>x + 5 - </v>
      </c>
      <c r="H29" s="10">
        <f>M29</f>
        <v>1</v>
      </c>
      <c r="I29" s="10" t="s">
        <v>16</v>
      </c>
      <c r="J29" s="10" t="s">
        <v>30</v>
      </c>
      <c r="K29" s="10" t="s">
        <v>29</v>
      </c>
      <c r="L29" s="5"/>
      <c r="M29" s="5">
        <f ca="1">ROUND(RAND()*5+0.5,0)</f>
        <v>1</v>
      </c>
      <c r="N29" s="10" t="str">
        <f>A29&amp;B29&amp;C29&amp;D29&amp;E29&amp;F29&amp;G29&amp;H29&amp;I29</f>
        <v>5(x + 1) = 6x + 5 - 1x</v>
      </c>
      <c r="O29" s="10" t="str">
        <f>J29&amp;K29&amp;L29</f>
        <v>|T</v>
      </c>
      <c r="P29" t="str">
        <f>N29&amp;"   "&amp;O29&amp;P25&amp;N28&amp;"   "&amp;O28&amp;P25&amp;N27&amp;"   "&amp;O27&amp;P25&amp;N26&amp;P25&amp;P25&amp;N25</f>
        <v>5(x + 1) = 6x + 5 - 1x   |T 
5x + 5 = 5x + 5   |-5 
5x = 5x      |:5 
x = x 
L = R</v>
      </c>
    </row>
    <row r="31" spans="1:1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 t="str">
        <f>"L = { }"</f>
        <v>L = { }</v>
      </c>
      <c r="O31" s="5"/>
      <c r="P31" s="11" t="s">
        <v>22</v>
      </c>
    </row>
    <row r="32" spans="1:15" ht="12.75">
      <c r="A32" s="5"/>
      <c r="B32" s="5"/>
      <c r="C32" s="5"/>
      <c r="D32" s="5">
        <f ca="1">ROUND(RAND()*5+0.5,0)+F32</f>
        <v>5</v>
      </c>
      <c r="E32" s="5" t="s">
        <v>20</v>
      </c>
      <c r="F32" s="5">
        <f ca="1">ROUND(RAND()*5+0.5,0)</f>
        <v>1</v>
      </c>
      <c r="G32" s="5"/>
      <c r="H32" s="5"/>
      <c r="I32" s="5"/>
      <c r="J32" s="5"/>
      <c r="K32" s="5"/>
      <c r="L32" s="5"/>
      <c r="M32" s="5"/>
      <c r="N32" s="5" t="str">
        <f>A32&amp;B32&amp;C32&amp;D33&amp;E32&amp;F32&amp;G32&amp;H32&amp;I32</f>
        <v>15 = 1</v>
      </c>
      <c r="O32" s="5">
        <f>J32&amp;K32</f>
      </c>
    </row>
    <row r="33" spans="1:15" ht="12.75">
      <c r="A33" s="5">
        <f>K33</f>
        <v>3</v>
      </c>
      <c r="B33" t="s">
        <v>16</v>
      </c>
      <c r="C33" s="5" t="s">
        <v>21</v>
      </c>
      <c r="D33" s="5">
        <f>D32*K33</f>
        <v>15</v>
      </c>
      <c r="E33" s="5" t="s">
        <v>20</v>
      </c>
      <c r="F33" s="5">
        <f>K33</f>
        <v>3</v>
      </c>
      <c r="G33" s="13" t="s">
        <v>16</v>
      </c>
      <c r="H33" s="13" t="s">
        <v>21</v>
      </c>
      <c r="I33" s="5">
        <f>F32</f>
        <v>1</v>
      </c>
      <c r="J33" s="5" t="s">
        <v>18</v>
      </c>
      <c r="K33" s="5">
        <f ca="1">ROUND(RAND()*5+0.5,0)</f>
        <v>3</v>
      </c>
      <c r="L33" s="5" t="s">
        <v>16</v>
      </c>
      <c r="M33" s="5"/>
      <c r="N33" s="5" t="str">
        <f>A33&amp;B33&amp;C33&amp;D33&amp;E33&amp;F33&amp;G33&amp;H33&amp;I33</f>
        <v>3x + 15 = 3x + 1</v>
      </c>
      <c r="O33" s="5" t="str">
        <f>J33&amp;K33&amp;L33</f>
        <v>|-3x</v>
      </c>
    </row>
    <row r="34" spans="1:15" ht="12.75">
      <c r="A34" s="5">
        <f>A33</f>
        <v>3</v>
      </c>
      <c r="B34" s="5" t="s">
        <v>27</v>
      </c>
      <c r="C34" s="5" t="s">
        <v>21</v>
      </c>
      <c r="D34" s="5">
        <f>D32</f>
        <v>5</v>
      </c>
      <c r="E34" s="5" t="s">
        <v>28</v>
      </c>
      <c r="F34" s="5">
        <f>F33</f>
        <v>3</v>
      </c>
      <c r="G34" s="5" t="str">
        <f>G33</f>
        <v>x</v>
      </c>
      <c r="H34" s="5" t="str">
        <f>H33</f>
        <v> + </v>
      </c>
      <c r="I34" s="5">
        <f>I33</f>
        <v>1</v>
      </c>
      <c r="J34" s="5" t="s">
        <v>30</v>
      </c>
      <c r="K34" s="5" t="s">
        <v>29</v>
      </c>
      <c r="L34" s="5"/>
      <c r="M34" s="5"/>
      <c r="N34" s="5" t="str">
        <f>A34&amp;B34&amp;C34&amp;D34&amp;E34&amp;F34&amp;G34&amp;H34&amp;I34</f>
        <v>3(x + 5) = 3x + 1</v>
      </c>
      <c r="O34" s="5" t="str">
        <f>J34&amp;K34&amp;L34</f>
        <v>|T</v>
      </c>
    </row>
    <row r="35" spans="1:16" ht="12.75">
      <c r="A35" s="10">
        <f>A34</f>
        <v>3</v>
      </c>
      <c r="B35" s="10" t="str">
        <f>B34</f>
        <v>(x</v>
      </c>
      <c r="C35" s="10" t="str">
        <f>C34</f>
        <v> + </v>
      </c>
      <c r="D35" s="10">
        <f>D34</f>
        <v>5</v>
      </c>
      <c r="E35" s="10" t="str">
        <f>E34</f>
        <v>) = </v>
      </c>
      <c r="F35" s="10">
        <f>F34+M35</f>
        <v>7</v>
      </c>
      <c r="G35" s="10" t="str">
        <f>"x + "&amp;I34&amp;" - "</f>
        <v>x + 1 - </v>
      </c>
      <c r="H35" s="10">
        <f>M35</f>
        <v>4</v>
      </c>
      <c r="I35" s="10" t="s">
        <v>16</v>
      </c>
      <c r="J35" s="10" t="s">
        <v>30</v>
      </c>
      <c r="K35" s="10" t="s">
        <v>29</v>
      </c>
      <c r="L35" s="5"/>
      <c r="M35" s="5">
        <f ca="1">ROUND(RAND()*5+0.5,0)+F34</f>
        <v>4</v>
      </c>
      <c r="N35" s="5" t="str">
        <f>A35&amp;B35&amp;C35&amp;D35&amp;E35&amp;F35&amp;G35&amp;H35&amp;I35</f>
        <v>3(x + 5) = 7x + 1 - 4x</v>
      </c>
      <c r="O35" s="10" t="str">
        <f>J35&amp;K35&amp;L35</f>
        <v>|T</v>
      </c>
      <c r="P35" t="str">
        <f>N35&amp;"   "&amp;O35&amp;P31&amp;N34&amp;"   "&amp;O34&amp;P31&amp;N33&amp;"   "&amp;O33&amp;P31&amp;N32&amp;P31&amp;P31&amp;N31</f>
        <v>3(x + 5) = 7x + 1 - 4x   |T 
3(x + 5) = 3x + 1   |T 
3x + 15 = 3x + 1   |-3x 
15 = 1 
L = { }</v>
      </c>
    </row>
    <row r="37" spans="1:1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 t="str">
        <f>"L = {"&amp;F38&amp;"}"</f>
        <v>L = {-2}</v>
      </c>
      <c r="O37" s="5"/>
      <c r="P37" s="11" t="s">
        <v>22</v>
      </c>
    </row>
    <row r="38" spans="1:15" ht="12.75">
      <c r="A38" s="5"/>
      <c r="B38" s="5"/>
      <c r="C38" s="5"/>
      <c r="D38" s="5" t="s">
        <v>16</v>
      </c>
      <c r="E38" s="5" t="s">
        <v>20</v>
      </c>
      <c r="F38" s="5">
        <f ca="1">-ROUND(RAND()*5+0.5,0)</f>
        <v>-2</v>
      </c>
      <c r="G38" s="5"/>
      <c r="H38" s="5"/>
      <c r="I38" s="5"/>
      <c r="J38" s="5"/>
      <c r="K38" s="5"/>
      <c r="L38" s="5"/>
      <c r="M38" s="5"/>
      <c r="N38" s="5" t="str">
        <f>A38&amp;B38&amp;C38&amp;D38&amp;E38&amp;F38&amp;G38&amp;H38&amp;I38</f>
        <v>x = -2</v>
      </c>
      <c r="O38" s="5">
        <f>J38&amp;K38</f>
      </c>
    </row>
    <row r="39" spans="1:15" ht="12.75">
      <c r="A39" s="5"/>
      <c r="B39" s="5" t="str">
        <f>D38</f>
        <v>x</v>
      </c>
      <c r="C39" s="5" t="s">
        <v>21</v>
      </c>
      <c r="D39" s="5">
        <f>K39</f>
        <v>3</v>
      </c>
      <c r="E39" s="5" t="s">
        <v>20</v>
      </c>
      <c r="F39" s="5">
        <f>F38+K39</f>
        <v>1</v>
      </c>
      <c r="G39" s="5"/>
      <c r="H39" s="5" t="s">
        <v>19</v>
      </c>
      <c r="I39" s="5"/>
      <c r="J39" s="5" t="s">
        <v>18</v>
      </c>
      <c r="K39" s="5">
        <f ca="1">ROUND(RAND()*5+0.5,0)</f>
        <v>3</v>
      </c>
      <c r="L39" s="5"/>
      <c r="M39" s="5"/>
      <c r="N39" s="5" t="str">
        <f>A39&amp;B39&amp;C39&amp;D39&amp;E39&amp;F39&amp;G39&amp;H39&amp;I39</f>
        <v>x + 3 = 1   </v>
      </c>
      <c r="O39" s="5" t="str">
        <f>J39&amp;K39&amp;L39</f>
        <v>|-3</v>
      </c>
    </row>
    <row r="40" spans="1:15" ht="12.75">
      <c r="A40" s="10">
        <f>1-K40</f>
        <v>-2</v>
      </c>
      <c r="B40" s="10" t="s">
        <v>16</v>
      </c>
      <c r="C40" s="10" t="s">
        <v>21</v>
      </c>
      <c r="D40" s="10">
        <f>D39</f>
        <v>3</v>
      </c>
      <c r="E40" s="10" t="s">
        <v>20</v>
      </c>
      <c r="F40" s="10">
        <f>F39</f>
        <v>1</v>
      </c>
      <c r="G40" s="10" t="s">
        <v>24</v>
      </c>
      <c r="H40" s="10">
        <f>K40</f>
        <v>3</v>
      </c>
      <c r="I40" s="10" t="s">
        <v>16</v>
      </c>
      <c r="J40" s="10" t="s">
        <v>23</v>
      </c>
      <c r="K40" s="10">
        <f ca="1">ROUND(RAND()*5+0.5,0)</f>
        <v>3</v>
      </c>
      <c r="L40" s="10" t="s">
        <v>16</v>
      </c>
      <c r="M40" s="5"/>
      <c r="N40" s="5" t="str">
        <f>A40&amp;B40&amp;C40&amp;D40&amp;E40&amp;F40&amp;G40&amp;H40&amp;I40</f>
        <v>-2x + 3 = 1 - 3x</v>
      </c>
      <c r="O40" s="5" t="str">
        <f>J40&amp;K40&amp;L40</f>
        <v>|+3x</v>
      </c>
    </row>
    <row r="41" spans="1:16" ht="12.75">
      <c r="A41" s="10">
        <f>A40</f>
        <v>-2</v>
      </c>
      <c r="B41" s="10" t="s">
        <v>31</v>
      </c>
      <c r="C41" s="10" t="str">
        <f>D40&amp;") + "</f>
        <v>3) + </v>
      </c>
      <c r="D41" s="10">
        <f>-(D40*A41-D40)</f>
        <v>9</v>
      </c>
      <c r="E41" s="10" t="s">
        <v>20</v>
      </c>
      <c r="F41" s="10">
        <f>F40</f>
        <v>1</v>
      </c>
      <c r="G41" s="10" t="str">
        <f>G40</f>
        <v> - </v>
      </c>
      <c r="H41" s="10">
        <f>H40</f>
        <v>3</v>
      </c>
      <c r="I41" s="10" t="str">
        <f>I40</f>
        <v>x</v>
      </c>
      <c r="J41" s="10" t="s">
        <v>30</v>
      </c>
      <c r="K41" s="10" t="s">
        <v>29</v>
      </c>
      <c r="L41" s="10"/>
      <c r="M41" s="10"/>
      <c r="N41" s="10" t="str">
        <f>A41&amp;B41&amp;C41&amp;D41&amp;E41&amp;F41&amp;G41&amp;H41&amp;I41</f>
        <v>-2(x + 3) + 9 = 1 - 3x</v>
      </c>
      <c r="O41" s="10" t="str">
        <f>J41&amp;K41&amp;L41</f>
        <v>|T</v>
      </c>
      <c r="P41" t="str">
        <f>N41&amp;"   "&amp;O41&amp;P37&amp;N40&amp;"   "&amp;O40&amp;P37&amp;N39&amp;"   "&amp;O39&amp;P37&amp;N38&amp;P37&amp;P37&amp;N37</f>
        <v>-2(x + 3) + 9 = 1 - 3x   |T 
-2x + 3 = 1 - 3x   |+3x 
x + 3 = 1      |-3 
x = -2 
L = {-2}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5" sqref="C5"/>
    </sheetView>
  </sheetViews>
  <sheetFormatPr defaultColWidth="11.421875" defaultRowHeight="12.75"/>
  <cols>
    <col min="2" max="2" width="20.28125" style="0" customWidth="1"/>
    <col min="3" max="3" width="20.8515625" style="11" customWidth="1"/>
  </cols>
  <sheetData>
    <row r="1" ht="12.75">
      <c r="A1">
        <v>7</v>
      </c>
    </row>
    <row r="2" ht="12.75">
      <c r="A2">
        <f ca="1">ROUND(RAND()*(A1-1)+0.5,0)</f>
        <v>2</v>
      </c>
    </row>
    <row r="4" spans="1:3" ht="76.5">
      <c r="A4">
        <f ca="1">MOD(ROUND(RAND()*A1+0.5,0),A1)</f>
        <v>0</v>
      </c>
      <c r="B4" t="str">
        <f>Tabelle1!N5</f>
        <v>5x + 3 = 7 + 1x</v>
      </c>
      <c r="C4" s="11" t="str">
        <f>Tabelle1!P5</f>
        <v>5x + 3 = 7 + 1x   |-1x 
4x + 3 = 7      |-3 
4x = 4      |:4 
x = 1 
L = {1}</v>
      </c>
    </row>
    <row r="5" spans="1:3" ht="76.5">
      <c r="A5">
        <f aca="true" t="shared" si="0" ref="A5:A10">MOD(A4+$A$2,$A$1)</f>
        <v>2</v>
      </c>
      <c r="B5" t="str">
        <f>Tabelle1!N11</f>
        <v>4x - 5 = -4 + 3x</v>
      </c>
      <c r="C5" s="11" t="str">
        <f>Tabelle1!P11</f>
        <v>4x - 5 = -4 + 3x   |-3x 
1x - 5 = -4      |+5 
1x = 1      |:1 
x = 1 
L = {1}</v>
      </c>
    </row>
    <row r="6" spans="1:3" ht="76.5">
      <c r="A6">
        <f t="shared" si="0"/>
        <v>4</v>
      </c>
      <c r="B6" t="str">
        <f>Tabelle1!N17</f>
        <v>-1x + 3 = -13 - 5x</v>
      </c>
      <c r="C6" s="11" t="str">
        <f>Tabelle1!P17</f>
        <v>-1x + 3 = -13 - 5x   |+5x 
4x + 3 = -13      |-3 
4x = -16      |:4 
x = -4 
L = {-4}</v>
      </c>
    </row>
    <row r="7" spans="1:3" ht="76.5">
      <c r="A7">
        <f t="shared" si="0"/>
        <v>6</v>
      </c>
      <c r="B7" t="str">
        <f>Tabelle1!N23</f>
        <v>-6x - 4 = 11 - 3x</v>
      </c>
      <c r="C7" s="11" t="str">
        <f>Tabelle1!P23</f>
        <v>-6x - 4 = 11 - 3x   |+3x 
-3x - 4 = 11      |+4 
-3x = 15      |:(-3) 
x = -5 
L = {-5}</v>
      </c>
    </row>
    <row r="8" spans="1:3" ht="89.25">
      <c r="A8">
        <f t="shared" si="0"/>
        <v>1</v>
      </c>
      <c r="B8" t="str">
        <f>Tabelle1!N29</f>
        <v>5(x + 1) = 6x + 5 - 1x</v>
      </c>
      <c r="C8" s="11" t="str">
        <f>Tabelle1!P29</f>
        <v>5(x + 1) = 6x + 5 - 1x   |T 
5x + 5 = 5x + 5   |-5 
5x = 5x      |:5 
x = x 
L = R</v>
      </c>
    </row>
    <row r="9" spans="1:3" ht="89.25">
      <c r="A9">
        <f t="shared" si="0"/>
        <v>3</v>
      </c>
      <c r="B9" t="str">
        <f>Tabelle1!N35</f>
        <v>3(x + 5) = 7x + 1 - 4x</v>
      </c>
      <c r="C9" s="11" t="str">
        <f>Tabelle1!P35</f>
        <v>3(x + 5) = 7x + 1 - 4x   |T 
3(x + 5) = 3x + 1   |T 
3x + 15 = 3x + 1   |-3x 
15 = 1 
L = { }</v>
      </c>
    </row>
    <row r="10" spans="1:3" ht="89.25">
      <c r="A10">
        <f t="shared" si="0"/>
        <v>5</v>
      </c>
      <c r="B10" t="str">
        <f>Tabelle1!N41</f>
        <v>-2(x + 3) + 9 = 1 - 3x</v>
      </c>
      <c r="C10" s="11" t="str">
        <f>Tabelle1!P41</f>
        <v>-2(x + 3) + 9 = 1 - 3x   |T 
-2x + 3 = 1 - 3x   |+3x 
x + 3 = 1      |-3 
x = -2 
L = {-2}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1"/>
  <sheetViews>
    <sheetView zoomScale="115" zoomScaleNormal="115" zoomScalePageLayoutView="0" workbookViewId="0" topLeftCell="E1">
      <selection activeCell="L16" sqref="L16"/>
    </sheetView>
  </sheetViews>
  <sheetFormatPr defaultColWidth="11.421875" defaultRowHeight="12.75"/>
  <cols>
    <col min="7" max="8" width="2.00390625" style="0" bestFit="1" customWidth="1"/>
    <col min="9" max="9" width="3.00390625" style="0" bestFit="1" customWidth="1"/>
    <col min="11" max="11" width="21.421875" style="0" customWidth="1"/>
    <col min="12" max="12" width="27.8515625" style="0" customWidth="1"/>
    <col min="13" max="13" width="2.00390625" style="0" bestFit="1" customWidth="1"/>
    <col min="14" max="14" width="2.140625" style="0" bestFit="1" customWidth="1"/>
    <col min="15" max="17" width="2.00390625" style="0" bestFit="1" customWidth="1"/>
    <col min="19" max="19" width="3.8515625" style="0" customWidth="1"/>
    <col min="22" max="22" width="2.00390625" style="0" bestFit="1" customWidth="1"/>
    <col min="23" max="23" width="2.140625" style="0" bestFit="1" customWidth="1"/>
  </cols>
  <sheetData>
    <row r="1" spans="2:3" ht="12.75">
      <c r="B1">
        <v>19</v>
      </c>
      <c r="C1">
        <f ca="1">ROUND(RAND()*5+1,0)</f>
        <v>2</v>
      </c>
    </row>
    <row r="3" spans="2:25" ht="12.75">
      <c r="B3">
        <f ca="1">ROUND(RAND()*B1+0.5,0)</f>
        <v>19</v>
      </c>
      <c r="C3">
        <f aca="true" t="shared" si="0" ref="C3:C8">_XLL.GGT(D3,E3)</f>
        <v>6</v>
      </c>
      <c r="D3">
        <f aca="true" ca="1" t="shared" si="1" ref="D3:D8">ROUND(RAND()*10+2,0)*F3</f>
        <v>42</v>
      </c>
      <c r="E3">
        <f ca="1">ROUND(RAND()*11+1,0)*F3</f>
        <v>12</v>
      </c>
      <c r="F3">
        <f ca="1">ROUND(RAND()*5+1.5,0)</f>
        <v>6</v>
      </c>
      <c r="G3" t="str">
        <f>VLOOKUP(O3,$R$3:$S$9,2,FALSE)</f>
        <v>x</v>
      </c>
      <c r="H3" t="str">
        <f>VLOOKUP(Q3,$R$3:$S$9,2,FALSE)</f>
        <v>d</v>
      </c>
      <c r="I3">
        <f>D3/C3</f>
        <v>7</v>
      </c>
      <c r="J3">
        <f>E3/C3</f>
        <v>2</v>
      </c>
      <c r="K3" t="str">
        <f>D3&amp;" "&amp;G3&amp;"²"&amp;H3&amp;" "&amp;N3&amp;" "&amp;E3&amp;" "&amp;G3&amp;H3</f>
        <v>42 x²d + 12 xd</v>
      </c>
      <c r="L3" t="str">
        <f>"= "&amp;C3&amp;" "&amp;G3&amp;H3&amp;" · ("&amp;I3&amp;G3&amp;" "&amp;N3&amp;" "&amp;J3&amp;")"</f>
        <v>= 6 xd · (7x + 2)</v>
      </c>
      <c r="M3">
        <f ca="1">ROUND(RAND()*1,0)</f>
        <v>0</v>
      </c>
      <c r="N3" t="str">
        <f>IF(M3=0,"+","-")</f>
        <v>+</v>
      </c>
      <c r="O3">
        <f ca="1">ROUND(RAND()*5+1.5,0)</f>
        <v>4</v>
      </c>
      <c r="P3">
        <f ca="1">ROUND(RAND()*5+1.5,0)</f>
        <v>6</v>
      </c>
      <c r="Q3">
        <f>MOD(O3+P3,7)</f>
        <v>3</v>
      </c>
      <c r="R3">
        <v>0</v>
      </c>
      <c r="S3" t="s">
        <v>35</v>
      </c>
      <c r="T3">
        <f>MOD(Q3+P3,7)</f>
        <v>2</v>
      </c>
      <c r="U3" t="str">
        <f>VLOOKUP(T3,$R$3:$S$9,2,FALSE)</f>
        <v>c</v>
      </c>
      <c r="V3">
        <f ca="1">ROUND(RAND()*1,0)</f>
        <v>1</v>
      </c>
      <c r="W3" t="str">
        <f>IF(V3=0,"+","-")</f>
        <v>-</v>
      </c>
      <c r="X3">
        <f ca="1">ROUND(RAND()*3+0.5,0)</f>
        <v>1</v>
      </c>
      <c r="Y3">
        <f>X3*C3</f>
        <v>6</v>
      </c>
    </row>
    <row r="4" spans="2:25" ht="12.75">
      <c r="B4">
        <f>MOD(B3+$C$1,$B$1)</f>
        <v>2</v>
      </c>
      <c r="C4">
        <f t="shared" si="0"/>
        <v>3</v>
      </c>
      <c r="D4">
        <f ca="1" t="shared" si="1"/>
        <v>15</v>
      </c>
      <c r="E4">
        <f aca="true" ca="1" t="shared" si="2" ref="E4:E21">ROUND(RAND()*11+1,0)*F4</f>
        <v>24</v>
      </c>
      <c r="F4">
        <f aca="true" ca="1" t="shared" si="3" ref="F4:F21">ROUND(RAND()*5+1.5,0)</f>
        <v>3</v>
      </c>
      <c r="G4" t="str">
        <f aca="true" t="shared" si="4" ref="G4:G21">VLOOKUP(O4,$R$3:$S$9,2,FALSE)</f>
        <v>z</v>
      </c>
      <c r="H4" t="str">
        <f aca="true" t="shared" si="5" ref="H4:H21">VLOOKUP(Q4,$R$3:$S$9,2,FALSE)</f>
        <v>y</v>
      </c>
      <c r="I4">
        <f aca="true" t="shared" si="6" ref="I4:I21">D4/C4</f>
        <v>5</v>
      </c>
      <c r="J4">
        <f aca="true" t="shared" si="7" ref="J4:J21">E4/C4</f>
        <v>8</v>
      </c>
      <c r="K4" t="str">
        <f>D4&amp;" "&amp;G4&amp;"³"&amp;H4&amp;" "&amp;N4&amp;" "&amp;E4&amp;" "&amp;G4&amp;"²"&amp;H4</f>
        <v>15 z³y + 24 z²y</v>
      </c>
      <c r="L4" t="str">
        <f>"= "&amp;C4&amp;" "&amp;G4&amp;"²"&amp;H4&amp;" · ("&amp;I4&amp;G4&amp;" "&amp;N4&amp;" "&amp;J4&amp;")"</f>
        <v>= 3 z²y · (5z + 8)</v>
      </c>
      <c r="M4">
        <f aca="true" ca="1" t="shared" si="8" ref="M4:M21">ROUND(RAND()*1,0)</f>
        <v>0</v>
      </c>
      <c r="N4" t="str">
        <f aca="true" t="shared" si="9" ref="N4:N21">IF(M4=0,"+","-")</f>
        <v>+</v>
      </c>
      <c r="O4">
        <f aca="true" ca="1" t="shared" si="10" ref="O4:P21">ROUND(RAND()*5+1.5,0)</f>
        <v>6</v>
      </c>
      <c r="P4">
        <f ca="1" t="shared" si="10"/>
        <v>6</v>
      </c>
      <c r="Q4">
        <f aca="true" t="shared" si="11" ref="Q4:Q21">MOD(O4+P4,7)</f>
        <v>5</v>
      </c>
      <c r="R4">
        <v>1</v>
      </c>
      <c r="S4" t="s">
        <v>36</v>
      </c>
      <c r="T4">
        <f aca="true" t="shared" si="12" ref="T4:T21">MOD(Q4+P4,7)</f>
        <v>4</v>
      </c>
      <c r="U4" t="str">
        <f aca="true" t="shared" si="13" ref="U4:U21">VLOOKUP(T4,$R$3:$S$9,2,FALSE)</f>
        <v>x</v>
      </c>
      <c r="V4">
        <f aca="true" ca="1" t="shared" si="14" ref="V4:V21">ROUND(RAND()*1,0)</f>
        <v>0</v>
      </c>
      <c r="W4" t="str">
        <f aca="true" t="shared" si="15" ref="W4:W21">IF(V4=0,"+","-")</f>
        <v>+</v>
      </c>
      <c r="X4">
        <f aca="true" ca="1" t="shared" si="16" ref="X4:X21">ROUND(RAND()*3+0.5,0)</f>
        <v>2</v>
      </c>
      <c r="Y4">
        <f aca="true" t="shared" si="17" ref="Y4:Y21">X4*C4</f>
        <v>6</v>
      </c>
    </row>
    <row r="5" spans="2:25" ht="12.75">
      <c r="B5">
        <f aca="true" t="shared" si="18" ref="B5:B21">MOD(B4+$C$1,$B$1)</f>
        <v>4</v>
      </c>
      <c r="C5">
        <f t="shared" si="0"/>
        <v>8</v>
      </c>
      <c r="D5">
        <f ca="1" t="shared" si="1"/>
        <v>24</v>
      </c>
      <c r="E5">
        <f ca="1" t="shared" si="2"/>
        <v>32</v>
      </c>
      <c r="F5">
        <f ca="1" t="shared" si="3"/>
        <v>4</v>
      </c>
      <c r="G5" t="str">
        <f t="shared" si="4"/>
        <v>c</v>
      </c>
      <c r="H5" t="str">
        <f t="shared" si="5"/>
        <v>b</v>
      </c>
      <c r="I5">
        <f t="shared" si="6"/>
        <v>3</v>
      </c>
      <c r="J5">
        <f t="shared" si="7"/>
        <v>4</v>
      </c>
      <c r="K5" t="str">
        <f>D5&amp;" "&amp;G5&amp;"³"&amp;H5&amp;" "&amp;N5&amp;" "&amp;E5&amp;" "&amp;G5&amp;"²"</f>
        <v>24 c³b - 32 c²</v>
      </c>
      <c r="L5" t="str">
        <f>"= "&amp;C5&amp;" "&amp;G5&amp;"²"&amp;" · ("&amp;I5&amp;G5&amp;H5&amp;" "&amp;N5&amp;" "&amp;J5&amp;")"</f>
        <v>= 8 c² · (3cb - 4)</v>
      </c>
      <c r="M5">
        <f ca="1" t="shared" si="8"/>
        <v>1</v>
      </c>
      <c r="N5" t="str">
        <f t="shared" si="9"/>
        <v>-</v>
      </c>
      <c r="O5">
        <f ca="1" t="shared" si="10"/>
        <v>2</v>
      </c>
      <c r="P5">
        <f ca="1" t="shared" si="10"/>
        <v>6</v>
      </c>
      <c r="Q5">
        <f t="shared" si="11"/>
        <v>1</v>
      </c>
      <c r="R5">
        <v>2</v>
      </c>
      <c r="S5" t="s">
        <v>37</v>
      </c>
      <c r="T5">
        <f t="shared" si="12"/>
        <v>0</v>
      </c>
      <c r="U5" t="str">
        <f t="shared" si="13"/>
        <v>a</v>
      </c>
      <c r="V5">
        <f ca="1" t="shared" si="14"/>
        <v>1</v>
      </c>
      <c r="W5" t="str">
        <f t="shared" si="15"/>
        <v>-</v>
      </c>
      <c r="X5">
        <f ca="1" t="shared" si="16"/>
        <v>3</v>
      </c>
      <c r="Y5">
        <f t="shared" si="17"/>
        <v>24</v>
      </c>
    </row>
    <row r="6" spans="2:25" ht="12.75">
      <c r="B6">
        <f t="shared" si="18"/>
        <v>6</v>
      </c>
      <c r="C6">
        <f t="shared" si="0"/>
        <v>6</v>
      </c>
      <c r="D6">
        <f ca="1" t="shared" si="1"/>
        <v>18</v>
      </c>
      <c r="E6">
        <f ca="1" t="shared" si="2"/>
        <v>12</v>
      </c>
      <c r="F6">
        <f ca="1" t="shared" si="3"/>
        <v>3</v>
      </c>
      <c r="G6" t="str">
        <f t="shared" si="4"/>
        <v>x</v>
      </c>
      <c r="H6" t="str">
        <f t="shared" si="5"/>
        <v>a</v>
      </c>
      <c r="I6">
        <f t="shared" si="6"/>
        <v>3</v>
      </c>
      <c r="J6">
        <f t="shared" si="7"/>
        <v>2</v>
      </c>
      <c r="K6" t="str">
        <f>D6&amp;" "&amp;G6&amp;H6&amp;"² "&amp;N6&amp;" "&amp;E6&amp;" "&amp;G6&amp;H6</f>
        <v>18 xa² - 12 xa</v>
      </c>
      <c r="L6" t="str">
        <f>"= "&amp;C6&amp;" "&amp;G6&amp;H6&amp;" · ("&amp;I6&amp;H6&amp;" "&amp;N6&amp;" "&amp;J6&amp;")"</f>
        <v>= 6 xa · (3a - 2)</v>
      </c>
      <c r="M6">
        <f ca="1" t="shared" si="8"/>
        <v>1</v>
      </c>
      <c r="N6" t="str">
        <f t="shared" si="9"/>
        <v>-</v>
      </c>
      <c r="O6">
        <f ca="1" t="shared" si="10"/>
        <v>4</v>
      </c>
      <c r="P6">
        <f ca="1" t="shared" si="10"/>
        <v>3</v>
      </c>
      <c r="Q6">
        <f t="shared" si="11"/>
        <v>0</v>
      </c>
      <c r="R6">
        <v>3</v>
      </c>
      <c r="S6" t="s">
        <v>38</v>
      </c>
      <c r="T6">
        <f t="shared" si="12"/>
        <v>3</v>
      </c>
      <c r="U6" t="str">
        <f t="shared" si="13"/>
        <v>d</v>
      </c>
      <c r="V6">
        <f ca="1" t="shared" si="14"/>
        <v>1</v>
      </c>
      <c r="W6" t="str">
        <f t="shared" si="15"/>
        <v>-</v>
      </c>
      <c r="X6">
        <f ca="1" t="shared" si="16"/>
        <v>2</v>
      </c>
      <c r="Y6">
        <f t="shared" si="17"/>
        <v>12</v>
      </c>
    </row>
    <row r="7" spans="2:25" ht="12.75">
      <c r="B7">
        <f t="shared" si="18"/>
        <v>8</v>
      </c>
      <c r="C7">
        <f t="shared" si="0"/>
        <v>4</v>
      </c>
      <c r="D7">
        <f ca="1" t="shared" si="1"/>
        <v>36</v>
      </c>
      <c r="E7">
        <f ca="1" t="shared" si="2"/>
        <v>20</v>
      </c>
      <c r="F7">
        <f ca="1" t="shared" si="3"/>
        <v>4</v>
      </c>
      <c r="G7" t="str">
        <f t="shared" si="4"/>
        <v>x</v>
      </c>
      <c r="H7" t="str">
        <f t="shared" si="5"/>
        <v>a</v>
      </c>
      <c r="I7">
        <f t="shared" si="6"/>
        <v>9</v>
      </c>
      <c r="J7">
        <f t="shared" si="7"/>
        <v>5</v>
      </c>
      <c r="K7" t="str">
        <f>D7&amp;" "&amp;G7&amp;H7&amp;"² "&amp;N7&amp;" "&amp;E7&amp;" "&amp;G7&amp;H7&amp;"³"</f>
        <v>36 xa² - 20 xa³</v>
      </c>
      <c r="L7" t="str">
        <f>"= "&amp;C7&amp;" "&amp;G7&amp;H7&amp;"² · ("&amp;I7&amp;" "&amp;N7&amp;" "&amp;J7&amp;H7&amp;")"</f>
        <v>= 4 xa² · (9 - 5a)</v>
      </c>
      <c r="M7">
        <f ca="1" t="shared" si="8"/>
        <v>1</v>
      </c>
      <c r="N7" t="str">
        <f t="shared" si="9"/>
        <v>-</v>
      </c>
      <c r="O7">
        <f ca="1" t="shared" si="10"/>
        <v>4</v>
      </c>
      <c r="P7">
        <f ca="1" t="shared" si="10"/>
        <v>3</v>
      </c>
      <c r="Q7">
        <f t="shared" si="11"/>
        <v>0</v>
      </c>
      <c r="R7">
        <v>4</v>
      </c>
      <c r="S7" t="s">
        <v>16</v>
      </c>
      <c r="T7">
        <f t="shared" si="12"/>
        <v>3</v>
      </c>
      <c r="U7" t="str">
        <f t="shared" si="13"/>
        <v>d</v>
      </c>
      <c r="V7">
        <f ca="1" t="shared" si="14"/>
        <v>1</v>
      </c>
      <c r="W7" t="str">
        <f t="shared" si="15"/>
        <v>-</v>
      </c>
      <c r="X7">
        <f ca="1" t="shared" si="16"/>
        <v>1</v>
      </c>
      <c r="Y7">
        <f t="shared" si="17"/>
        <v>4</v>
      </c>
    </row>
    <row r="8" spans="2:25" ht="12.75">
      <c r="B8">
        <f t="shared" si="18"/>
        <v>10</v>
      </c>
      <c r="C8">
        <f t="shared" si="0"/>
        <v>2</v>
      </c>
      <c r="D8">
        <f ca="1" t="shared" si="1"/>
        <v>18</v>
      </c>
      <c r="E8">
        <f ca="1" t="shared" si="2"/>
        <v>16</v>
      </c>
      <c r="F8">
        <f ca="1" t="shared" si="3"/>
        <v>2</v>
      </c>
      <c r="G8" t="str">
        <f t="shared" si="4"/>
        <v>c</v>
      </c>
      <c r="H8" t="str">
        <f t="shared" si="5"/>
        <v>y</v>
      </c>
      <c r="I8">
        <f t="shared" si="6"/>
        <v>9</v>
      </c>
      <c r="J8">
        <f t="shared" si="7"/>
        <v>8</v>
      </c>
      <c r="K8" t="str">
        <f>D8&amp;" "&amp;H8&amp;"² "&amp;N8&amp;" "&amp;E8&amp;" "&amp;H8</f>
        <v>18 y² + 16 y</v>
      </c>
      <c r="L8" t="str">
        <f>"= "&amp;C8&amp;" "&amp;H8&amp;" · ("&amp;I8&amp;H8&amp;" "&amp;N8&amp;" "&amp;J8&amp;")"</f>
        <v>= 2 y · (9y + 8)</v>
      </c>
      <c r="M8">
        <f ca="1" t="shared" si="8"/>
        <v>0</v>
      </c>
      <c r="N8" t="str">
        <f t="shared" si="9"/>
        <v>+</v>
      </c>
      <c r="O8">
        <f ca="1" t="shared" si="10"/>
        <v>2</v>
      </c>
      <c r="P8">
        <f ca="1" t="shared" si="10"/>
        <v>3</v>
      </c>
      <c r="Q8">
        <f t="shared" si="11"/>
        <v>5</v>
      </c>
      <c r="R8">
        <v>5</v>
      </c>
      <c r="S8" t="s">
        <v>39</v>
      </c>
      <c r="T8">
        <f t="shared" si="12"/>
        <v>1</v>
      </c>
      <c r="U8" t="str">
        <f t="shared" si="13"/>
        <v>b</v>
      </c>
      <c r="V8">
        <f ca="1" t="shared" si="14"/>
        <v>1</v>
      </c>
      <c r="W8" t="str">
        <f t="shared" si="15"/>
        <v>-</v>
      </c>
      <c r="X8">
        <f ca="1" t="shared" si="16"/>
        <v>2</v>
      </c>
      <c r="Y8">
        <f t="shared" si="17"/>
        <v>4</v>
      </c>
    </row>
    <row r="9" spans="2:25" ht="12.75">
      <c r="B9">
        <f t="shared" si="18"/>
        <v>12</v>
      </c>
      <c r="C9">
        <f aca="true" t="shared" si="19" ref="C9:C21">_XLL.GGT(D9,E9)</f>
        <v>6</v>
      </c>
      <c r="D9">
        <f aca="true" ca="1" t="shared" si="20" ref="D9:D21">ROUND(RAND()*10+2,0)*F9</f>
        <v>48</v>
      </c>
      <c r="E9">
        <f ca="1" t="shared" si="2"/>
        <v>42</v>
      </c>
      <c r="F9">
        <f ca="1" t="shared" si="3"/>
        <v>6</v>
      </c>
      <c r="G9" t="str">
        <f t="shared" si="4"/>
        <v>d</v>
      </c>
      <c r="H9" t="str">
        <f t="shared" si="5"/>
        <v>a</v>
      </c>
      <c r="I9">
        <f t="shared" si="6"/>
        <v>8</v>
      </c>
      <c r="J9">
        <f t="shared" si="7"/>
        <v>7</v>
      </c>
      <c r="K9" t="str">
        <f>D9&amp;" "&amp;H9&amp;"² "&amp;N9&amp;" "&amp;E9&amp;" "&amp;H9&amp;"³"</f>
        <v>48 a² - 42 a³</v>
      </c>
      <c r="L9" t="str">
        <f>"= "&amp;C9&amp;" "&amp;H9&amp;"² · ("&amp;I9&amp;" "&amp;N9&amp;" "&amp;J9&amp;H9&amp;")"</f>
        <v>= 6 a² · (8 - 7a)</v>
      </c>
      <c r="M9">
        <f ca="1" t="shared" si="8"/>
        <v>1</v>
      </c>
      <c r="N9" t="str">
        <f t="shared" si="9"/>
        <v>-</v>
      </c>
      <c r="O9">
        <f ca="1" t="shared" si="10"/>
        <v>3</v>
      </c>
      <c r="P9">
        <f ca="1" t="shared" si="10"/>
        <v>4</v>
      </c>
      <c r="Q9">
        <f t="shared" si="11"/>
        <v>0</v>
      </c>
      <c r="R9">
        <v>6</v>
      </c>
      <c r="S9" t="s">
        <v>40</v>
      </c>
      <c r="T9">
        <f t="shared" si="12"/>
        <v>4</v>
      </c>
      <c r="U9" t="str">
        <f t="shared" si="13"/>
        <v>x</v>
      </c>
      <c r="V9">
        <f ca="1" t="shared" si="14"/>
        <v>0</v>
      </c>
      <c r="W9" t="str">
        <f t="shared" si="15"/>
        <v>+</v>
      </c>
      <c r="X9">
        <f ca="1" t="shared" si="16"/>
        <v>3</v>
      </c>
      <c r="Y9">
        <f t="shared" si="17"/>
        <v>18</v>
      </c>
    </row>
    <row r="10" spans="2:25" ht="12.75">
      <c r="B10">
        <f t="shared" si="18"/>
        <v>14</v>
      </c>
      <c r="C10">
        <f t="shared" si="19"/>
        <v>6</v>
      </c>
      <c r="D10">
        <f ca="1" t="shared" si="20"/>
        <v>24</v>
      </c>
      <c r="E10">
        <f ca="1" t="shared" si="2"/>
        <v>6</v>
      </c>
      <c r="F10">
        <f ca="1" t="shared" si="3"/>
        <v>2</v>
      </c>
      <c r="G10" t="str">
        <f t="shared" si="4"/>
        <v>x</v>
      </c>
      <c r="H10" t="str">
        <f t="shared" si="5"/>
        <v>d</v>
      </c>
      <c r="I10">
        <f t="shared" si="6"/>
        <v>4</v>
      </c>
      <c r="J10">
        <f t="shared" si="7"/>
        <v>1</v>
      </c>
      <c r="K10" t="str">
        <f>D10&amp;" "&amp;G10&amp;"²"&amp;H10&amp;"² "&amp;N10&amp;" "&amp;E10&amp;" "&amp;G10&amp;H10&amp;"³"</f>
        <v>24 x²d² - 6 xd³</v>
      </c>
      <c r="L10" t="str">
        <f>"= "&amp;C10&amp;" "&amp;G10&amp;H10&amp;"² · ("&amp;I10&amp;G10&amp;" "&amp;N10&amp;" "&amp;J10&amp;H10&amp;")"</f>
        <v>= 6 xd² · (4x - 1d)</v>
      </c>
      <c r="M10">
        <f ca="1" t="shared" si="8"/>
        <v>1</v>
      </c>
      <c r="N10" t="str">
        <f t="shared" si="9"/>
        <v>-</v>
      </c>
      <c r="O10">
        <f ca="1" t="shared" si="10"/>
        <v>4</v>
      </c>
      <c r="P10">
        <f ca="1" t="shared" si="10"/>
        <v>6</v>
      </c>
      <c r="Q10">
        <f t="shared" si="11"/>
        <v>3</v>
      </c>
      <c r="T10">
        <f t="shared" si="12"/>
        <v>2</v>
      </c>
      <c r="U10" t="str">
        <f t="shared" si="13"/>
        <v>c</v>
      </c>
      <c r="V10">
        <f ca="1" t="shared" si="14"/>
        <v>0</v>
      </c>
      <c r="W10" t="str">
        <f t="shared" si="15"/>
        <v>+</v>
      </c>
      <c r="X10">
        <f ca="1" t="shared" si="16"/>
        <v>3</v>
      </c>
      <c r="Y10">
        <f t="shared" si="17"/>
        <v>18</v>
      </c>
    </row>
    <row r="11" spans="2:25" ht="12.75">
      <c r="B11">
        <f t="shared" si="18"/>
        <v>16</v>
      </c>
      <c r="C11">
        <f t="shared" si="19"/>
        <v>3</v>
      </c>
      <c r="D11">
        <f ca="1" t="shared" si="20"/>
        <v>36</v>
      </c>
      <c r="E11">
        <f ca="1" t="shared" si="2"/>
        <v>21</v>
      </c>
      <c r="F11">
        <f ca="1" t="shared" si="3"/>
        <v>3</v>
      </c>
      <c r="G11" t="str">
        <f t="shared" si="4"/>
        <v>x</v>
      </c>
      <c r="H11" t="str">
        <f t="shared" si="5"/>
        <v>a</v>
      </c>
      <c r="I11">
        <f t="shared" si="6"/>
        <v>12</v>
      </c>
      <c r="J11">
        <f t="shared" si="7"/>
        <v>7</v>
      </c>
      <c r="K11" t="str">
        <f>D11&amp;" "&amp;G11&amp;"²"&amp;H11&amp;" "&amp;N11&amp;" "&amp;E11&amp;" "&amp;G11&amp;H11&amp;"²"</f>
        <v>36 x²a - 21 xa²</v>
      </c>
      <c r="L11" t="str">
        <f>"= "&amp;C11&amp;" "&amp;G11&amp;H11&amp;" · ("&amp;I11&amp;G11&amp;" "&amp;N11&amp;" "&amp;J11&amp;H11&amp;")"</f>
        <v>= 3 xa · (12x - 7a)</v>
      </c>
      <c r="M11">
        <f ca="1" t="shared" si="8"/>
        <v>1</v>
      </c>
      <c r="N11" t="str">
        <f t="shared" si="9"/>
        <v>-</v>
      </c>
      <c r="O11">
        <f ca="1" t="shared" si="10"/>
        <v>4</v>
      </c>
      <c r="P11">
        <f ca="1" t="shared" si="10"/>
        <v>3</v>
      </c>
      <c r="Q11">
        <f t="shared" si="11"/>
        <v>0</v>
      </c>
      <c r="T11">
        <f t="shared" si="12"/>
        <v>3</v>
      </c>
      <c r="U11" t="str">
        <f t="shared" si="13"/>
        <v>d</v>
      </c>
      <c r="V11">
        <f ca="1" t="shared" si="14"/>
        <v>0</v>
      </c>
      <c r="W11" t="str">
        <f t="shared" si="15"/>
        <v>+</v>
      </c>
      <c r="X11">
        <f ca="1" t="shared" si="16"/>
        <v>3</v>
      </c>
      <c r="Y11">
        <f t="shared" si="17"/>
        <v>9</v>
      </c>
    </row>
    <row r="12" spans="2:25" ht="12.75">
      <c r="B12">
        <f t="shared" si="18"/>
        <v>18</v>
      </c>
      <c r="C12">
        <f t="shared" si="19"/>
        <v>10</v>
      </c>
      <c r="D12">
        <f ca="1" t="shared" si="20"/>
        <v>30</v>
      </c>
      <c r="E12">
        <f ca="1" t="shared" si="2"/>
        <v>20</v>
      </c>
      <c r="F12">
        <f ca="1" t="shared" si="3"/>
        <v>5</v>
      </c>
      <c r="G12" t="str">
        <f t="shared" si="4"/>
        <v>z</v>
      </c>
      <c r="H12" t="str">
        <f t="shared" si="5"/>
        <v>c</v>
      </c>
      <c r="I12">
        <f t="shared" si="6"/>
        <v>3</v>
      </c>
      <c r="J12">
        <f t="shared" si="7"/>
        <v>2</v>
      </c>
      <c r="K12" t="str">
        <f>D12&amp;" "&amp;H12&amp;" "&amp;N12&amp;" "&amp;E12&amp;" "&amp;H12&amp;"³"</f>
        <v>30 c + 20 c³</v>
      </c>
      <c r="L12" t="str">
        <f>"= "&amp;C12&amp;" "&amp;H12&amp;" · ("&amp;I12&amp;" "&amp;N12&amp;" "&amp;J12&amp;H12&amp;"²)"</f>
        <v>= 10 c · (3 + 2c²)</v>
      </c>
      <c r="M12">
        <f ca="1" t="shared" si="8"/>
        <v>0</v>
      </c>
      <c r="N12" t="str">
        <f t="shared" si="9"/>
        <v>+</v>
      </c>
      <c r="O12">
        <f ca="1" t="shared" si="10"/>
        <v>6</v>
      </c>
      <c r="P12">
        <f ca="1" t="shared" si="10"/>
        <v>3</v>
      </c>
      <c r="Q12">
        <f t="shared" si="11"/>
        <v>2</v>
      </c>
      <c r="T12">
        <f t="shared" si="12"/>
        <v>5</v>
      </c>
      <c r="U12" t="str">
        <f t="shared" si="13"/>
        <v>y</v>
      </c>
      <c r="V12">
        <f ca="1" t="shared" si="14"/>
        <v>0</v>
      </c>
      <c r="W12" t="str">
        <f t="shared" si="15"/>
        <v>+</v>
      </c>
      <c r="X12">
        <f ca="1" t="shared" si="16"/>
        <v>3</v>
      </c>
      <c r="Y12">
        <f t="shared" si="17"/>
        <v>30</v>
      </c>
    </row>
    <row r="13" spans="2:25" ht="12.75">
      <c r="B13">
        <f t="shared" si="18"/>
        <v>1</v>
      </c>
      <c r="C13">
        <f t="shared" si="19"/>
        <v>6</v>
      </c>
      <c r="D13">
        <f ca="1" t="shared" si="20"/>
        <v>30</v>
      </c>
      <c r="E13">
        <f ca="1" t="shared" si="2"/>
        <v>24</v>
      </c>
      <c r="F13">
        <f ca="1" t="shared" si="3"/>
        <v>3</v>
      </c>
      <c r="G13" t="str">
        <f t="shared" si="4"/>
        <v>d</v>
      </c>
      <c r="H13" t="str">
        <f t="shared" si="5"/>
        <v>c</v>
      </c>
      <c r="I13">
        <f t="shared" si="6"/>
        <v>5</v>
      </c>
      <c r="J13">
        <f t="shared" si="7"/>
        <v>4</v>
      </c>
      <c r="K13" t="str">
        <f>D13&amp;" "&amp;G13&amp;"²"&amp;H13&amp;" "&amp;N13&amp;" "&amp;E13&amp;" "&amp;G13&amp;H13&amp;" "&amp;W13&amp;" "&amp;Y13&amp;U13&amp;H13</f>
        <v>30 d²c + 24 dc + 18bc</v>
      </c>
      <c r="L13" t="str">
        <f>"= "&amp;C13&amp;" "&amp;H13&amp;" · ("&amp;I13&amp;G13&amp;"² "&amp;N13&amp;" "&amp;J13&amp;G13&amp;" "&amp;W13&amp;" "&amp;X13&amp;U13&amp;")"</f>
        <v>= 6 c · (5d² + 4d + 3b)</v>
      </c>
      <c r="M13">
        <f ca="1" t="shared" si="8"/>
        <v>0</v>
      </c>
      <c r="N13" t="str">
        <f t="shared" si="9"/>
        <v>+</v>
      </c>
      <c r="O13">
        <f ca="1" t="shared" si="10"/>
        <v>3</v>
      </c>
      <c r="P13">
        <f ca="1" t="shared" si="10"/>
        <v>6</v>
      </c>
      <c r="Q13">
        <f t="shared" si="11"/>
        <v>2</v>
      </c>
      <c r="T13">
        <f t="shared" si="12"/>
        <v>1</v>
      </c>
      <c r="U13" t="str">
        <f t="shared" si="13"/>
        <v>b</v>
      </c>
      <c r="V13">
        <f ca="1" t="shared" si="14"/>
        <v>0</v>
      </c>
      <c r="W13" t="str">
        <f t="shared" si="15"/>
        <v>+</v>
      </c>
      <c r="X13">
        <f ca="1" t="shared" si="16"/>
        <v>3</v>
      </c>
      <c r="Y13">
        <f t="shared" si="17"/>
        <v>18</v>
      </c>
    </row>
    <row r="14" spans="2:25" ht="12.75">
      <c r="B14">
        <f t="shared" si="18"/>
        <v>3</v>
      </c>
      <c r="C14">
        <f t="shared" si="19"/>
        <v>2</v>
      </c>
      <c r="D14">
        <f ca="1" t="shared" si="20"/>
        <v>18</v>
      </c>
      <c r="E14">
        <f ca="1" t="shared" si="2"/>
        <v>4</v>
      </c>
      <c r="F14">
        <f ca="1" t="shared" si="3"/>
        <v>2</v>
      </c>
      <c r="G14" t="str">
        <f t="shared" si="4"/>
        <v>y</v>
      </c>
      <c r="H14" t="str">
        <f t="shared" si="5"/>
        <v>b</v>
      </c>
      <c r="I14">
        <f t="shared" si="6"/>
        <v>9</v>
      </c>
      <c r="J14">
        <f t="shared" si="7"/>
        <v>2</v>
      </c>
      <c r="K14" t="str">
        <f>D14&amp;" "&amp;G14&amp;"²"&amp;H14&amp;" "&amp;N14&amp;" "&amp;E14&amp;" "&amp;G14&amp;H14&amp;" "&amp;W14&amp;" "&amp;Y14&amp;G14&amp;H14&amp;"²"</f>
        <v>18 y²b - 4 yb - 4yb²</v>
      </c>
      <c r="L14" t="str">
        <f>"= "&amp;C14&amp;" "&amp;H14&amp;G14&amp;" · ("&amp;I14&amp;G14&amp;" "&amp;N14&amp;" "&amp;J14&amp;" "&amp;W14&amp;" "&amp;X14&amp;H14&amp;")"</f>
        <v>= 2 by · (9y - 2 - 2b)</v>
      </c>
      <c r="M14">
        <f ca="1" t="shared" si="8"/>
        <v>1</v>
      </c>
      <c r="N14" t="str">
        <f t="shared" si="9"/>
        <v>-</v>
      </c>
      <c r="O14">
        <f ca="1" t="shared" si="10"/>
        <v>5</v>
      </c>
      <c r="P14">
        <f ca="1" t="shared" si="10"/>
        <v>3</v>
      </c>
      <c r="Q14">
        <f t="shared" si="11"/>
        <v>1</v>
      </c>
      <c r="T14">
        <f t="shared" si="12"/>
        <v>4</v>
      </c>
      <c r="U14" t="str">
        <f t="shared" si="13"/>
        <v>x</v>
      </c>
      <c r="V14">
        <f ca="1" t="shared" si="14"/>
        <v>1</v>
      </c>
      <c r="W14" t="str">
        <f t="shared" si="15"/>
        <v>-</v>
      </c>
      <c r="X14">
        <f ca="1" t="shared" si="16"/>
        <v>2</v>
      </c>
      <c r="Y14">
        <f t="shared" si="17"/>
        <v>4</v>
      </c>
    </row>
    <row r="15" spans="2:25" ht="12.75">
      <c r="B15">
        <f t="shared" si="18"/>
        <v>5</v>
      </c>
      <c r="C15">
        <f t="shared" si="19"/>
        <v>2</v>
      </c>
      <c r="D15">
        <f ca="1" t="shared" si="20"/>
        <v>8</v>
      </c>
      <c r="E15">
        <f ca="1" t="shared" si="2"/>
        <v>18</v>
      </c>
      <c r="F15">
        <f ca="1" t="shared" si="3"/>
        <v>2</v>
      </c>
      <c r="G15" t="str">
        <f t="shared" si="4"/>
        <v>x</v>
      </c>
      <c r="H15" t="str">
        <f t="shared" si="5"/>
        <v>d</v>
      </c>
      <c r="I15">
        <f t="shared" si="6"/>
        <v>4</v>
      </c>
      <c r="J15">
        <f t="shared" si="7"/>
        <v>9</v>
      </c>
      <c r="K15" t="str">
        <f>D15&amp;" "&amp;G15&amp;H15&amp;" "&amp;N15&amp;" "&amp;E15&amp;" "&amp;G15&amp;U15&amp;" "&amp;W15&amp;" "&amp;Y15&amp;U15&amp;H15</f>
        <v>8 xd - 18 xc - 2cd</v>
      </c>
      <c r="L15" t="str">
        <f>"= "&amp;C15&amp;" · ("&amp;I15&amp;G15&amp;H15&amp;" "&amp;N15&amp;" "&amp;J15&amp;G15&amp;U15&amp;" "&amp;W15&amp;" "&amp;X15&amp;U15&amp;H15&amp;")"</f>
        <v>= 2 · (4xd - 9xc - 1cd)</v>
      </c>
      <c r="M15">
        <f ca="1" t="shared" si="8"/>
        <v>1</v>
      </c>
      <c r="N15" t="str">
        <f t="shared" si="9"/>
        <v>-</v>
      </c>
      <c r="O15">
        <f ca="1" t="shared" si="10"/>
        <v>4</v>
      </c>
      <c r="P15">
        <f ca="1" t="shared" si="10"/>
        <v>6</v>
      </c>
      <c r="Q15">
        <f t="shared" si="11"/>
        <v>3</v>
      </c>
      <c r="T15">
        <f t="shared" si="12"/>
        <v>2</v>
      </c>
      <c r="U15" t="str">
        <f t="shared" si="13"/>
        <v>c</v>
      </c>
      <c r="V15">
        <f ca="1" t="shared" si="14"/>
        <v>1</v>
      </c>
      <c r="W15" t="str">
        <f t="shared" si="15"/>
        <v>-</v>
      </c>
      <c r="X15">
        <f ca="1" t="shared" si="16"/>
        <v>1</v>
      </c>
      <c r="Y15">
        <f t="shared" si="17"/>
        <v>2</v>
      </c>
    </row>
    <row r="16" spans="2:25" ht="12.75">
      <c r="B16">
        <f t="shared" si="18"/>
        <v>7</v>
      </c>
      <c r="C16">
        <f t="shared" si="19"/>
        <v>6</v>
      </c>
      <c r="D16">
        <f ca="1" t="shared" si="20"/>
        <v>42</v>
      </c>
      <c r="E16">
        <f ca="1" t="shared" si="2"/>
        <v>36</v>
      </c>
      <c r="F16">
        <f ca="1" t="shared" si="3"/>
        <v>6</v>
      </c>
      <c r="G16" t="str">
        <f t="shared" si="4"/>
        <v>y</v>
      </c>
      <c r="H16" t="str">
        <f t="shared" si="5"/>
        <v>b</v>
      </c>
      <c r="I16">
        <f t="shared" si="6"/>
        <v>7</v>
      </c>
      <c r="J16">
        <f t="shared" si="7"/>
        <v>6</v>
      </c>
      <c r="K16" t="str">
        <f>D16&amp;" "&amp;G16&amp;"²"&amp;H16&amp;" "&amp;N16&amp;" "&amp;E16&amp;" "&amp;G16&amp;H16&amp;" "&amp;W16&amp;" "&amp;Y16&amp;" "&amp;G16&amp;"³"&amp;H16</f>
        <v>42 y²b + 36 yb + 18 y³b</v>
      </c>
      <c r="L16" t="str">
        <f>"= "&amp;C16&amp;" "&amp;G16&amp;H16&amp;" · ("&amp;I16&amp;G16&amp;" "&amp;N16&amp;" "&amp;J16&amp;" "&amp;W16&amp;" "&amp;X16&amp;G16&amp;"²"&amp;")"</f>
        <v>= 6 yb · (7y + 6 + 3y²)</v>
      </c>
      <c r="M16">
        <f ca="1" t="shared" si="8"/>
        <v>0</v>
      </c>
      <c r="N16" t="str">
        <f t="shared" si="9"/>
        <v>+</v>
      </c>
      <c r="O16">
        <f ca="1" t="shared" si="10"/>
        <v>5</v>
      </c>
      <c r="P16">
        <f ca="1" t="shared" si="10"/>
        <v>3</v>
      </c>
      <c r="Q16">
        <f t="shared" si="11"/>
        <v>1</v>
      </c>
      <c r="T16">
        <f t="shared" si="12"/>
        <v>4</v>
      </c>
      <c r="U16" t="str">
        <f t="shared" si="13"/>
        <v>x</v>
      </c>
      <c r="V16">
        <f ca="1" t="shared" si="14"/>
        <v>0</v>
      </c>
      <c r="W16" t="str">
        <f t="shared" si="15"/>
        <v>+</v>
      </c>
      <c r="X16">
        <f ca="1" t="shared" si="16"/>
        <v>3</v>
      </c>
      <c r="Y16">
        <f t="shared" si="17"/>
        <v>18</v>
      </c>
    </row>
    <row r="17" spans="2:25" ht="12.75">
      <c r="B17">
        <f t="shared" si="18"/>
        <v>9</v>
      </c>
      <c r="C17">
        <f t="shared" si="19"/>
        <v>6</v>
      </c>
      <c r="D17">
        <f ca="1" t="shared" si="20"/>
        <v>54</v>
      </c>
      <c r="E17">
        <f ca="1" t="shared" si="2"/>
        <v>66</v>
      </c>
      <c r="F17">
        <f ca="1" t="shared" si="3"/>
        <v>6</v>
      </c>
      <c r="G17" t="str">
        <f t="shared" si="4"/>
        <v>x</v>
      </c>
      <c r="H17" t="str">
        <f t="shared" si="5"/>
        <v>a</v>
      </c>
      <c r="I17">
        <f t="shared" si="6"/>
        <v>9</v>
      </c>
      <c r="J17">
        <f t="shared" si="7"/>
        <v>11</v>
      </c>
      <c r="K17" t="str">
        <f>D17&amp;" "&amp;G17&amp;"²"&amp;H17&amp;" "&amp;N17&amp;" "&amp;E17&amp;" "&amp;G17&amp;H17&amp;"²"&amp;" "&amp;W17&amp;" "&amp;Y17&amp;U17&amp;"²"&amp;H17</f>
        <v>54 x²a - 66 xa² + 12d²a</v>
      </c>
      <c r="L17" t="str">
        <f>"= "&amp;C17&amp;" "&amp;H17&amp;" · ("&amp;I17&amp;G17&amp;"² "&amp;N17&amp;" "&amp;J17&amp;G17&amp;H17&amp;" "&amp;W17&amp;" "&amp;X17&amp;U17&amp;"²)"</f>
        <v>= 6 a · (9x² - 11xa + 2d²)</v>
      </c>
      <c r="M17">
        <f ca="1" t="shared" si="8"/>
        <v>1</v>
      </c>
      <c r="N17" t="str">
        <f t="shared" si="9"/>
        <v>-</v>
      </c>
      <c r="O17">
        <f ca="1" t="shared" si="10"/>
        <v>4</v>
      </c>
      <c r="P17">
        <f ca="1" t="shared" si="10"/>
        <v>3</v>
      </c>
      <c r="Q17">
        <f t="shared" si="11"/>
        <v>0</v>
      </c>
      <c r="T17">
        <f t="shared" si="12"/>
        <v>3</v>
      </c>
      <c r="U17" t="str">
        <f t="shared" si="13"/>
        <v>d</v>
      </c>
      <c r="V17">
        <f ca="1" t="shared" si="14"/>
        <v>0</v>
      </c>
      <c r="W17" t="str">
        <f t="shared" si="15"/>
        <v>+</v>
      </c>
      <c r="X17">
        <f ca="1" t="shared" si="16"/>
        <v>2</v>
      </c>
      <c r="Y17">
        <f t="shared" si="17"/>
        <v>12</v>
      </c>
    </row>
    <row r="18" spans="2:25" ht="12.75">
      <c r="B18">
        <f t="shared" si="18"/>
        <v>11</v>
      </c>
      <c r="C18">
        <f t="shared" si="19"/>
        <v>20</v>
      </c>
      <c r="D18">
        <f ca="1" t="shared" si="20"/>
        <v>20</v>
      </c>
      <c r="E18">
        <f ca="1" t="shared" si="2"/>
        <v>20</v>
      </c>
      <c r="F18">
        <f ca="1" t="shared" si="3"/>
        <v>4</v>
      </c>
      <c r="G18" t="str">
        <f t="shared" si="4"/>
        <v>d</v>
      </c>
      <c r="H18" t="str">
        <f t="shared" si="5"/>
        <v>y</v>
      </c>
      <c r="I18">
        <f t="shared" si="6"/>
        <v>1</v>
      </c>
      <c r="J18">
        <f t="shared" si="7"/>
        <v>1</v>
      </c>
      <c r="K18" t="str">
        <f>D18&amp;" "&amp;G18&amp;"²"&amp;H18&amp;" "&amp;N18&amp;" "&amp;E18&amp;" "&amp;G18&amp;"²"&amp;H18&amp;"² "&amp;W18&amp;" "&amp;Y18&amp;G18&amp;H18&amp;"²"</f>
        <v>20 d²y - 20 d²y² + 60dy²</v>
      </c>
      <c r="L18" t="str">
        <f>"= "&amp;C18&amp;" "&amp;H18&amp;G18&amp;" · ("&amp;I18&amp;G18&amp;" "&amp;N18&amp;" "&amp;J18&amp;G18&amp;H18&amp;" "&amp;W18&amp;" "&amp;X18&amp;H18&amp;")"</f>
        <v>= 20 yd · (1d - 1dy + 3y)</v>
      </c>
      <c r="M18">
        <f ca="1" t="shared" si="8"/>
        <v>1</v>
      </c>
      <c r="N18" t="str">
        <f t="shared" si="9"/>
        <v>-</v>
      </c>
      <c r="O18">
        <f ca="1" t="shared" si="10"/>
        <v>3</v>
      </c>
      <c r="P18">
        <f ca="1" t="shared" si="10"/>
        <v>2</v>
      </c>
      <c r="Q18">
        <f t="shared" si="11"/>
        <v>5</v>
      </c>
      <c r="T18">
        <f t="shared" si="12"/>
        <v>0</v>
      </c>
      <c r="U18" t="str">
        <f t="shared" si="13"/>
        <v>a</v>
      </c>
      <c r="V18">
        <f ca="1" t="shared" si="14"/>
        <v>0</v>
      </c>
      <c r="W18" t="str">
        <f t="shared" si="15"/>
        <v>+</v>
      </c>
      <c r="X18">
        <f ca="1" t="shared" si="16"/>
        <v>3</v>
      </c>
      <c r="Y18">
        <f t="shared" si="17"/>
        <v>60</v>
      </c>
    </row>
    <row r="19" spans="2:25" ht="12.75">
      <c r="B19">
        <f t="shared" si="18"/>
        <v>13</v>
      </c>
      <c r="C19">
        <f t="shared" si="19"/>
        <v>25</v>
      </c>
      <c r="D19">
        <f ca="1" t="shared" si="20"/>
        <v>50</v>
      </c>
      <c r="E19">
        <f ca="1" t="shared" si="2"/>
        <v>25</v>
      </c>
      <c r="F19">
        <f ca="1" t="shared" si="3"/>
        <v>5</v>
      </c>
      <c r="G19" t="str">
        <f t="shared" si="4"/>
        <v>y</v>
      </c>
      <c r="H19" t="str">
        <f t="shared" si="5"/>
        <v>a</v>
      </c>
      <c r="I19">
        <f t="shared" si="6"/>
        <v>2</v>
      </c>
      <c r="J19">
        <f t="shared" si="7"/>
        <v>1</v>
      </c>
      <c r="K19" t="str">
        <f>D19&amp;" "&amp;G19&amp;"²"&amp;" "&amp;N19&amp;" "&amp;E19&amp;" "&amp;G19&amp;H19&amp;" "&amp;W19&amp;" "&amp;Y19&amp;G19&amp;H19&amp;"²"</f>
        <v>50 y² + 25 ya + 75ya²</v>
      </c>
      <c r="L19" t="str">
        <f>"= "&amp;C19&amp;" "&amp;G19&amp;" · ("&amp;I19&amp;G19&amp;" "&amp;N19&amp;" "&amp;J19&amp;H19&amp;" "&amp;W19&amp;" "&amp;X19&amp;H19&amp;"²)"</f>
        <v>= 25 y · (2y + 1a + 3a²)</v>
      </c>
      <c r="M19">
        <f ca="1" t="shared" si="8"/>
        <v>0</v>
      </c>
      <c r="N19" t="str">
        <f t="shared" si="9"/>
        <v>+</v>
      </c>
      <c r="O19">
        <f ca="1" t="shared" si="10"/>
        <v>5</v>
      </c>
      <c r="P19">
        <f ca="1" t="shared" si="10"/>
        <v>2</v>
      </c>
      <c r="Q19">
        <f t="shared" si="11"/>
        <v>0</v>
      </c>
      <c r="T19">
        <f t="shared" si="12"/>
        <v>2</v>
      </c>
      <c r="U19" t="str">
        <f t="shared" si="13"/>
        <v>c</v>
      </c>
      <c r="V19">
        <f ca="1" t="shared" si="14"/>
        <v>0</v>
      </c>
      <c r="W19" t="str">
        <f t="shared" si="15"/>
        <v>+</v>
      </c>
      <c r="X19">
        <f ca="1" t="shared" si="16"/>
        <v>3</v>
      </c>
      <c r="Y19">
        <f t="shared" si="17"/>
        <v>75</v>
      </c>
    </row>
    <row r="20" spans="2:25" ht="12.75">
      <c r="B20">
        <f t="shared" si="18"/>
        <v>15</v>
      </c>
      <c r="C20">
        <f t="shared" si="19"/>
        <v>5</v>
      </c>
      <c r="D20">
        <f ca="1" t="shared" si="20"/>
        <v>35</v>
      </c>
      <c r="E20">
        <f ca="1" t="shared" si="2"/>
        <v>30</v>
      </c>
      <c r="F20">
        <f ca="1" t="shared" si="3"/>
        <v>5</v>
      </c>
      <c r="G20" t="str">
        <f t="shared" si="4"/>
        <v>z</v>
      </c>
      <c r="H20" t="str">
        <f t="shared" si="5"/>
        <v>x</v>
      </c>
      <c r="I20">
        <f t="shared" si="6"/>
        <v>7</v>
      </c>
      <c r="J20">
        <f t="shared" si="7"/>
        <v>6</v>
      </c>
      <c r="K20" t="str">
        <f>D20&amp;" "&amp;G20&amp;"²"&amp;H20&amp;U20&amp;" "&amp;N20&amp;" "&amp;E20&amp;" "&amp;G20&amp;"³"&amp;H20&amp;U20&amp;"²"&amp;" "&amp;W20&amp;" "&amp;Y20&amp;G20&amp;H20&amp;"²"</f>
        <v>35 z²xc - 30 z³xc² + 10zx²</v>
      </c>
      <c r="L20" t="str">
        <f>"= "&amp;C20&amp;" "&amp;G20&amp;H20&amp;" · ("&amp;I20&amp;G20&amp;U20&amp;" "&amp;N20&amp;" "&amp;J20&amp;G20&amp;"²"&amp;U20&amp;"²"&amp;" "&amp;W20&amp;" "&amp;X20&amp;H20&amp;")"</f>
        <v>= 5 zx · (7zc - 6z²c² + 2x)</v>
      </c>
      <c r="M20">
        <f ca="1" t="shared" si="8"/>
        <v>1</v>
      </c>
      <c r="N20" t="str">
        <f t="shared" si="9"/>
        <v>-</v>
      </c>
      <c r="O20">
        <f ca="1" t="shared" si="10"/>
        <v>6</v>
      </c>
      <c r="P20">
        <f ca="1" t="shared" si="10"/>
        <v>5</v>
      </c>
      <c r="Q20">
        <f t="shared" si="11"/>
        <v>4</v>
      </c>
      <c r="T20">
        <f t="shared" si="12"/>
        <v>2</v>
      </c>
      <c r="U20" t="str">
        <f t="shared" si="13"/>
        <v>c</v>
      </c>
      <c r="V20">
        <f ca="1" t="shared" si="14"/>
        <v>0</v>
      </c>
      <c r="W20" t="str">
        <f t="shared" si="15"/>
        <v>+</v>
      </c>
      <c r="X20">
        <f ca="1" t="shared" si="16"/>
        <v>2</v>
      </c>
      <c r="Y20">
        <f t="shared" si="17"/>
        <v>10</v>
      </c>
    </row>
    <row r="21" spans="2:25" ht="12.75">
      <c r="B21">
        <f t="shared" si="18"/>
        <v>17</v>
      </c>
      <c r="C21">
        <f t="shared" si="19"/>
        <v>3</v>
      </c>
      <c r="D21">
        <f ca="1" t="shared" si="20"/>
        <v>24</v>
      </c>
      <c r="E21">
        <f ca="1" t="shared" si="2"/>
        <v>27</v>
      </c>
      <c r="F21">
        <f ca="1" t="shared" si="3"/>
        <v>3</v>
      </c>
      <c r="G21" t="str">
        <f t="shared" si="4"/>
        <v>z</v>
      </c>
      <c r="H21" t="str">
        <f t="shared" si="5"/>
        <v>b</v>
      </c>
      <c r="I21">
        <f t="shared" si="6"/>
        <v>8</v>
      </c>
      <c r="J21">
        <f t="shared" si="7"/>
        <v>9</v>
      </c>
      <c r="K21" t="str">
        <f>D21&amp;" "&amp;G21&amp;"³"&amp;H21&amp;" "&amp;N21&amp;" "&amp;E21&amp;" "&amp;G21&amp;"²"&amp;H21&amp;"² "&amp;W21&amp;" "&amp;Y21&amp;G21&amp;H21&amp;"³"</f>
        <v>24 z³b - 27 z²b² - 6zb³</v>
      </c>
      <c r="L21" t="str">
        <f>"= "&amp;C21&amp;" "&amp;H21&amp;G21&amp;" · ("&amp;I21&amp;G21&amp;"² "&amp;N21&amp;" "&amp;J21&amp;G21&amp;H21&amp;" "&amp;W21&amp;" "&amp;X21&amp;H21&amp;"²)"</f>
        <v>= 3 bz · (8z² - 9zb - 2b²)</v>
      </c>
      <c r="M21">
        <f ca="1" t="shared" si="8"/>
        <v>1</v>
      </c>
      <c r="N21" t="str">
        <f t="shared" si="9"/>
        <v>-</v>
      </c>
      <c r="O21">
        <f ca="1" t="shared" si="10"/>
        <v>6</v>
      </c>
      <c r="P21">
        <f ca="1" t="shared" si="10"/>
        <v>2</v>
      </c>
      <c r="Q21">
        <f t="shared" si="11"/>
        <v>1</v>
      </c>
      <c r="T21">
        <f t="shared" si="12"/>
        <v>3</v>
      </c>
      <c r="U21" t="str">
        <f t="shared" si="13"/>
        <v>d</v>
      </c>
      <c r="V21">
        <f ca="1" t="shared" si="14"/>
        <v>1</v>
      </c>
      <c r="W21" t="str">
        <f t="shared" si="15"/>
        <v>-</v>
      </c>
      <c r="X21">
        <f ca="1" t="shared" si="16"/>
        <v>2</v>
      </c>
      <c r="Y21">
        <f t="shared" si="17"/>
        <v>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32"/>
  <sheetViews>
    <sheetView zoomScalePageLayoutView="0" workbookViewId="0" topLeftCell="A1">
      <selection activeCell="K26" sqref="K26"/>
    </sheetView>
  </sheetViews>
  <sheetFormatPr defaultColWidth="11.421875" defaultRowHeight="12.75"/>
  <cols>
    <col min="3" max="8" width="2.00390625" style="0" bestFit="1" customWidth="1"/>
    <col min="9" max="9" width="4.00390625" style="0" bestFit="1" customWidth="1"/>
    <col min="10" max="10" width="4.57421875" style="0" bestFit="1" customWidth="1"/>
    <col min="11" max="11" width="3.8515625" style="0" customWidth="1"/>
    <col min="12" max="12" width="4.57421875" style="0" customWidth="1"/>
    <col min="13" max="15" width="2.00390625" style="0" bestFit="1" customWidth="1"/>
    <col min="16" max="16" width="2.140625" style="0" bestFit="1" customWidth="1"/>
    <col min="18" max="20" width="2.00390625" style="0" bestFit="1" customWidth="1"/>
    <col min="21" max="21" width="2.140625" style="0" bestFit="1" customWidth="1"/>
    <col min="22" max="22" width="8.8515625" style="0" bestFit="1" customWidth="1"/>
    <col min="23" max="23" width="14.140625" style="0" customWidth="1"/>
    <col min="24" max="24" width="13.7109375" style="0" bestFit="1" customWidth="1"/>
    <col min="28" max="28" width="13.140625" style="0" customWidth="1"/>
  </cols>
  <sheetData>
    <row r="1" spans="2:3" ht="12.75">
      <c r="B1">
        <v>19</v>
      </c>
      <c r="C1">
        <f ca="1">ROUND(RAND()*5+1,0)</f>
        <v>6</v>
      </c>
    </row>
    <row r="2" spans="3:12" ht="12.75">
      <c r="C2" s="9"/>
      <c r="D2" s="9"/>
      <c r="I2" s="9" t="s">
        <v>42</v>
      </c>
      <c r="J2" s="9" t="s">
        <v>43</v>
      </c>
      <c r="K2" s="9" t="s">
        <v>44</v>
      </c>
      <c r="L2" s="9" t="s">
        <v>45</v>
      </c>
    </row>
    <row r="3" spans="2:30" ht="12.75">
      <c r="B3">
        <f ca="1">ROUND(RAND()*B1+0.5,0)</f>
        <v>6</v>
      </c>
      <c r="C3">
        <f ca="1">ROUND(RAND()*5+1.5,0)</f>
        <v>6</v>
      </c>
      <c r="D3">
        <f ca="1">ROUND(RAND()*3+1.5,0)</f>
        <v>3</v>
      </c>
      <c r="E3">
        <f ca="1">ROUND(RAND()*5+1.5,0)</f>
        <v>5</v>
      </c>
      <c r="F3">
        <f aca="true" t="shared" si="0" ref="F3:F21">MOD(C3+E3,7)</f>
        <v>4</v>
      </c>
      <c r="G3" t="str">
        <f>VLOOKUP(E3,$C$26:$D$32,2,FALSE)</f>
        <v>y</v>
      </c>
      <c r="H3" t="str">
        <f>VLOOKUP(F3,$C$26:$D$32,2,FALSE)</f>
        <v>x</v>
      </c>
      <c r="I3" s="15" t="str">
        <f aca="true" t="shared" si="1" ref="I3:I10">C3&amp;G3</f>
        <v>6y</v>
      </c>
      <c r="J3" s="16" t="str">
        <f>D3*C3&amp;G3</f>
        <v>18y</v>
      </c>
      <c r="L3">
        <f>D3</f>
        <v>3</v>
      </c>
      <c r="M3">
        <f ca="1">ROUND(RAND()*3+1.5,0)</f>
        <v>3</v>
      </c>
      <c r="N3">
        <f>IF(OR($AC3=M3,_XLL.GGT(M3,$AC3)&lt;&gt;1),M3+1,$AC3)</f>
        <v>4</v>
      </c>
      <c r="O3">
        <f ca="1">ROUND(RAND()*1,0)</f>
        <v>0</v>
      </c>
      <c r="P3" t="str">
        <f>IF(O3=0,"+","-")</f>
        <v>+</v>
      </c>
      <c r="Q3" t="str">
        <f>"("&amp;M3&amp;" "&amp;P3&amp;" "&amp;N3&amp;$H3&amp;")"</f>
        <v>(3 + 4x)</v>
      </c>
      <c r="R3">
        <f ca="1">ROUND(RAND()*3+1.5,0)</f>
        <v>3</v>
      </c>
      <c r="S3">
        <f>IF(OR($AD3=R3,_XLL.GGT(R3,$AD3)&lt;&gt;1),R3+1,$AD3)</f>
        <v>5</v>
      </c>
      <c r="T3">
        <f ca="1">ROUND(RAND()*1,0)</f>
        <v>1</v>
      </c>
      <c r="U3" t="str">
        <f>IF(T3=0,"+","-")</f>
        <v>-</v>
      </c>
      <c r="V3" t="str">
        <f>"("&amp;R3&amp;" "&amp;U3&amp;" "&amp;S3&amp;$G3&amp;")"</f>
        <v>(3 - 5y)</v>
      </c>
      <c r="W3" s="15" t="str">
        <f>I3&amp;" · "&amp;Q3</f>
        <v>6y · (3 + 4x)</v>
      </c>
      <c r="X3" s="16" t="str">
        <f>J3&amp;" · "&amp;V3</f>
        <v>18y · (3 - 5y)</v>
      </c>
      <c r="Y3" t="str">
        <f>IF(K3="",Q3,K3&amp;" · "&amp;Q3)</f>
        <v>(3 + 4x)</v>
      </c>
      <c r="Z3" t="str">
        <f>IF(L3="",V3,L3&amp;" · "&amp;V3)</f>
        <v>3 · (3 - 5y)</v>
      </c>
      <c r="AA3" s="15" t="str">
        <f>C3*M3&amp;G3&amp;" "&amp;P3&amp;" "&amp;C3*N3&amp;H3&amp;G3</f>
        <v>18y + 24xy</v>
      </c>
      <c r="AB3" s="16" t="str">
        <f>D3*C3*R3&amp;G3&amp;" "&amp;U3&amp;" "&amp;D3*C3*S3&amp;G3&amp;"²"</f>
        <v>54y - 90y²</v>
      </c>
      <c r="AC3">
        <f ca="1">ROUND(RAND()*5+1.5,0)</f>
        <v>4</v>
      </c>
      <c r="AD3">
        <f ca="1">ROUND(RAND()*5+1.5,0)</f>
        <v>5</v>
      </c>
    </row>
    <row r="4" spans="2:30" ht="12.75">
      <c r="B4">
        <f>MOD(B3+$C$1,$B$1)</f>
        <v>12</v>
      </c>
      <c r="C4">
        <f aca="true" ca="1" t="shared" si="2" ref="C4:E21">ROUND(RAND()*5+1.5,0)</f>
        <v>6</v>
      </c>
      <c r="D4">
        <f aca="true" ca="1" t="shared" si="3" ref="D4:D21">ROUND(RAND()*3+1.5,0)</f>
        <v>2</v>
      </c>
      <c r="E4">
        <f ca="1" t="shared" si="2"/>
        <v>6</v>
      </c>
      <c r="F4">
        <f t="shared" si="0"/>
        <v>5</v>
      </c>
      <c r="G4" t="str">
        <f aca="true" t="shared" si="4" ref="G4:H21">VLOOKUP(E4,$C$26:$D$32,2,FALSE)</f>
        <v>z</v>
      </c>
      <c r="H4" t="str">
        <f t="shared" si="4"/>
        <v>y</v>
      </c>
      <c r="I4" s="15" t="str">
        <f t="shared" si="1"/>
        <v>6z</v>
      </c>
      <c r="J4" s="16" t="str">
        <f>D4*C4&amp;G4</f>
        <v>12z</v>
      </c>
      <c r="L4">
        <f>D4</f>
        <v>2</v>
      </c>
      <c r="M4">
        <f aca="true" ca="1" t="shared" si="5" ref="M4:M21">ROUND(RAND()*3+1.5,0)</f>
        <v>4</v>
      </c>
      <c r="N4">
        <f aca="true" t="shared" si="6" ref="N4:N21">IF(OR($AC4=M4,_XLL.GGT(M4,$AC4)&lt;&gt;1),M4+1,$AC4)</f>
        <v>5</v>
      </c>
      <c r="O4">
        <f aca="true" ca="1" t="shared" si="7" ref="O4:O21">ROUND(RAND()*1,0)</f>
        <v>1</v>
      </c>
      <c r="P4" t="str">
        <f aca="true" t="shared" si="8" ref="P4:P21">IF(O4=0,"+","-")</f>
        <v>-</v>
      </c>
      <c r="Q4" t="str">
        <f>"("&amp;M4&amp;$G4&amp;" "&amp;P4&amp;" "&amp;N4&amp;$H4&amp;")"</f>
        <v>(4z - 5y)</v>
      </c>
      <c r="R4">
        <f aca="true" ca="1" t="shared" si="9" ref="R4:R21">ROUND(RAND()*3+1.5,0)</f>
        <v>4</v>
      </c>
      <c r="S4">
        <f aca="true" t="shared" si="10" ref="S4:S21">IF(OR($AD4=R4,_XLL.GGT(R4,$AD4)&lt;&gt;1),R4+1,$AD4)</f>
        <v>5</v>
      </c>
      <c r="T4">
        <f aca="true" ca="1" t="shared" si="11" ref="T4:T21">ROUND(RAND()*1,0)</f>
        <v>0</v>
      </c>
      <c r="U4" t="str">
        <f aca="true" t="shared" si="12" ref="U4:U21">IF(T4=0,"+","-")</f>
        <v>+</v>
      </c>
      <c r="V4" t="str">
        <f>"("&amp;R4&amp;$H4&amp;" "&amp;U4&amp;" "&amp;S4&amp;$G4&amp;")"</f>
        <v>(4y + 5z)</v>
      </c>
      <c r="W4" s="15" t="str">
        <f aca="true" t="shared" si="13" ref="W4:W21">I4&amp;" · "&amp;Q4</f>
        <v>6z · (4z - 5y)</v>
      </c>
      <c r="X4" s="16" t="str">
        <f aca="true" t="shared" si="14" ref="X4:X21">J4&amp;" · "&amp;V4</f>
        <v>12z · (4y + 5z)</v>
      </c>
      <c r="Y4" t="str">
        <f aca="true" t="shared" si="15" ref="Y4:Y21">IF(K4="",Q4,K4&amp;" · "&amp;Q4)</f>
        <v>(4z - 5y)</v>
      </c>
      <c r="Z4" t="str">
        <f aca="true" t="shared" si="16" ref="Z4:Z21">IF(L4="",V4,L4&amp;" · "&amp;V4)</f>
        <v>2 · (4y + 5z)</v>
      </c>
      <c r="AA4" s="15" t="str">
        <f>C4*M4&amp;G4&amp;"² "&amp;P4&amp;" "&amp;C4*N4&amp;H4&amp;G4</f>
        <v>24z² - 30yz</v>
      </c>
      <c r="AB4" s="16" t="str">
        <f>D4*C4*R4&amp;G4&amp;H4&amp;" "&amp;U4&amp;" "&amp;D4*C4*S4&amp;G4&amp;"²"</f>
        <v>48zy + 60z²</v>
      </c>
      <c r="AC4">
        <f aca="true" ca="1" t="shared" si="17" ref="AC4:AD21">ROUND(RAND()*5+1.5,0)</f>
        <v>4</v>
      </c>
      <c r="AD4">
        <f ca="1" t="shared" si="17"/>
        <v>6</v>
      </c>
    </row>
    <row r="5" spans="2:30" ht="12.75">
      <c r="B5">
        <f aca="true" t="shared" si="18" ref="B5:B21">MOD(B4+$C$1,$B$1)</f>
        <v>18</v>
      </c>
      <c r="C5">
        <f ca="1" t="shared" si="2"/>
        <v>6</v>
      </c>
      <c r="D5">
        <f ca="1" t="shared" si="3"/>
        <v>4</v>
      </c>
      <c r="E5">
        <f ca="1" t="shared" si="2"/>
        <v>3</v>
      </c>
      <c r="F5">
        <f t="shared" si="0"/>
        <v>2</v>
      </c>
      <c r="G5" t="str">
        <f t="shared" si="4"/>
        <v>d</v>
      </c>
      <c r="H5" t="str">
        <f t="shared" si="4"/>
        <v>c</v>
      </c>
      <c r="I5" s="15" t="str">
        <f t="shared" si="1"/>
        <v>6d</v>
      </c>
      <c r="J5" s="16" t="str">
        <f>D5*C5&amp;G5</f>
        <v>24d</v>
      </c>
      <c r="L5">
        <f>D5</f>
        <v>4</v>
      </c>
      <c r="M5">
        <f ca="1" t="shared" si="5"/>
        <v>4</v>
      </c>
      <c r="N5">
        <f t="shared" si="6"/>
        <v>5</v>
      </c>
      <c r="O5">
        <f ca="1" t="shared" si="7"/>
        <v>0</v>
      </c>
      <c r="P5" t="str">
        <f t="shared" si="8"/>
        <v>+</v>
      </c>
      <c r="Q5" t="str">
        <f>"("&amp;M5&amp;" "&amp;P5&amp;" "&amp;N5&amp;$G5&amp;")"</f>
        <v>(4 + 5d)</v>
      </c>
      <c r="R5">
        <f ca="1" t="shared" si="9"/>
        <v>2</v>
      </c>
      <c r="S5">
        <f t="shared" si="10"/>
        <v>5</v>
      </c>
      <c r="T5">
        <f ca="1" t="shared" si="11"/>
        <v>1</v>
      </c>
      <c r="U5" t="str">
        <f t="shared" si="12"/>
        <v>-</v>
      </c>
      <c r="V5" t="str">
        <f>"("&amp;R5&amp;" "&amp;U5&amp;" "&amp;S5&amp;$H5&amp;")"</f>
        <v>(2 - 5c)</v>
      </c>
      <c r="W5" s="15" t="str">
        <f t="shared" si="13"/>
        <v>6d · (4 + 5d)</v>
      </c>
      <c r="X5" s="16" t="str">
        <f t="shared" si="14"/>
        <v>24d · (2 - 5c)</v>
      </c>
      <c r="Y5" t="str">
        <f t="shared" si="15"/>
        <v>(4 + 5d)</v>
      </c>
      <c r="Z5" t="str">
        <f t="shared" si="16"/>
        <v>4 · (2 - 5c)</v>
      </c>
      <c r="AA5" s="15" t="str">
        <f>C5*M5&amp;G5&amp;" "&amp;P5&amp;" "&amp;C5*N5&amp;G5&amp;"²"</f>
        <v>24d + 30d²</v>
      </c>
      <c r="AB5" s="16" t="str">
        <f>D5*C5*R5&amp;G5&amp;" "&amp;U5&amp;" "&amp;D5*C5*S5&amp;G5&amp;H5</f>
        <v>48d - 120dc</v>
      </c>
      <c r="AC5">
        <f ca="1" t="shared" si="17"/>
        <v>6</v>
      </c>
      <c r="AD5">
        <f ca="1" t="shared" si="17"/>
        <v>5</v>
      </c>
    </row>
    <row r="6" spans="2:30" ht="12.75">
      <c r="B6">
        <f t="shared" si="18"/>
        <v>5</v>
      </c>
      <c r="C6">
        <f ca="1" t="shared" si="2"/>
        <v>3</v>
      </c>
      <c r="D6">
        <f ca="1" t="shared" si="3"/>
        <v>2</v>
      </c>
      <c r="E6">
        <f ca="1" t="shared" si="2"/>
        <v>6</v>
      </c>
      <c r="F6">
        <f t="shared" si="0"/>
        <v>2</v>
      </c>
      <c r="G6" t="str">
        <f t="shared" si="4"/>
        <v>z</v>
      </c>
      <c r="H6" t="str">
        <f t="shared" si="4"/>
        <v>c</v>
      </c>
      <c r="I6" s="15" t="str">
        <f t="shared" si="1"/>
        <v>3z</v>
      </c>
      <c r="J6" s="16" t="str">
        <f>D6*C6&amp;G6</f>
        <v>6z</v>
      </c>
      <c r="L6">
        <f>D6</f>
        <v>2</v>
      </c>
      <c r="M6">
        <f ca="1" t="shared" si="5"/>
        <v>4</v>
      </c>
      <c r="N6">
        <f t="shared" si="6"/>
        <v>5</v>
      </c>
      <c r="O6">
        <f ca="1" t="shared" si="7"/>
        <v>0</v>
      </c>
      <c r="P6" t="str">
        <f t="shared" si="8"/>
        <v>+</v>
      </c>
      <c r="Q6" t="str">
        <f>"("&amp;M6&amp;$H6&amp;" "&amp;P6&amp;" "&amp;N6&amp;$G6&amp;")"</f>
        <v>(4c + 5z)</v>
      </c>
      <c r="R6">
        <f ca="1" t="shared" si="9"/>
        <v>4</v>
      </c>
      <c r="S6">
        <f t="shared" si="10"/>
        <v>3</v>
      </c>
      <c r="T6">
        <f ca="1" t="shared" si="11"/>
        <v>0</v>
      </c>
      <c r="U6" t="str">
        <f t="shared" si="12"/>
        <v>+</v>
      </c>
      <c r="V6" t="str">
        <f>"("&amp;R6&amp;$G6&amp;" "&amp;U6&amp;" "&amp;S6&amp;$H6&amp;")"</f>
        <v>(4z + 3c)</v>
      </c>
      <c r="W6" s="15" t="str">
        <f t="shared" si="13"/>
        <v>3z · (4c + 5z)</v>
      </c>
      <c r="X6" s="16" t="str">
        <f t="shared" si="14"/>
        <v>6z · (4z + 3c)</v>
      </c>
      <c r="Y6" t="str">
        <f t="shared" si="15"/>
        <v>(4c + 5z)</v>
      </c>
      <c r="Z6" t="str">
        <f t="shared" si="16"/>
        <v>2 · (4z + 3c)</v>
      </c>
      <c r="AA6" s="15" t="str">
        <f>C6*M6&amp;G6&amp;H6&amp;" "&amp;P6&amp;" "&amp;C6*N6&amp;G6&amp;"²"</f>
        <v>12zc + 15z²</v>
      </c>
      <c r="AB6" s="16" t="str">
        <f>D6*C6*R6&amp;G6&amp;"² "&amp;U6&amp;" "&amp;D6*C6*S6&amp;G6&amp;H6</f>
        <v>24z² + 18zc</v>
      </c>
      <c r="AC6">
        <f ca="1" t="shared" si="17"/>
        <v>4</v>
      </c>
      <c r="AD6">
        <f ca="1" t="shared" si="17"/>
        <v>3</v>
      </c>
    </row>
    <row r="7" spans="2:30" ht="12.75">
      <c r="B7">
        <f t="shared" si="18"/>
        <v>11</v>
      </c>
      <c r="C7">
        <f ca="1" t="shared" si="2"/>
        <v>3</v>
      </c>
      <c r="D7">
        <f ca="1" t="shared" si="3"/>
        <v>3</v>
      </c>
      <c r="E7">
        <f ca="1" t="shared" si="2"/>
        <v>5</v>
      </c>
      <c r="F7">
        <f t="shared" si="0"/>
        <v>1</v>
      </c>
      <c r="G7" t="str">
        <f t="shared" si="4"/>
        <v>y</v>
      </c>
      <c r="H7" t="str">
        <f t="shared" si="4"/>
        <v>b</v>
      </c>
      <c r="I7" s="15" t="str">
        <f t="shared" si="1"/>
        <v>3y</v>
      </c>
      <c r="J7" s="16" t="str">
        <f>D7*C7&amp;G7&amp;"²"</f>
        <v>9y²</v>
      </c>
      <c r="L7" t="str">
        <f>D7&amp;G7</f>
        <v>3y</v>
      </c>
      <c r="M7">
        <f ca="1" t="shared" si="5"/>
        <v>2</v>
      </c>
      <c r="N7">
        <f t="shared" si="6"/>
        <v>3</v>
      </c>
      <c r="O7">
        <f ca="1" t="shared" si="7"/>
        <v>0</v>
      </c>
      <c r="P7" t="str">
        <f t="shared" si="8"/>
        <v>+</v>
      </c>
      <c r="Q7" t="str">
        <f>"("&amp;M7&amp;" "&amp;P7&amp;" "&amp;N7&amp;$H7&amp;")"</f>
        <v>(2 + 3b)</v>
      </c>
      <c r="R7">
        <f ca="1" t="shared" si="9"/>
        <v>2</v>
      </c>
      <c r="S7">
        <f t="shared" si="10"/>
        <v>5</v>
      </c>
      <c r="T7">
        <f ca="1" t="shared" si="11"/>
        <v>1</v>
      </c>
      <c r="U7" t="str">
        <f t="shared" si="12"/>
        <v>-</v>
      </c>
      <c r="V7" t="str">
        <f>"("&amp;R7&amp;" "&amp;U7&amp;" "&amp;S7&amp;$G7&amp;")"</f>
        <v>(2 - 5y)</v>
      </c>
      <c r="W7" s="15" t="str">
        <f t="shared" si="13"/>
        <v>3y · (2 + 3b)</v>
      </c>
      <c r="X7" s="16" t="str">
        <f t="shared" si="14"/>
        <v>9y² · (2 - 5y)</v>
      </c>
      <c r="Y7" t="str">
        <f t="shared" si="15"/>
        <v>(2 + 3b)</v>
      </c>
      <c r="Z7" t="str">
        <f t="shared" si="16"/>
        <v>3y · (2 - 5y)</v>
      </c>
      <c r="AA7" s="15" t="str">
        <f>C7*M7&amp;G7&amp;" "&amp;P7&amp;" "&amp;C7*N7&amp;H7&amp;G7</f>
        <v>6y + 9by</v>
      </c>
      <c r="AB7" s="16" t="str">
        <f>D7*C7*R7&amp;G7&amp;" "&amp;U7&amp;" "&amp;D7*C7*S7&amp;G7&amp;"²"</f>
        <v>18y - 45y²</v>
      </c>
      <c r="AC7">
        <f ca="1" t="shared" si="17"/>
        <v>6</v>
      </c>
      <c r="AD7">
        <f ca="1" t="shared" si="17"/>
        <v>5</v>
      </c>
    </row>
    <row r="8" spans="2:30" ht="12.75">
      <c r="B8">
        <f t="shared" si="18"/>
        <v>17</v>
      </c>
      <c r="C8">
        <f ca="1" t="shared" si="2"/>
        <v>5</v>
      </c>
      <c r="D8">
        <f ca="1" t="shared" si="3"/>
        <v>4</v>
      </c>
      <c r="E8">
        <f ca="1" t="shared" si="2"/>
        <v>5</v>
      </c>
      <c r="F8">
        <f t="shared" si="0"/>
        <v>3</v>
      </c>
      <c r="G8" t="str">
        <f t="shared" si="4"/>
        <v>y</v>
      </c>
      <c r="H8" t="str">
        <f t="shared" si="4"/>
        <v>d</v>
      </c>
      <c r="I8" s="15" t="str">
        <f t="shared" si="1"/>
        <v>5y</v>
      </c>
      <c r="J8" s="16" t="str">
        <f>D8*C8&amp;G8&amp;"²"</f>
        <v>20y²</v>
      </c>
      <c r="L8" t="str">
        <f>D8&amp;G8</f>
        <v>4y</v>
      </c>
      <c r="M8">
        <f ca="1" t="shared" si="5"/>
        <v>4</v>
      </c>
      <c r="N8">
        <f t="shared" si="6"/>
        <v>5</v>
      </c>
      <c r="O8">
        <f ca="1" t="shared" si="7"/>
        <v>0</v>
      </c>
      <c r="P8" t="str">
        <f t="shared" si="8"/>
        <v>+</v>
      </c>
      <c r="Q8" t="str">
        <f>"("&amp;M8&amp;$G8&amp;" "&amp;P8&amp;" "&amp;N8&amp;$H8&amp;")"</f>
        <v>(4y + 5d)</v>
      </c>
      <c r="R8">
        <f ca="1" t="shared" si="9"/>
        <v>2</v>
      </c>
      <c r="S8">
        <f t="shared" si="10"/>
        <v>5</v>
      </c>
      <c r="T8">
        <f ca="1" t="shared" si="11"/>
        <v>1</v>
      </c>
      <c r="U8" t="str">
        <f t="shared" si="12"/>
        <v>-</v>
      </c>
      <c r="V8" t="str">
        <f>"("&amp;R8&amp;$H8&amp;" "&amp;U8&amp;" "&amp;S8&amp;$G8&amp;")"</f>
        <v>(2d - 5y)</v>
      </c>
      <c r="W8" s="15" t="str">
        <f t="shared" si="13"/>
        <v>5y · (4y + 5d)</v>
      </c>
      <c r="X8" s="16" t="str">
        <f t="shared" si="14"/>
        <v>20y² · (2d - 5y)</v>
      </c>
      <c r="Y8" t="str">
        <f t="shared" si="15"/>
        <v>(4y + 5d)</v>
      </c>
      <c r="Z8" t="str">
        <f t="shared" si="16"/>
        <v>4y · (2d - 5y)</v>
      </c>
      <c r="AA8" s="15" t="str">
        <f>C8*M8&amp;G8&amp;"² "&amp;P8&amp;" "&amp;C8*N8&amp;H8&amp;G8</f>
        <v>20y² + 25dy</v>
      </c>
      <c r="AB8" s="16" t="str">
        <f>D8*C8*R8&amp;G8&amp;H8&amp;" "&amp;U8&amp;" "&amp;D8*C8*S8&amp;G8&amp;"²"</f>
        <v>40yd - 100y²</v>
      </c>
      <c r="AC8">
        <f ca="1" t="shared" si="17"/>
        <v>2</v>
      </c>
      <c r="AD8">
        <f ca="1" t="shared" si="17"/>
        <v>5</v>
      </c>
    </row>
    <row r="9" spans="2:30" ht="12.75">
      <c r="B9">
        <f t="shared" si="18"/>
        <v>4</v>
      </c>
      <c r="C9">
        <f ca="1" t="shared" si="2"/>
        <v>4</v>
      </c>
      <c r="D9">
        <f ca="1" t="shared" si="3"/>
        <v>2</v>
      </c>
      <c r="E9">
        <f ca="1" t="shared" si="2"/>
        <v>2</v>
      </c>
      <c r="F9">
        <f t="shared" si="0"/>
        <v>6</v>
      </c>
      <c r="G9" t="str">
        <f t="shared" si="4"/>
        <v>c</v>
      </c>
      <c r="H9" t="str">
        <f t="shared" si="4"/>
        <v>z</v>
      </c>
      <c r="I9" s="15" t="str">
        <f t="shared" si="1"/>
        <v>4c</v>
      </c>
      <c r="J9" s="16" t="str">
        <f>D9*C9&amp;G9&amp;"²"</f>
        <v>8c²</v>
      </c>
      <c r="L9" t="str">
        <f>D9&amp;G9</f>
        <v>2c</v>
      </c>
      <c r="M9">
        <f ca="1" t="shared" si="5"/>
        <v>4</v>
      </c>
      <c r="N9">
        <f t="shared" si="6"/>
        <v>5</v>
      </c>
      <c r="O9">
        <f ca="1" t="shared" si="7"/>
        <v>1</v>
      </c>
      <c r="P9" t="str">
        <f t="shared" si="8"/>
        <v>-</v>
      </c>
      <c r="Q9" t="str">
        <f>"("&amp;M9&amp;" "&amp;P9&amp;" "&amp;N9&amp;$G9&amp;")"</f>
        <v>(4 - 5c)</v>
      </c>
      <c r="R9">
        <f ca="1" t="shared" si="9"/>
        <v>3</v>
      </c>
      <c r="S9">
        <f t="shared" si="10"/>
        <v>4</v>
      </c>
      <c r="T9">
        <f ca="1" t="shared" si="11"/>
        <v>0</v>
      </c>
      <c r="U9" t="str">
        <f t="shared" si="12"/>
        <v>+</v>
      </c>
      <c r="V9" t="str">
        <f>"("&amp;R9&amp;" "&amp;U9&amp;" "&amp;S9&amp;$H9&amp;")"</f>
        <v>(3 + 4z)</v>
      </c>
      <c r="W9" s="15" t="str">
        <f t="shared" si="13"/>
        <v>4c · (4 - 5c)</v>
      </c>
      <c r="X9" s="16" t="str">
        <f t="shared" si="14"/>
        <v>8c² · (3 + 4z)</v>
      </c>
      <c r="Y9" t="str">
        <f t="shared" si="15"/>
        <v>(4 - 5c)</v>
      </c>
      <c r="Z9" t="str">
        <f t="shared" si="16"/>
        <v>2c · (3 + 4z)</v>
      </c>
      <c r="AA9" s="15" t="str">
        <f>C9*M9&amp;G9&amp;" "&amp;P9&amp;" "&amp;C9*N9&amp;G9&amp;"²"</f>
        <v>16c - 20c²</v>
      </c>
      <c r="AB9" s="16" t="str">
        <f>D9*C9*R9&amp;G9&amp;" "&amp;U9&amp;" "&amp;D9*C9*S9&amp;G9&amp;H9</f>
        <v>24c + 32cz</v>
      </c>
      <c r="AC9">
        <f ca="1" t="shared" si="17"/>
        <v>4</v>
      </c>
      <c r="AD9">
        <f ca="1" t="shared" si="17"/>
        <v>4</v>
      </c>
    </row>
    <row r="10" spans="2:30" ht="12.75">
      <c r="B10">
        <f t="shared" si="18"/>
        <v>10</v>
      </c>
      <c r="C10">
        <f ca="1" t="shared" si="2"/>
        <v>4</v>
      </c>
      <c r="D10">
        <f ca="1" t="shared" si="3"/>
        <v>4</v>
      </c>
      <c r="E10">
        <f ca="1" t="shared" si="2"/>
        <v>6</v>
      </c>
      <c r="F10">
        <f t="shared" si="0"/>
        <v>3</v>
      </c>
      <c r="G10" t="str">
        <f t="shared" si="4"/>
        <v>z</v>
      </c>
      <c r="H10" t="str">
        <f t="shared" si="4"/>
        <v>d</v>
      </c>
      <c r="I10" s="15" t="str">
        <f t="shared" si="1"/>
        <v>4z</v>
      </c>
      <c r="J10" s="16" t="str">
        <f>D10*C10&amp;G10&amp;"²"</f>
        <v>16z²</v>
      </c>
      <c r="L10" t="str">
        <f>D10&amp;G10</f>
        <v>4z</v>
      </c>
      <c r="M10">
        <f ca="1" t="shared" si="5"/>
        <v>3</v>
      </c>
      <c r="N10">
        <f t="shared" si="6"/>
        <v>4</v>
      </c>
      <c r="O10">
        <f ca="1" t="shared" si="7"/>
        <v>0</v>
      </c>
      <c r="P10" t="str">
        <f t="shared" si="8"/>
        <v>+</v>
      </c>
      <c r="Q10" t="str">
        <f>"("&amp;M10&amp;$H10&amp;" "&amp;P10&amp;" "&amp;N10&amp;$G10&amp;")"</f>
        <v>(3d + 4z)</v>
      </c>
      <c r="R10">
        <f ca="1" t="shared" si="9"/>
        <v>4</v>
      </c>
      <c r="S10">
        <f t="shared" si="10"/>
        <v>5</v>
      </c>
      <c r="T10">
        <f ca="1" t="shared" si="11"/>
        <v>1</v>
      </c>
      <c r="U10" t="str">
        <f t="shared" si="12"/>
        <v>-</v>
      </c>
      <c r="V10" t="str">
        <f>"("&amp;R10&amp;$G10&amp;" "&amp;U10&amp;" "&amp;S10&amp;$H10&amp;")"</f>
        <v>(4z - 5d)</v>
      </c>
      <c r="W10" s="15" t="str">
        <f t="shared" si="13"/>
        <v>4z · (3d + 4z)</v>
      </c>
      <c r="X10" s="16" t="str">
        <f t="shared" si="14"/>
        <v>16z² · (4z - 5d)</v>
      </c>
      <c r="Y10" t="str">
        <f t="shared" si="15"/>
        <v>(3d + 4z)</v>
      </c>
      <c r="Z10" t="str">
        <f t="shared" si="16"/>
        <v>4z · (4z - 5d)</v>
      </c>
      <c r="AA10" s="15" t="str">
        <f>C10*M10&amp;G10&amp;H10&amp;" "&amp;P10&amp;" "&amp;C10*N10&amp;G10&amp;"²"</f>
        <v>12zd + 16z²</v>
      </c>
      <c r="AB10" s="16" t="str">
        <f>D10*C10*R10&amp;G10&amp;"² "&amp;U10&amp;" "&amp;D10*C10*S10&amp;G10&amp;H10</f>
        <v>64z² - 80zd</v>
      </c>
      <c r="AC10">
        <f ca="1" t="shared" si="17"/>
        <v>6</v>
      </c>
      <c r="AD10">
        <f ca="1" t="shared" si="17"/>
        <v>6</v>
      </c>
    </row>
    <row r="11" spans="2:30" ht="12.75">
      <c r="B11">
        <f t="shared" si="18"/>
        <v>16</v>
      </c>
      <c r="C11">
        <f ca="1" t="shared" si="2"/>
        <v>5</v>
      </c>
      <c r="D11">
        <f ca="1" t="shared" si="3"/>
        <v>2</v>
      </c>
      <c r="E11">
        <f ca="1" t="shared" si="2"/>
        <v>4</v>
      </c>
      <c r="F11">
        <f t="shared" si="0"/>
        <v>2</v>
      </c>
      <c r="G11" t="str">
        <f t="shared" si="4"/>
        <v>x</v>
      </c>
      <c r="H11" t="str">
        <f t="shared" si="4"/>
        <v>c</v>
      </c>
      <c r="I11" s="15" t="str">
        <f>C11*D11&amp;G11</f>
        <v>10x</v>
      </c>
      <c r="J11" s="16" t="str">
        <f>D11&amp;G11</f>
        <v>2x</v>
      </c>
      <c r="K11">
        <f>C11</f>
        <v>5</v>
      </c>
      <c r="M11">
        <f ca="1" t="shared" si="5"/>
        <v>3</v>
      </c>
      <c r="N11">
        <f t="shared" si="6"/>
        <v>2</v>
      </c>
      <c r="O11">
        <f ca="1" t="shared" si="7"/>
        <v>1</v>
      </c>
      <c r="P11" t="str">
        <f t="shared" si="8"/>
        <v>-</v>
      </c>
      <c r="Q11" t="str">
        <f>"("&amp;M11&amp;" "&amp;P11&amp;" "&amp;N11&amp;$H11&amp;")"</f>
        <v>(3 - 2c)</v>
      </c>
      <c r="R11">
        <f ca="1" t="shared" si="9"/>
        <v>3</v>
      </c>
      <c r="S11">
        <f t="shared" si="10"/>
        <v>4</v>
      </c>
      <c r="T11">
        <f ca="1" t="shared" si="11"/>
        <v>1</v>
      </c>
      <c r="U11" t="str">
        <f t="shared" si="12"/>
        <v>-</v>
      </c>
      <c r="V11" t="str">
        <f>"("&amp;R11&amp;" "&amp;U11&amp;" "&amp;S11&amp;$G11&amp;")"</f>
        <v>(3 - 4x)</v>
      </c>
      <c r="W11" s="15" t="str">
        <f t="shared" si="13"/>
        <v>10x · (3 - 2c)</v>
      </c>
      <c r="X11" s="16" t="str">
        <f t="shared" si="14"/>
        <v>2x · (3 - 4x)</v>
      </c>
      <c r="Y11" t="str">
        <f t="shared" si="15"/>
        <v>5 · (3 - 2c)</v>
      </c>
      <c r="Z11" t="str">
        <f t="shared" si="16"/>
        <v>(3 - 4x)</v>
      </c>
      <c r="AA11" s="15" t="str">
        <f>C11*M11&amp;G11&amp;" "&amp;P11&amp;" "&amp;C11*N11&amp;H11&amp;G11</f>
        <v>15x - 10cx</v>
      </c>
      <c r="AB11" s="16" t="str">
        <f>D11*C11*R11/K11&amp;G11&amp;" "&amp;U11&amp;" "&amp;D11*C11*S11/K11&amp;G11&amp;"²"</f>
        <v>6x - 8x²</v>
      </c>
      <c r="AC11">
        <f ca="1" t="shared" si="17"/>
        <v>2</v>
      </c>
      <c r="AD11">
        <f ca="1" t="shared" si="17"/>
        <v>4</v>
      </c>
    </row>
    <row r="12" spans="2:30" ht="12.75">
      <c r="B12">
        <f t="shared" si="18"/>
        <v>3</v>
      </c>
      <c r="C12">
        <f ca="1" t="shared" si="2"/>
        <v>5</v>
      </c>
      <c r="D12">
        <f ca="1" t="shared" si="3"/>
        <v>2</v>
      </c>
      <c r="E12">
        <f ca="1" t="shared" si="2"/>
        <v>6</v>
      </c>
      <c r="F12">
        <f t="shared" si="0"/>
        <v>4</v>
      </c>
      <c r="G12" t="str">
        <f t="shared" si="4"/>
        <v>z</v>
      </c>
      <c r="H12" t="str">
        <f t="shared" si="4"/>
        <v>x</v>
      </c>
      <c r="I12" s="15" t="str">
        <f>C12*D12&amp;G12</f>
        <v>10z</v>
      </c>
      <c r="J12" s="16" t="str">
        <f>D12&amp;G12</f>
        <v>2z</v>
      </c>
      <c r="K12">
        <f>C12</f>
        <v>5</v>
      </c>
      <c r="M12">
        <f ca="1" t="shared" si="5"/>
        <v>4</v>
      </c>
      <c r="N12">
        <f t="shared" si="6"/>
        <v>5</v>
      </c>
      <c r="O12">
        <f ca="1" t="shared" si="7"/>
        <v>0</v>
      </c>
      <c r="P12" t="str">
        <f t="shared" si="8"/>
        <v>+</v>
      </c>
      <c r="Q12" t="str">
        <f>"("&amp;M12&amp;$G12&amp;" "&amp;P12&amp;" "&amp;N12&amp;$H12&amp;")"</f>
        <v>(4z + 5x)</v>
      </c>
      <c r="R12">
        <f ca="1" t="shared" si="9"/>
        <v>2</v>
      </c>
      <c r="S12">
        <f t="shared" si="10"/>
        <v>3</v>
      </c>
      <c r="T12">
        <f ca="1" t="shared" si="11"/>
        <v>1</v>
      </c>
      <c r="U12" t="str">
        <f t="shared" si="12"/>
        <v>-</v>
      </c>
      <c r="V12" t="str">
        <f>"("&amp;R12&amp;$H12&amp;" "&amp;U12&amp;" "&amp;S12&amp;$G12&amp;")"</f>
        <v>(2x - 3z)</v>
      </c>
      <c r="W12" s="15" t="str">
        <f t="shared" si="13"/>
        <v>10z · (4z + 5x)</v>
      </c>
      <c r="X12" s="16" t="str">
        <f t="shared" si="14"/>
        <v>2z · (2x - 3z)</v>
      </c>
      <c r="Y12" t="str">
        <f t="shared" si="15"/>
        <v>5 · (4z + 5x)</v>
      </c>
      <c r="Z12" t="str">
        <f t="shared" si="16"/>
        <v>(2x - 3z)</v>
      </c>
      <c r="AA12" s="15" t="str">
        <f>C12*M12&amp;G12&amp;"² "&amp;P12&amp;" "&amp;C12*N12&amp;H12&amp;G12</f>
        <v>20z² + 25xz</v>
      </c>
      <c r="AB12" s="16" t="str">
        <f>D12*C12*R12/K12&amp;G12&amp;H12&amp;" "&amp;U12&amp;" "&amp;D12*C12*S12/K12&amp;G12&amp;"²"</f>
        <v>4zx - 6z²</v>
      </c>
      <c r="AC12">
        <f ca="1" t="shared" si="17"/>
        <v>4</v>
      </c>
      <c r="AD12">
        <f ca="1" t="shared" si="17"/>
        <v>2</v>
      </c>
    </row>
    <row r="13" spans="2:30" ht="12.75">
      <c r="B13">
        <f t="shared" si="18"/>
        <v>9</v>
      </c>
      <c r="C13">
        <f ca="1" t="shared" si="2"/>
        <v>2</v>
      </c>
      <c r="D13">
        <f ca="1" t="shared" si="3"/>
        <v>4</v>
      </c>
      <c r="E13">
        <f ca="1" t="shared" si="2"/>
        <v>3</v>
      </c>
      <c r="F13">
        <f t="shared" si="0"/>
        <v>5</v>
      </c>
      <c r="G13" t="str">
        <f t="shared" si="4"/>
        <v>d</v>
      </c>
      <c r="H13" t="str">
        <f t="shared" si="4"/>
        <v>y</v>
      </c>
      <c r="I13" s="15" t="str">
        <f>C13*D13&amp;G13</f>
        <v>8d</v>
      </c>
      <c r="J13" s="16" t="str">
        <f>D13&amp;G13</f>
        <v>4d</v>
      </c>
      <c r="K13">
        <f>C13</f>
        <v>2</v>
      </c>
      <c r="M13">
        <f ca="1" t="shared" si="5"/>
        <v>3</v>
      </c>
      <c r="N13">
        <f t="shared" si="6"/>
        <v>2</v>
      </c>
      <c r="O13">
        <f ca="1" t="shared" si="7"/>
        <v>0</v>
      </c>
      <c r="P13" t="str">
        <f t="shared" si="8"/>
        <v>+</v>
      </c>
      <c r="Q13" t="str">
        <f>"("&amp;M13&amp;" "&amp;P13&amp;" "&amp;N13&amp;$G13&amp;")"</f>
        <v>(3 + 2d)</v>
      </c>
      <c r="R13">
        <f ca="1" t="shared" si="9"/>
        <v>2</v>
      </c>
      <c r="S13">
        <f t="shared" si="10"/>
        <v>3</v>
      </c>
      <c r="T13">
        <f ca="1" t="shared" si="11"/>
        <v>0</v>
      </c>
      <c r="U13" t="str">
        <f t="shared" si="12"/>
        <v>+</v>
      </c>
      <c r="V13" t="str">
        <f>"("&amp;R13&amp;" "&amp;U13&amp;" "&amp;S13&amp;$H13&amp;")"</f>
        <v>(2 + 3y)</v>
      </c>
      <c r="W13" s="15" t="str">
        <f t="shared" si="13"/>
        <v>8d · (3 + 2d)</v>
      </c>
      <c r="X13" s="16" t="str">
        <f t="shared" si="14"/>
        <v>4d · (2 + 3y)</v>
      </c>
      <c r="Y13" t="str">
        <f t="shared" si="15"/>
        <v>2 · (3 + 2d)</v>
      </c>
      <c r="Z13" t="str">
        <f t="shared" si="16"/>
        <v>(2 + 3y)</v>
      </c>
      <c r="AA13" s="15" t="str">
        <f>C13*M13&amp;G13&amp;" "&amp;P13&amp;" "&amp;C13*N13&amp;G13&amp;"²"</f>
        <v>6d + 4d²</v>
      </c>
      <c r="AB13" s="16" t="str">
        <f>D13*C13*R13/K13&amp;G13&amp;" "&amp;U13&amp;" "&amp;D13*C13*S13/K13&amp;G13&amp;H13</f>
        <v>8d + 12dy</v>
      </c>
      <c r="AC13">
        <f ca="1" t="shared" si="17"/>
        <v>2</v>
      </c>
      <c r="AD13">
        <f ca="1" t="shared" si="17"/>
        <v>6</v>
      </c>
    </row>
    <row r="14" spans="2:30" ht="12.75">
      <c r="B14">
        <f t="shared" si="18"/>
        <v>15</v>
      </c>
      <c r="C14">
        <f ca="1" t="shared" si="2"/>
        <v>6</v>
      </c>
      <c r="D14">
        <f ca="1" t="shared" si="3"/>
        <v>3</v>
      </c>
      <c r="E14">
        <f ca="1" t="shared" si="2"/>
        <v>2</v>
      </c>
      <c r="F14">
        <f t="shared" si="0"/>
        <v>1</v>
      </c>
      <c r="G14" t="str">
        <f t="shared" si="4"/>
        <v>c</v>
      </c>
      <c r="H14" t="str">
        <f t="shared" si="4"/>
        <v>b</v>
      </c>
      <c r="I14" s="15" t="str">
        <f>C14*D14&amp;G14</f>
        <v>18c</v>
      </c>
      <c r="J14" s="16" t="str">
        <f>D14&amp;G14</f>
        <v>3c</v>
      </c>
      <c r="K14">
        <f>C14</f>
        <v>6</v>
      </c>
      <c r="M14">
        <f ca="1" t="shared" si="5"/>
        <v>4</v>
      </c>
      <c r="N14">
        <f t="shared" si="6"/>
        <v>5</v>
      </c>
      <c r="O14">
        <f ca="1" t="shared" si="7"/>
        <v>0</v>
      </c>
      <c r="P14" t="str">
        <f t="shared" si="8"/>
        <v>+</v>
      </c>
      <c r="Q14" t="str">
        <f>"("&amp;M14&amp;$H14&amp;" "&amp;P14&amp;" "&amp;N14&amp;$G14&amp;")"</f>
        <v>(4b + 5c)</v>
      </c>
      <c r="R14">
        <f ca="1" t="shared" si="9"/>
        <v>4</v>
      </c>
      <c r="S14">
        <f t="shared" si="10"/>
        <v>3</v>
      </c>
      <c r="T14">
        <f ca="1" t="shared" si="11"/>
        <v>0</v>
      </c>
      <c r="U14" t="str">
        <f t="shared" si="12"/>
        <v>+</v>
      </c>
      <c r="V14" t="str">
        <f>"("&amp;R14&amp;$G14&amp;" "&amp;U14&amp;" "&amp;S14&amp;$H14&amp;")"</f>
        <v>(4c + 3b)</v>
      </c>
      <c r="W14" s="15" t="str">
        <f t="shared" si="13"/>
        <v>18c · (4b + 5c)</v>
      </c>
      <c r="X14" s="16" t="str">
        <f t="shared" si="14"/>
        <v>3c · (4c + 3b)</v>
      </c>
      <c r="Y14" t="str">
        <f t="shared" si="15"/>
        <v>6 · (4b + 5c)</v>
      </c>
      <c r="Z14" t="str">
        <f t="shared" si="16"/>
        <v>(4c + 3b)</v>
      </c>
      <c r="AA14" s="15" t="str">
        <f>C14*M14&amp;G14&amp;H14&amp;" "&amp;P14&amp;" "&amp;C14*N14&amp;G14&amp;"²"</f>
        <v>24cb + 30c²</v>
      </c>
      <c r="AB14" s="16" t="str">
        <f>D14*C14*R14/K14&amp;G14&amp;"² "&amp;U14&amp;" "&amp;D14*C14*S14/K14&amp;G14&amp;H14</f>
        <v>12c² + 9cb</v>
      </c>
      <c r="AC14">
        <f ca="1" t="shared" si="17"/>
        <v>2</v>
      </c>
      <c r="AD14">
        <f ca="1" t="shared" si="17"/>
        <v>3</v>
      </c>
    </row>
    <row r="15" spans="2:30" ht="12.75">
      <c r="B15">
        <f t="shared" si="18"/>
        <v>2</v>
      </c>
      <c r="C15">
        <f ca="1" t="shared" si="2"/>
        <v>5</v>
      </c>
      <c r="D15">
        <f ca="1" t="shared" si="3"/>
        <v>3</v>
      </c>
      <c r="E15">
        <f ca="1" t="shared" si="2"/>
        <v>4</v>
      </c>
      <c r="F15">
        <f t="shared" si="0"/>
        <v>2</v>
      </c>
      <c r="G15" t="str">
        <f t="shared" si="4"/>
        <v>x</v>
      </c>
      <c r="H15" t="str">
        <f t="shared" si="4"/>
        <v>c</v>
      </c>
      <c r="I15" s="15" t="str">
        <f>C15&amp;G15&amp;"²"</f>
        <v>5x²</v>
      </c>
      <c r="J15" s="16" t="str">
        <f>D15*C15&amp;G15</f>
        <v>15x</v>
      </c>
      <c r="K15" t="str">
        <f>G15</f>
        <v>x</v>
      </c>
      <c r="L15">
        <f>D15</f>
        <v>3</v>
      </c>
      <c r="M15">
        <f ca="1" t="shared" si="5"/>
        <v>4</v>
      </c>
      <c r="N15">
        <f t="shared" si="6"/>
        <v>5</v>
      </c>
      <c r="O15">
        <f ca="1" t="shared" si="7"/>
        <v>0</v>
      </c>
      <c r="P15" t="str">
        <f t="shared" si="8"/>
        <v>+</v>
      </c>
      <c r="Q15" t="str">
        <f>"("&amp;M15&amp;" "&amp;P15&amp;" "&amp;N15&amp;$H15&amp;")"</f>
        <v>(4 + 5c)</v>
      </c>
      <c r="R15">
        <f ca="1" t="shared" si="9"/>
        <v>2</v>
      </c>
      <c r="S15">
        <f t="shared" si="10"/>
        <v>5</v>
      </c>
      <c r="T15">
        <f ca="1" t="shared" si="11"/>
        <v>0</v>
      </c>
      <c r="U15" t="str">
        <f t="shared" si="12"/>
        <v>+</v>
      </c>
      <c r="V15" t="str">
        <f>"("&amp;R15&amp;" "&amp;U15&amp;" "&amp;S15&amp;$G15&amp;")"</f>
        <v>(2 + 5x)</v>
      </c>
      <c r="W15" s="15" t="str">
        <f t="shared" si="13"/>
        <v>5x² · (4 + 5c)</v>
      </c>
      <c r="X15" s="16" t="str">
        <f t="shared" si="14"/>
        <v>15x · (2 + 5x)</v>
      </c>
      <c r="Y15" t="str">
        <f t="shared" si="15"/>
        <v>x · (4 + 5c)</v>
      </c>
      <c r="Z15" t="str">
        <f t="shared" si="16"/>
        <v>3 · (2 + 5x)</v>
      </c>
      <c r="AA15" s="15" t="str">
        <f>C15*M15&amp;G15&amp;"² "&amp;P15&amp;" "&amp;C15*N15&amp;H15&amp;G15&amp;"²"</f>
        <v>20x² + 25cx²</v>
      </c>
      <c r="AB15" s="16" t="str">
        <f>D15*C15*R15&amp;G15&amp;" "&amp;U15&amp;" "&amp;D15*C15*S15&amp;G15&amp;"²"</f>
        <v>30x + 75x²</v>
      </c>
      <c r="AC15">
        <f ca="1" t="shared" si="17"/>
        <v>4</v>
      </c>
      <c r="AD15">
        <f ca="1" t="shared" si="17"/>
        <v>5</v>
      </c>
    </row>
    <row r="16" spans="2:30" ht="12.75">
      <c r="B16">
        <f t="shared" si="18"/>
        <v>8</v>
      </c>
      <c r="C16">
        <f ca="1" t="shared" si="2"/>
        <v>3</v>
      </c>
      <c r="D16">
        <f ca="1" t="shared" si="3"/>
        <v>2</v>
      </c>
      <c r="E16">
        <f ca="1" t="shared" si="2"/>
        <v>5</v>
      </c>
      <c r="F16">
        <f t="shared" si="0"/>
        <v>1</v>
      </c>
      <c r="G16" t="str">
        <f t="shared" si="4"/>
        <v>y</v>
      </c>
      <c r="H16" t="str">
        <f t="shared" si="4"/>
        <v>b</v>
      </c>
      <c r="I16" s="15" t="str">
        <f>C16&amp;G16&amp;"²"</f>
        <v>3y²</v>
      </c>
      <c r="J16" s="16" t="str">
        <f>D16*C16&amp;G16</f>
        <v>6y</v>
      </c>
      <c r="K16" t="str">
        <f>G16</f>
        <v>y</v>
      </c>
      <c r="L16">
        <f>D16</f>
        <v>2</v>
      </c>
      <c r="M16">
        <f ca="1" t="shared" si="5"/>
        <v>2</v>
      </c>
      <c r="N16">
        <f t="shared" si="6"/>
        <v>3</v>
      </c>
      <c r="O16">
        <f ca="1" t="shared" si="7"/>
        <v>0</v>
      </c>
      <c r="P16" t="str">
        <f t="shared" si="8"/>
        <v>+</v>
      </c>
      <c r="Q16" t="str">
        <f>"("&amp;M16&amp;$G16&amp;" "&amp;P16&amp;" "&amp;N16&amp;$H16&amp;")"</f>
        <v>(2y + 3b)</v>
      </c>
      <c r="R16">
        <f ca="1" t="shared" si="9"/>
        <v>2</v>
      </c>
      <c r="S16">
        <f t="shared" si="10"/>
        <v>3</v>
      </c>
      <c r="T16">
        <f ca="1" t="shared" si="11"/>
        <v>1</v>
      </c>
      <c r="U16" t="str">
        <f t="shared" si="12"/>
        <v>-</v>
      </c>
      <c r="V16" t="str">
        <f>"("&amp;R16&amp;$H16&amp;" "&amp;U16&amp;" "&amp;S16&amp;$G16&amp;")"</f>
        <v>(2b - 3y)</v>
      </c>
      <c r="W16" s="15" t="str">
        <f t="shared" si="13"/>
        <v>3y² · (2y + 3b)</v>
      </c>
      <c r="X16" s="16" t="str">
        <f t="shared" si="14"/>
        <v>6y · (2b - 3y)</v>
      </c>
      <c r="Y16" t="str">
        <f t="shared" si="15"/>
        <v>y · (2y + 3b)</v>
      </c>
      <c r="Z16" t="str">
        <f t="shared" si="16"/>
        <v>2 · (2b - 3y)</v>
      </c>
      <c r="AA16" s="15" t="str">
        <f>C16*M16&amp;G16&amp;"³ "&amp;P16&amp;" "&amp;C16*N16&amp;H16&amp;G16&amp;"²"</f>
        <v>6y³ + 9by²</v>
      </c>
      <c r="AB16" s="16" t="str">
        <f>D16*C16*R16&amp;G16&amp;H16&amp;" "&amp;U16&amp;" "&amp;D16*C16*S16&amp;G16&amp;"²"</f>
        <v>12yb - 18y²</v>
      </c>
      <c r="AC16">
        <f ca="1" t="shared" si="17"/>
        <v>3</v>
      </c>
      <c r="AD16">
        <f ca="1" t="shared" si="17"/>
        <v>6</v>
      </c>
    </row>
    <row r="17" spans="2:30" ht="12.75">
      <c r="B17">
        <f t="shared" si="18"/>
        <v>14</v>
      </c>
      <c r="C17">
        <f ca="1" t="shared" si="2"/>
        <v>2</v>
      </c>
      <c r="D17">
        <f ca="1" t="shared" si="3"/>
        <v>2</v>
      </c>
      <c r="E17">
        <f ca="1" t="shared" si="2"/>
        <v>6</v>
      </c>
      <c r="F17">
        <f t="shared" si="0"/>
        <v>1</v>
      </c>
      <c r="G17" t="str">
        <f t="shared" si="4"/>
        <v>z</v>
      </c>
      <c r="H17" t="str">
        <f t="shared" si="4"/>
        <v>b</v>
      </c>
      <c r="I17" s="15" t="str">
        <f>C17&amp;G17&amp;"²"</f>
        <v>2z²</v>
      </c>
      <c r="J17" s="16" t="str">
        <f>D17*C17&amp;G17</f>
        <v>4z</v>
      </c>
      <c r="K17" t="str">
        <f>G17</f>
        <v>z</v>
      </c>
      <c r="L17">
        <f>D17</f>
        <v>2</v>
      </c>
      <c r="M17">
        <f ca="1" t="shared" si="5"/>
        <v>2</v>
      </c>
      <c r="N17">
        <f t="shared" si="6"/>
        <v>3</v>
      </c>
      <c r="O17">
        <f ca="1" t="shared" si="7"/>
        <v>1</v>
      </c>
      <c r="P17" t="str">
        <f t="shared" si="8"/>
        <v>-</v>
      </c>
      <c r="Q17" t="str">
        <f>"("&amp;M17&amp;" "&amp;P17&amp;" "&amp;N17&amp;$G17&amp;")"</f>
        <v>(2 - 3z)</v>
      </c>
      <c r="R17">
        <f ca="1" t="shared" si="9"/>
        <v>2</v>
      </c>
      <c r="S17">
        <f t="shared" si="10"/>
        <v>3</v>
      </c>
      <c r="T17">
        <f ca="1" t="shared" si="11"/>
        <v>0</v>
      </c>
      <c r="U17" t="str">
        <f t="shared" si="12"/>
        <v>+</v>
      </c>
      <c r="V17" t="str">
        <f>"("&amp;R17&amp;" "&amp;U17&amp;" "&amp;S17&amp;$H17&amp;")"</f>
        <v>(2 + 3b)</v>
      </c>
      <c r="W17" s="15" t="str">
        <f t="shared" si="13"/>
        <v>2z² · (2 - 3z)</v>
      </c>
      <c r="X17" s="16" t="str">
        <f t="shared" si="14"/>
        <v>4z · (2 + 3b)</v>
      </c>
      <c r="Y17" t="str">
        <f t="shared" si="15"/>
        <v>z · (2 - 3z)</v>
      </c>
      <c r="Z17" t="str">
        <f t="shared" si="16"/>
        <v>2 · (2 + 3b)</v>
      </c>
      <c r="AA17" s="15" t="str">
        <f>C17*M17&amp;G17&amp;"² "&amp;P17&amp;" "&amp;C17*N17&amp;G17&amp;"³"</f>
        <v>4z² - 6z³</v>
      </c>
      <c r="AB17" s="16" t="str">
        <f>D17*C17*R17&amp;G17&amp;" "&amp;U17&amp;" "&amp;D17*C17*S17&amp;G17&amp;H17</f>
        <v>8z + 12zb</v>
      </c>
      <c r="AC17">
        <f ca="1" t="shared" si="17"/>
        <v>6</v>
      </c>
      <c r="AD17">
        <f ca="1" t="shared" si="17"/>
        <v>3</v>
      </c>
    </row>
    <row r="18" spans="2:30" ht="12.75">
      <c r="B18">
        <f t="shared" si="18"/>
        <v>1</v>
      </c>
      <c r="C18">
        <f ca="1" t="shared" si="2"/>
        <v>2</v>
      </c>
      <c r="D18">
        <f ca="1" t="shared" si="3"/>
        <v>4</v>
      </c>
      <c r="E18">
        <f ca="1" t="shared" si="2"/>
        <v>3</v>
      </c>
      <c r="F18">
        <f t="shared" si="0"/>
        <v>5</v>
      </c>
      <c r="G18" t="str">
        <f t="shared" si="4"/>
        <v>d</v>
      </c>
      <c r="H18" t="str">
        <f t="shared" si="4"/>
        <v>y</v>
      </c>
      <c r="I18" s="15" t="str">
        <f>C18&amp;G18&amp;"²"</f>
        <v>2d²</v>
      </c>
      <c r="J18" s="16" t="str">
        <f>D18*C18&amp;G18</f>
        <v>8d</v>
      </c>
      <c r="K18" t="str">
        <f>G18</f>
        <v>d</v>
      </c>
      <c r="L18">
        <f>D18</f>
        <v>4</v>
      </c>
      <c r="M18">
        <f ca="1" t="shared" si="5"/>
        <v>2</v>
      </c>
      <c r="N18">
        <f t="shared" si="6"/>
        <v>5</v>
      </c>
      <c r="O18">
        <f ca="1" t="shared" si="7"/>
        <v>1</v>
      </c>
      <c r="P18" t="str">
        <f t="shared" si="8"/>
        <v>-</v>
      </c>
      <c r="Q18" t="str">
        <f>"("&amp;M18&amp;$H18&amp;" "&amp;P18&amp;" "&amp;N18&amp;$G18&amp;")"</f>
        <v>(2y - 5d)</v>
      </c>
      <c r="R18">
        <f ca="1" t="shared" si="9"/>
        <v>2</v>
      </c>
      <c r="S18">
        <f t="shared" si="10"/>
        <v>3</v>
      </c>
      <c r="T18">
        <f ca="1" t="shared" si="11"/>
        <v>0</v>
      </c>
      <c r="U18" t="str">
        <f t="shared" si="12"/>
        <v>+</v>
      </c>
      <c r="V18" t="str">
        <f>"("&amp;R18&amp;$G18&amp;" "&amp;U18&amp;" "&amp;S18&amp;$H18&amp;")"</f>
        <v>(2d + 3y)</v>
      </c>
      <c r="W18" s="15" t="str">
        <f t="shared" si="13"/>
        <v>2d² · (2y - 5d)</v>
      </c>
      <c r="X18" s="16" t="str">
        <f t="shared" si="14"/>
        <v>8d · (2d + 3y)</v>
      </c>
      <c r="Y18" t="str">
        <f t="shared" si="15"/>
        <v>d · (2y - 5d)</v>
      </c>
      <c r="Z18" t="str">
        <f t="shared" si="16"/>
        <v>4 · (2d + 3y)</v>
      </c>
      <c r="AA18" s="15" t="str">
        <f>C18*M18&amp;G18&amp;"²"&amp;H18&amp;" "&amp;P18&amp;" "&amp;C18*N18&amp;G18&amp;"³"</f>
        <v>4d²y - 10d³</v>
      </c>
      <c r="AB18" s="16" t="str">
        <f>D18*C18*R18&amp;G18&amp;"² "&amp;U18&amp;" "&amp;D18*C18*S18&amp;G18&amp;H18</f>
        <v>16d² + 24dy</v>
      </c>
      <c r="AC18">
        <f ca="1" t="shared" si="17"/>
        <v>5</v>
      </c>
      <c r="AD18">
        <f ca="1" t="shared" si="17"/>
        <v>2</v>
      </c>
    </row>
    <row r="19" spans="2:30" ht="12.75">
      <c r="B19">
        <f t="shared" si="18"/>
        <v>7</v>
      </c>
      <c r="C19">
        <f ca="1" t="shared" si="2"/>
        <v>6</v>
      </c>
      <c r="D19">
        <f ca="1" t="shared" si="3"/>
        <v>2</v>
      </c>
      <c r="E19">
        <f ca="1" t="shared" si="2"/>
        <v>4</v>
      </c>
      <c r="F19">
        <f t="shared" si="0"/>
        <v>3</v>
      </c>
      <c r="G19" t="str">
        <f t="shared" si="4"/>
        <v>x</v>
      </c>
      <c r="H19" t="str">
        <f t="shared" si="4"/>
        <v>d</v>
      </c>
      <c r="I19" s="15" t="str">
        <f>C19&amp;G19</f>
        <v>6x</v>
      </c>
      <c r="J19" s="16" t="str">
        <f>_XLL.GGT(D19,C19)+1&amp;G19</f>
        <v>3x</v>
      </c>
      <c r="K19">
        <f>C19</f>
        <v>6</v>
      </c>
      <c r="L19">
        <f>_XLL.GGT(D19,C19)+1</f>
        <v>3</v>
      </c>
      <c r="M19">
        <f ca="1" t="shared" si="5"/>
        <v>4</v>
      </c>
      <c r="N19">
        <f t="shared" si="6"/>
        <v>5</v>
      </c>
      <c r="O19">
        <f ca="1" t="shared" si="7"/>
        <v>0</v>
      </c>
      <c r="P19" t="str">
        <f t="shared" si="8"/>
        <v>+</v>
      </c>
      <c r="Q19" t="str">
        <f>"("&amp;M19&amp;" "&amp;P19&amp;" "&amp;N19&amp;$H19&amp;")"</f>
        <v>(4 + 5d)</v>
      </c>
      <c r="R19">
        <f ca="1" t="shared" si="9"/>
        <v>4</v>
      </c>
      <c r="S19">
        <f t="shared" si="10"/>
        <v>5</v>
      </c>
      <c r="T19">
        <f ca="1" t="shared" si="11"/>
        <v>0</v>
      </c>
      <c r="U19" t="str">
        <f t="shared" si="12"/>
        <v>+</v>
      </c>
      <c r="V19" t="str">
        <f>"("&amp;R19&amp;" "&amp;U19&amp;" "&amp;S19&amp;$G19&amp;")"</f>
        <v>(4 + 5x)</v>
      </c>
      <c r="W19" s="15" t="str">
        <f t="shared" si="13"/>
        <v>6x · (4 + 5d)</v>
      </c>
      <c r="X19" s="16" t="str">
        <f t="shared" si="14"/>
        <v>3x · (4 + 5x)</v>
      </c>
      <c r="Y19" t="str">
        <f t="shared" si="15"/>
        <v>6 · (4 + 5d)</v>
      </c>
      <c r="Z19" t="str">
        <f t="shared" si="16"/>
        <v>3 · (4 + 5x)</v>
      </c>
      <c r="AA19" s="15" t="str">
        <f>C19*M19&amp;G19&amp;" "&amp;P19&amp;" "&amp;C19*N19&amp;H19&amp;G19</f>
        <v>24x + 30dx</v>
      </c>
      <c r="AB19" s="16" t="str">
        <f>L19*R19&amp;G19&amp;" "&amp;U19&amp;" "&amp;L19*S19&amp;G19&amp;"²"</f>
        <v>12x + 15x²</v>
      </c>
      <c r="AC19">
        <f ca="1" t="shared" si="17"/>
        <v>4</v>
      </c>
      <c r="AD19">
        <f ca="1" t="shared" si="17"/>
        <v>2</v>
      </c>
    </row>
    <row r="20" spans="2:30" ht="12.75">
      <c r="B20">
        <f t="shared" si="18"/>
        <v>13</v>
      </c>
      <c r="C20">
        <f ca="1" t="shared" si="2"/>
        <v>5</v>
      </c>
      <c r="D20">
        <f ca="1" t="shared" si="3"/>
        <v>3</v>
      </c>
      <c r="E20">
        <f ca="1" t="shared" si="2"/>
        <v>3</v>
      </c>
      <c r="F20">
        <f t="shared" si="0"/>
        <v>1</v>
      </c>
      <c r="G20" t="str">
        <f t="shared" si="4"/>
        <v>d</v>
      </c>
      <c r="H20" t="str">
        <f t="shared" si="4"/>
        <v>b</v>
      </c>
      <c r="I20" s="15" t="str">
        <f>C20&amp;G20</f>
        <v>5d</v>
      </c>
      <c r="J20" s="16" t="str">
        <f>_XLL.GGT(D20,C20)+1&amp;G20</f>
        <v>2d</v>
      </c>
      <c r="K20">
        <f>C20</f>
        <v>5</v>
      </c>
      <c r="L20">
        <f>_XLL.GGT(D20,C20)+1</f>
        <v>2</v>
      </c>
      <c r="M20">
        <f ca="1" t="shared" si="5"/>
        <v>3</v>
      </c>
      <c r="N20">
        <f t="shared" si="6"/>
        <v>4</v>
      </c>
      <c r="O20">
        <f ca="1" t="shared" si="7"/>
        <v>0</v>
      </c>
      <c r="P20" t="str">
        <f t="shared" si="8"/>
        <v>+</v>
      </c>
      <c r="Q20" t="str">
        <f>"("&amp;M20&amp;$G20&amp;" "&amp;P20&amp;" "&amp;N20&amp;$H20&amp;")"</f>
        <v>(3d + 4b)</v>
      </c>
      <c r="R20">
        <f ca="1" t="shared" si="9"/>
        <v>4</v>
      </c>
      <c r="S20">
        <f t="shared" si="10"/>
        <v>5</v>
      </c>
      <c r="T20">
        <f ca="1" t="shared" si="11"/>
        <v>1</v>
      </c>
      <c r="U20" t="str">
        <f t="shared" si="12"/>
        <v>-</v>
      </c>
      <c r="V20" t="str">
        <f>"("&amp;R20&amp;$H20&amp;" "&amp;U20&amp;" "&amp;S20&amp;$G20&amp;")"</f>
        <v>(4b - 5d)</v>
      </c>
      <c r="W20" s="15" t="str">
        <f t="shared" si="13"/>
        <v>5d · (3d + 4b)</v>
      </c>
      <c r="X20" s="16" t="str">
        <f t="shared" si="14"/>
        <v>2d · (4b - 5d)</v>
      </c>
      <c r="Y20" t="str">
        <f t="shared" si="15"/>
        <v>5 · (3d + 4b)</v>
      </c>
      <c r="Z20" t="str">
        <f t="shared" si="16"/>
        <v>2 · (4b - 5d)</v>
      </c>
      <c r="AA20" s="15" t="str">
        <f>C20*M20&amp;G20&amp;"² "&amp;P20&amp;" "&amp;C20*N20&amp;H20&amp;G20</f>
        <v>15d² + 20bd</v>
      </c>
      <c r="AB20" s="16" t="str">
        <f>R20*L20&amp;G20&amp;H20&amp;" "&amp;U20&amp;" "&amp;S20*L20&amp;G20&amp;"²"</f>
        <v>8db - 10d²</v>
      </c>
      <c r="AC20">
        <f ca="1" t="shared" si="17"/>
        <v>3</v>
      </c>
      <c r="AD20">
        <f ca="1" t="shared" si="17"/>
        <v>4</v>
      </c>
    </row>
    <row r="21" spans="2:30" ht="12.75">
      <c r="B21">
        <f t="shared" si="18"/>
        <v>0</v>
      </c>
      <c r="C21">
        <f ca="1" t="shared" si="2"/>
        <v>4</v>
      </c>
      <c r="D21">
        <f ca="1" t="shared" si="3"/>
        <v>4</v>
      </c>
      <c r="E21">
        <f ca="1" t="shared" si="2"/>
        <v>3</v>
      </c>
      <c r="F21">
        <f t="shared" si="0"/>
        <v>0</v>
      </c>
      <c r="G21" t="str">
        <f t="shared" si="4"/>
        <v>d</v>
      </c>
      <c r="H21" t="str">
        <f t="shared" si="4"/>
        <v>a</v>
      </c>
      <c r="I21" s="15" t="str">
        <f>C21&amp;G21</f>
        <v>4d</v>
      </c>
      <c r="J21" s="16" t="str">
        <f>_XLL.GGT(D21,C21)+1&amp;G21</f>
        <v>5d</v>
      </c>
      <c r="K21">
        <f>C21</f>
        <v>4</v>
      </c>
      <c r="L21">
        <f>_XLL.GGT(D21,C21)+1</f>
        <v>5</v>
      </c>
      <c r="M21">
        <f ca="1" t="shared" si="5"/>
        <v>4</v>
      </c>
      <c r="N21">
        <f t="shared" si="6"/>
        <v>5</v>
      </c>
      <c r="O21">
        <f ca="1" t="shared" si="7"/>
        <v>0</v>
      </c>
      <c r="P21" t="str">
        <f t="shared" si="8"/>
        <v>+</v>
      </c>
      <c r="Q21" t="str">
        <f>"("&amp;M21&amp;" "&amp;P21&amp;" "&amp;N21&amp;$G21&amp;")"</f>
        <v>(4 + 5d)</v>
      </c>
      <c r="R21">
        <f ca="1" t="shared" si="9"/>
        <v>4</v>
      </c>
      <c r="S21">
        <f t="shared" si="10"/>
        <v>3</v>
      </c>
      <c r="T21">
        <f ca="1" t="shared" si="11"/>
        <v>0</v>
      </c>
      <c r="U21" t="str">
        <f t="shared" si="12"/>
        <v>+</v>
      </c>
      <c r="V21" t="str">
        <f>"("&amp;R21&amp;" "&amp;U21&amp;" "&amp;S21&amp;$H21&amp;")"</f>
        <v>(4 + 3a)</v>
      </c>
      <c r="W21" s="15" t="str">
        <f t="shared" si="13"/>
        <v>4d · (4 + 5d)</v>
      </c>
      <c r="X21" s="16" t="str">
        <f t="shared" si="14"/>
        <v>5d · (4 + 3a)</v>
      </c>
      <c r="Y21" t="str">
        <f t="shared" si="15"/>
        <v>4 · (4 + 5d)</v>
      </c>
      <c r="Z21" t="str">
        <f t="shared" si="16"/>
        <v>5 · (4 + 3a)</v>
      </c>
      <c r="AA21" s="15" t="str">
        <f>C21*M21&amp;G21&amp;" "&amp;P21&amp;" "&amp;C21*N21&amp;G21&amp;"²"</f>
        <v>16d + 20d²</v>
      </c>
      <c r="AB21" s="16" t="str">
        <f>R21*L21&amp;G21&amp;" "&amp;U21&amp;" "&amp;S21*L21&amp;G21&amp;H21</f>
        <v>20d + 15da</v>
      </c>
      <c r="AC21">
        <f ca="1" t="shared" si="17"/>
        <v>2</v>
      </c>
      <c r="AD21">
        <f ca="1" t="shared" si="17"/>
        <v>3</v>
      </c>
    </row>
    <row r="22" spans="27:28" ht="12.75">
      <c r="AA22" s="15"/>
      <c r="AB22" s="16"/>
    </row>
    <row r="26" spans="3:4" ht="12.75">
      <c r="C26">
        <v>0</v>
      </c>
      <c r="D26" t="s">
        <v>35</v>
      </c>
    </row>
    <row r="27" spans="3:4" ht="12.75">
      <c r="C27">
        <v>1</v>
      </c>
      <c r="D27" t="s">
        <v>36</v>
      </c>
    </row>
    <row r="28" spans="3:4" ht="12.75">
      <c r="C28">
        <v>2</v>
      </c>
      <c r="D28" t="s">
        <v>37</v>
      </c>
    </row>
    <row r="29" spans="3:4" ht="12.75">
      <c r="C29">
        <v>3</v>
      </c>
      <c r="D29" t="s">
        <v>38</v>
      </c>
    </row>
    <row r="30" spans="3:4" ht="12.75">
      <c r="C30">
        <v>4</v>
      </c>
      <c r="D30" t="s">
        <v>16</v>
      </c>
    </row>
    <row r="31" spans="3:4" ht="12.75">
      <c r="C31">
        <v>5</v>
      </c>
      <c r="D31" t="s">
        <v>39</v>
      </c>
    </row>
    <row r="32" spans="3:4" ht="12.75">
      <c r="C32">
        <v>6</v>
      </c>
      <c r="D32" t="s">
        <v>40</v>
      </c>
    </row>
  </sheetData>
  <sheetProtection/>
  <printOptions/>
  <pageMargins left="0.7" right="0.7" top="0.787401575" bottom="0.787401575" header="0.3" footer="0.3"/>
  <pageSetup orientation="portrait" paperSize="9"/>
  <ignoredErrors>
    <ignoredError sqref="D3 D4:D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P5">
      <selection activeCell="T11" sqref="T11"/>
    </sheetView>
  </sheetViews>
  <sheetFormatPr defaultColWidth="11.421875" defaultRowHeight="12.75"/>
  <cols>
    <col min="14" max="14" width="21.8515625" style="0" customWidth="1"/>
    <col min="16" max="16" width="63.140625" style="0" customWidth="1"/>
    <col min="17" max="17" width="14.7109375" style="0" customWidth="1"/>
    <col min="18" max="18" width="17.7109375" style="0" bestFit="1" customWidth="1"/>
    <col min="19" max="19" width="17.7109375" style="0" customWidth="1"/>
    <col min="25" max="25" width="7.7109375" style="0" customWidth="1"/>
    <col min="26" max="26" width="3.00390625" style="0" bestFit="1" customWidth="1"/>
  </cols>
  <sheetData>
    <row r="1" spans="1:27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 t="str">
        <f>"L = {"&amp;F2&amp;"}"</f>
        <v>L = {3}</v>
      </c>
      <c r="O1" s="5"/>
      <c r="P1" s="11" t="s">
        <v>22</v>
      </c>
      <c r="Z1">
        <v>1</v>
      </c>
      <c r="AA1" t="s">
        <v>61</v>
      </c>
    </row>
    <row r="2" spans="1:27" ht="12.75">
      <c r="A2" s="5"/>
      <c r="B2" s="5"/>
      <c r="C2" s="5"/>
      <c r="D2" s="5" t="s">
        <v>16</v>
      </c>
      <c r="E2" s="5" t="s">
        <v>20</v>
      </c>
      <c r="F2" s="5">
        <f ca="1">ROUND(RAND()*5+0.5,0)</f>
        <v>3</v>
      </c>
      <c r="G2" s="5"/>
      <c r="H2" s="5"/>
      <c r="I2" s="5"/>
      <c r="J2" s="5"/>
      <c r="K2" s="5"/>
      <c r="L2" s="5"/>
      <c r="M2" s="5"/>
      <c r="N2" s="5" t="str">
        <f>A2&amp;B2&amp;C2&amp;D2&amp;E2&amp;F2&amp;G2&amp;H2&amp;I2</f>
        <v>x = 3</v>
      </c>
      <c r="O2" s="5">
        <f>J2&amp;K2</f>
      </c>
      <c r="Z2">
        <v>2</v>
      </c>
      <c r="AA2" t="s">
        <v>50</v>
      </c>
    </row>
    <row r="3" spans="1:27" ht="12.75">
      <c r="A3" s="5"/>
      <c r="B3" s="5"/>
      <c r="C3" s="5">
        <f>K3</f>
        <v>6</v>
      </c>
      <c r="D3" s="5" t="str">
        <f>D2</f>
        <v>x</v>
      </c>
      <c r="E3" s="5" t="s">
        <v>20</v>
      </c>
      <c r="F3" s="5">
        <f>F2*K3</f>
        <v>18</v>
      </c>
      <c r="G3" s="5"/>
      <c r="H3" s="5" t="s">
        <v>19</v>
      </c>
      <c r="I3" s="5"/>
      <c r="J3" s="5" t="s">
        <v>17</v>
      </c>
      <c r="K3" s="5">
        <f ca="1">ROUND(RAND()*5+0.5,0)+K5+1</f>
        <v>6</v>
      </c>
      <c r="L3" s="5"/>
      <c r="M3" s="5"/>
      <c r="N3" s="5" t="str">
        <f>A3&amp;B3&amp;C3&amp;D3&amp;E3&amp;F3&amp;G3&amp;H3&amp;I3</f>
        <v>6x = 18   </v>
      </c>
      <c r="O3" s="5" t="str">
        <f>J3&amp;K3&amp;L3</f>
        <v>|:6</v>
      </c>
      <c r="Z3">
        <v>3</v>
      </c>
      <c r="AA3" t="s">
        <v>51</v>
      </c>
    </row>
    <row r="4" spans="1:27" ht="12.75">
      <c r="A4" s="5">
        <f>C3</f>
        <v>6</v>
      </c>
      <c r="B4" s="5" t="str">
        <f>D3</f>
        <v>x</v>
      </c>
      <c r="C4" s="5" t="s">
        <v>21</v>
      </c>
      <c r="D4" s="5">
        <f>K4</f>
        <v>1</v>
      </c>
      <c r="E4" s="5" t="s">
        <v>20</v>
      </c>
      <c r="F4" s="5">
        <f>F3+K4</f>
        <v>19</v>
      </c>
      <c r="G4" s="5"/>
      <c r="H4" s="5" t="s">
        <v>19</v>
      </c>
      <c r="I4" s="5"/>
      <c r="J4" s="5" t="s">
        <v>18</v>
      </c>
      <c r="K4" s="5">
        <f ca="1">ROUND(RAND()*5+0.5,0)</f>
        <v>1</v>
      </c>
      <c r="L4" s="5"/>
      <c r="M4" s="5"/>
      <c r="N4" s="5" t="str">
        <f>A4&amp;B4&amp;C4&amp;D4&amp;E4&amp;F4&amp;G4&amp;H4&amp;I4</f>
        <v>6x + 1 = 19   </v>
      </c>
      <c r="O4" s="5" t="str">
        <f>J4&amp;K4&amp;L4</f>
        <v>|-1</v>
      </c>
      <c r="Z4">
        <v>4</v>
      </c>
      <c r="AA4" t="s">
        <v>52</v>
      </c>
    </row>
    <row r="5" spans="1:27" ht="12.75">
      <c r="A5" s="10">
        <f>A4+K5</f>
        <v>9</v>
      </c>
      <c r="B5" s="10" t="s">
        <v>16</v>
      </c>
      <c r="C5" s="10" t="s">
        <v>21</v>
      </c>
      <c r="D5" s="10">
        <f>D4</f>
        <v>1</v>
      </c>
      <c r="E5" s="10" t="s">
        <v>20</v>
      </c>
      <c r="F5" s="10">
        <f>F4</f>
        <v>19</v>
      </c>
      <c r="G5" s="10" t="s">
        <v>21</v>
      </c>
      <c r="H5" s="10">
        <f>K5</f>
        <v>3</v>
      </c>
      <c r="I5" s="10" t="s">
        <v>16</v>
      </c>
      <c r="J5" s="10" t="s">
        <v>18</v>
      </c>
      <c r="K5" s="10">
        <f ca="1">ROUND(RAND()*3+0.5,0)</f>
        <v>3</v>
      </c>
      <c r="L5" s="10" t="s">
        <v>16</v>
      </c>
      <c r="M5" s="10"/>
      <c r="N5" s="10" t="str">
        <f>A5&amp;B5&amp;C5&amp;D5&amp;E5&amp;F5&amp;G5&amp;H5&amp;I5</f>
        <v>9x + 1 = 19 + 3x</v>
      </c>
      <c r="O5" s="10" t="str">
        <f>J5&amp;K5&amp;L5</f>
        <v>|-3x</v>
      </c>
      <c r="P5" t="str">
        <f>N5&amp;"   "&amp;O5&amp;P1&amp;N4&amp;"   "&amp;O4&amp;P1&amp;N3&amp;"   "&amp;O3&amp;P1&amp;N2</f>
        <v>9x + 1 = 19 + 3x   |-3x 
6x + 1 = 19      |-1 
6x = 18      |:6 
x = 3</v>
      </c>
      <c r="Q5" t="s">
        <v>49</v>
      </c>
      <c r="R5" t="str">
        <f>VLOOKUP(A5,$Z$1:$AA$15,2,FALSE)</f>
        <v>Neunfache</v>
      </c>
      <c r="S5" t="str">
        <f>" einer Zahl um "&amp;D5</f>
        <v> einer Zahl um 1</v>
      </c>
      <c r="T5" t="str">
        <f>IF(C5=" + "," vermehrst"," verringerst")</f>
        <v> vermehrst</v>
      </c>
      <c r="U5" t="s">
        <v>59</v>
      </c>
      <c r="V5" t="str">
        <f>F5&amp;" das "</f>
        <v>19 das </v>
      </c>
      <c r="W5" t="str">
        <f>VLOOKUP(H5,$Z$1:$AA$15,2,FALSE)</f>
        <v>Dreifache</v>
      </c>
      <c r="X5" t="str">
        <f>IF(G5=" - "," dieser Zahl abziehst."," dieser Zahl dazu zählst.")</f>
        <v> dieser Zahl dazu zählst.</v>
      </c>
      <c r="Y5" t="str">
        <f>Q5&amp;R5&amp;S5&amp;T5&amp;U5&amp;V5&amp;W5&amp;X5</f>
        <v>Wenn du das Neunfache einer Zahl um 1 vermehrst, so ergibt sich dassselbe, wie wenn du von 19 das Dreifache dieser Zahl dazu zählst.</v>
      </c>
      <c r="Z5">
        <v>5</v>
      </c>
      <c r="AA5" t="s">
        <v>53</v>
      </c>
    </row>
    <row r="6" spans="14:27" ht="12.75">
      <c r="N6">
        <f>A6&amp;B6&amp;C6&amp;D6&amp;E6&amp;F6&amp;G6&amp;H6&amp;J6&amp;K6&amp;L6</f>
      </c>
      <c r="O6">
        <f>J6&amp;K6</f>
      </c>
      <c r="Z6">
        <v>6</v>
      </c>
      <c r="AA6" t="s">
        <v>54</v>
      </c>
    </row>
    <row r="7" spans="1:27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tr">
        <f>"L = {"&amp;F8&amp;"}"</f>
        <v>L = {5}</v>
      </c>
      <c r="O7" s="5"/>
      <c r="P7" s="11" t="s">
        <v>22</v>
      </c>
      <c r="Z7">
        <v>7</v>
      </c>
      <c r="AA7" t="s">
        <v>55</v>
      </c>
    </row>
    <row r="8" spans="1:27" ht="12.75">
      <c r="A8" s="5"/>
      <c r="B8" s="5"/>
      <c r="C8" s="5"/>
      <c r="D8" s="5" t="s">
        <v>16</v>
      </c>
      <c r="E8" s="5" t="s">
        <v>20</v>
      </c>
      <c r="F8" s="5">
        <f ca="1">ROUND(RAND()*5+0.5,0)</f>
        <v>5</v>
      </c>
      <c r="G8" s="5"/>
      <c r="H8" s="5"/>
      <c r="I8" s="5"/>
      <c r="J8" s="5"/>
      <c r="K8" s="5"/>
      <c r="L8" s="5"/>
      <c r="M8" s="5"/>
      <c r="N8" s="5" t="str">
        <f>"x = "&amp;D11*H11/(H11-D11)</f>
        <v>x = 4</v>
      </c>
      <c r="O8" s="5">
        <f>J8&amp;K8</f>
      </c>
      <c r="Z8">
        <v>8</v>
      </c>
      <c r="AA8" t="s">
        <v>56</v>
      </c>
    </row>
    <row r="9" spans="1:27" ht="12.75">
      <c r="A9" s="5"/>
      <c r="B9" s="5"/>
      <c r="C9" s="5">
        <f>K9</f>
        <v>4</v>
      </c>
      <c r="D9" s="5" t="str">
        <f>D8</f>
        <v>x</v>
      </c>
      <c r="E9" s="5" t="s">
        <v>20</v>
      </c>
      <c r="F9" s="5">
        <f>F8*K9</f>
        <v>20</v>
      </c>
      <c r="G9" s="5"/>
      <c r="H9" s="5" t="s">
        <v>19</v>
      </c>
      <c r="I9" s="5"/>
      <c r="J9" s="5" t="s">
        <v>17</v>
      </c>
      <c r="K9" s="5">
        <f ca="1">ROUND(RAND()*5+0.5,0)</f>
        <v>4</v>
      </c>
      <c r="L9" s="5"/>
      <c r="M9" s="5"/>
      <c r="N9" s="5" t="str">
        <f>"-"&amp;H11-D11&amp;"x = "&amp;D11*H11</f>
        <v>-2x = 8</v>
      </c>
      <c r="O9" s="5" t="str">
        <f>"| :(-"&amp;H11-D11&amp;")"</f>
        <v>| :(-2)</v>
      </c>
      <c r="Z9">
        <v>9</v>
      </c>
      <c r="AA9" t="s">
        <v>57</v>
      </c>
    </row>
    <row r="10" spans="1:27" ht="12.75">
      <c r="A10" s="5">
        <f>C9</f>
        <v>4</v>
      </c>
      <c r="B10" s="5" t="str">
        <f>D9</f>
        <v>x</v>
      </c>
      <c r="C10" s="5" t="s">
        <v>24</v>
      </c>
      <c r="D10" s="5">
        <f>K10</f>
        <v>1</v>
      </c>
      <c r="E10" s="5" t="s">
        <v>20</v>
      </c>
      <c r="F10" s="5">
        <f>F9-K10</f>
        <v>19</v>
      </c>
      <c r="G10" s="5"/>
      <c r="H10" s="10">
        <f ca="1">ROUND(RAND()*3+0.5,0)+D11</f>
        <v>4</v>
      </c>
      <c r="I10" s="5"/>
      <c r="J10" s="5" t="s">
        <v>23</v>
      </c>
      <c r="K10" s="5">
        <f ca="1">ROUND(RAND()*5+0.5,0)</f>
        <v>1</v>
      </c>
      <c r="L10" s="5"/>
      <c r="M10" s="5"/>
      <c r="N10" s="5" t="str">
        <f>"x² = x² + "&amp;H11-D11&amp;"x - "&amp;D11*H11</f>
        <v>x² = x² + 2x - 8</v>
      </c>
      <c r="O10" s="5" t="str">
        <f>"| -x², -"&amp;H11-D11&amp;"x"</f>
        <v>| -x², -2x</v>
      </c>
      <c r="Z10">
        <v>10</v>
      </c>
      <c r="AA10" t="s">
        <v>58</v>
      </c>
    </row>
    <row r="11" spans="1:27" ht="12.75">
      <c r="A11" s="19" t="s">
        <v>71</v>
      </c>
      <c r="B11" s="10" t="s">
        <v>16</v>
      </c>
      <c r="C11" s="10" t="s">
        <v>24</v>
      </c>
      <c r="D11" s="5">
        <f ca="1">ROUND(RAND()*3+0.5,0)</f>
        <v>2</v>
      </c>
      <c r="E11" s="19" t="s">
        <v>72</v>
      </c>
      <c r="F11" s="19" t="s">
        <v>16</v>
      </c>
      <c r="G11" s="10" t="s">
        <v>21</v>
      </c>
      <c r="H11">
        <f>IF(H10-D11=3,H10+1,H10)</f>
        <v>4</v>
      </c>
      <c r="I11" s="19" t="s">
        <v>33</v>
      </c>
      <c r="J11" s="10" t="s">
        <v>18</v>
      </c>
      <c r="K11" s="10"/>
      <c r="L11" s="10" t="s">
        <v>16</v>
      </c>
      <c r="M11" s="10"/>
      <c r="N11" s="10" t="str">
        <f>"x² = "&amp;A11&amp;B11&amp;C11&amp;D11&amp;E11&amp;F11&amp;G11&amp;H11&amp;I11</f>
        <v>x² = (x - 2)·(x + 4)</v>
      </c>
      <c r="O11" s="10" t="str">
        <f>"| T"</f>
        <v>| T</v>
      </c>
      <c r="P11" t="str">
        <f>N11&amp;"   "&amp;O11&amp;P7&amp;N10&amp;"   "&amp;O10&amp;P7&amp;N9&amp;"   "&amp;O9&amp;P7&amp;N8</f>
        <v>x² = (x - 2)·(x + 4)   | T 
x² = x² + 2x - 8   | -x², -2x 
-2x = 8   | :(-2) 
x = 4</v>
      </c>
      <c r="Q11" s="9" t="s">
        <v>73</v>
      </c>
      <c r="R11" t="str">
        <f>D11&amp;"m "</f>
        <v>2m </v>
      </c>
      <c r="S11" s="9" t="s">
        <v>74</v>
      </c>
      <c r="T11" t="str">
        <f>H10&amp;"m"</f>
        <v>4m</v>
      </c>
      <c r="U11" s="9" t="s">
        <v>75</v>
      </c>
      <c r="V11" s="9" t="s">
        <v>76</v>
      </c>
      <c r="Y11" t="str">
        <f>Q11&amp;R11&amp;S11&amp;T11&amp;U11&amp;V11&amp;W11&amp;X11</f>
        <v>Verkürzt man eine Seite eines Quadrates um 2m und verlängert man die andere Seite um 4m, so erhält man ein Rechteck mit dem selben Flächeninhaltwie das Quadrat.</v>
      </c>
      <c r="Z11">
        <v>11</v>
      </c>
      <c r="AA11" t="s">
        <v>62</v>
      </c>
    </row>
    <row r="12" spans="26:27" ht="12.75">
      <c r="Z12">
        <v>12</v>
      </c>
      <c r="AA12" t="s">
        <v>63</v>
      </c>
    </row>
    <row r="13" spans="1:27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 t="str">
        <f>"L = {"&amp;F14&amp;"}"</f>
        <v>L = {1}</v>
      </c>
      <c r="O13" s="5"/>
      <c r="P13" s="11" t="s">
        <v>22</v>
      </c>
      <c r="Z13">
        <v>13</v>
      </c>
      <c r="AA13" t="s">
        <v>64</v>
      </c>
    </row>
    <row r="14" spans="1:27" ht="12.75">
      <c r="A14" s="5"/>
      <c r="B14" s="5"/>
      <c r="C14" s="5"/>
      <c r="D14" s="5" t="s">
        <v>16</v>
      </c>
      <c r="E14" s="5" t="s">
        <v>20</v>
      </c>
      <c r="F14" s="5">
        <f ca="1">ROUND(RAND()*5+0.5,0)</f>
        <v>1</v>
      </c>
      <c r="G14" s="5"/>
      <c r="H14" s="5"/>
      <c r="I14" s="5"/>
      <c r="J14" s="5"/>
      <c r="K14" s="5"/>
      <c r="L14" s="5"/>
      <c r="M14" s="5"/>
      <c r="N14" s="5" t="str">
        <f>(K15-D17*H17)/(H17+D17)&amp;" = x"</f>
        <v>5 = x</v>
      </c>
      <c r="O14" s="5">
        <f>J14&amp;K14</f>
      </c>
      <c r="Z14">
        <v>14</v>
      </c>
      <c r="AA14" t="s">
        <v>65</v>
      </c>
    </row>
    <row r="15" spans="1:27" ht="12.75">
      <c r="A15" s="5"/>
      <c r="B15" s="5"/>
      <c r="C15" s="5">
        <f>K15</f>
        <v>79</v>
      </c>
      <c r="D15" s="5" t="str">
        <f>D14</f>
        <v>x</v>
      </c>
      <c r="E15" s="5" t="s">
        <v>20</v>
      </c>
      <c r="F15" s="5">
        <f>F14*K15</f>
        <v>79</v>
      </c>
      <c r="G15" s="5"/>
      <c r="H15" s="5" t="s">
        <v>19</v>
      </c>
      <c r="I15" s="5"/>
      <c r="J15" s="5" t="s">
        <v>17</v>
      </c>
      <c r="K15" s="5">
        <f>L16</f>
        <v>79</v>
      </c>
      <c r="L15" s="5">
        <f ca="1">ROUND(RAND()*5+0.5,0)</f>
        <v>5</v>
      </c>
      <c r="M15" s="5"/>
      <c r="N15" s="5" t="str">
        <f>K15-D17*H17&amp;" = "&amp;H17+D17&amp;"x"</f>
        <v>55 = 11x</v>
      </c>
      <c r="O15" s="5" t="str">
        <f>"| :"&amp;H17+D17</f>
        <v>| :11</v>
      </c>
      <c r="Z15">
        <v>15</v>
      </c>
      <c r="AA15" t="s">
        <v>66</v>
      </c>
    </row>
    <row r="16" spans="1:15" ht="12.75">
      <c r="A16" s="5">
        <f>C15</f>
        <v>79</v>
      </c>
      <c r="B16" s="5" t="str">
        <f>D15</f>
        <v>x</v>
      </c>
      <c r="C16" s="5" t="s">
        <v>24</v>
      </c>
      <c r="D16" s="5">
        <f>K16</f>
        <v>1</v>
      </c>
      <c r="E16" s="5" t="s">
        <v>20</v>
      </c>
      <c r="F16" s="5">
        <f>F15-K16</f>
        <v>78</v>
      </c>
      <c r="G16" s="5"/>
      <c r="H16" s="10">
        <f ca="1">ROUND(RAND()*3+2.5,0)+D17</f>
        <v>8</v>
      </c>
      <c r="I16" s="5"/>
      <c r="J16" s="5" t="s">
        <v>23</v>
      </c>
      <c r="K16" s="5">
        <f ca="1">ROUND(RAND()*5+0.5,0)</f>
        <v>1</v>
      </c>
      <c r="L16" s="5">
        <f>(H17+D17)*L15+D17*H17</f>
        <v>79</v>
      </c>
      <c r="M16" s="5"/>
      <c r="N16" s="5" t="str">
        <f>"x² + "&amp;K15&amp;" = x² + "&amp;H17+D17&amp;"x + "&amp;D17*H17</f>
        <v>x² + 79 = x² + 11x + 24</v>
      </c>
      <c r="O16" s="5" t="str">
        <f>"| -x², -"&amp;D17*H17</f>
        <v>| -x², -24</v>
      </c>
    </row>
    <row r="17" spans="1:25" ht="12.75">
      <c r="A17" s="19" t="s">
        <v>71</v>
      </c>
      <c r="B17" s="10" t="s">
        <v>16</v>
      </c>
      <c r="C17" s="19" t="s">
        <v>21</v>
      </c>
      <c r="D17" s="5">
        <f ca="1">ROUND(RAND()*3+2.5,0)</f>
        <v>3</v>
      </c>
      <c r="E17" s="19" t="s">
        <v>72</v>
      </c>
      <c r="F17" s="19" t="s">
        <v>16</v>
      </c>
      <c r="G17" s="10" t="s">
        <v>21</v>
      </c>
      <c r="H17">
        <f>IF(H16-D17=3,H16+1,H16)</f>
        <v>8</v>
      </c>
      <c r="I17" s="19" t="s">
        <v>33</v>
      </c>
      <c r="J17" s="10" t="s">
        <v>18</v>
      </c>
      <c r="K17" s="10"/>
      <c r="L17" s="10" t="s">
        <v>16</v>
      </c>
      <c r="M17" s="10"/>
      <c r="N17" s="10" t="str">
        <f>"x² + "&amp;K15&amp;" = "&amp;A17&amp;B17&amp;C17&amp;D17&amp;E17&amp;F17&amp;G17&amp;H17&amp;I17</f>
        <v>x² + 79 = (x + 3)·(x + 8)</v>
      </c>
      <c r="O17" s="10" t="str">
        <f>"| T"</f>
        <v>| T</v>
      </c>
      <c r="P17" t="str">
        <f>N17&amp;"   "&amp;O17&amp;P13&amp;N16&amp;"   "&amp;O16&amp;P13&amp;N15&amp;"   "&amp;O15&amp;P13&amp;N14</f>
        <v>x² + 79 = (x + 3)·(x + 8)   | T 
x² + 79 = x² + 11x + 24   | -x², -24 
55 = 11x   | :11 
5 = x</v>
      </c>
      <c r="Q17" s="9" t="s">
        <v>78</v>
      </c>
      <c r="R17" t="str">
        <f>D17&amp;"m "</f>
        <v>3m </v>
      </c>
      <c r="S17" s="9" t="s">
        <v>77</v>
      </c>
      <c r="T17" t="str">
        <f>H16&amp;"m "</f>
        <v>8m </v>
      </c>
      <c r="U17" s="9" t="s">
        <v>79</v>
      </c>
      <c r="V17" s="9">
        <f>L16</f>
        <v>79</v>
      </c>
      <c r="W17" s="9" t="s">
        <v>80</v>
      </c>
      <c r="Y17" t="str">
        <f>Q17&amp;R17&amp;S17&amp;T17&amp;U17&amp;V17&amp;W17&amp;X17</f>
        <v>Wird eine Seite eines Quadrates um 3m , die andere um 8m verlängert, so erhält man ein Rechteck, das 79m² größer ist als das Ausgangsquadrat.</v>
      </c>
    </row>
    <row r="19" spans="1:1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 t="str">
        <f>"L = {"&amp;F20&amp;"}"</f>
        <v>L = {5}</v>
      </c>
      <c r="O19" s="5"/>
      <c r="P19" s="11" t="s">
        <v>22</v>
      </c>
    </row>
    <row r="20" spans="1:15" ht="12.75">
      <c r="A20" s="5"/>
      <c r="B20" s="5"/>
      <c r="C20" s="5"/>
      <c r="D20" s="5" t="s">
        <v>16</v>
      </c>
      <c r="E20" s="5" t="s">
        <v>20</v>
      </c>
      <c r="F20" s="5">
        <f ca="1">ROUND(RAND()*5+1.5,0)</f>
        <v>5</v>
      </c>
      <c r="G20" s="5"/>
      <c r="H20" s="5"/>
      <c r="I20" s="5"/>
      <c r="J20" s="5"/>
      <c r="K20" s="5"/>
      <c r="L20" s="5"/>
      <c r="M20" s="5"/>
      <c r="N20" s="5" t="str">
        <f>A20&amp;B20&amp;C20&amp;D20&amp;E20&amp;F20&amp;G20&amp;H20&amp;I20</f>
        <v>x = 5</v>
      </c>
      <c r="O20" s="5">
        <f>J20&amp;K20</f>
      </c>
    </row>
    <row r="21" spans="1:15" ht="12.75">
      <c r="A21" s="5"/>
      <c r="B21" s="5"/>
      <c r="C21" s="5">
        <f>K21</f>
        <v>7</v>
      </c>
      <c r="D21" s="5" t="str">
        <f>D20</f>
        <v>x</v>
      </c>
      <c r="E21" s="5" t="s">
        <v>20</v>
      </c>
      <c r="F21" s="5">
        <f>F20*K21</f>
        <v>35</v>
      </c>
      <c r="G21" s="5"/>
      <c r="H21" s="5" t="s">
        <v>19</v>
      </c>
      <c r="I21" s="5"/>
      <c r="J21" s="5" t="s">
        <v>32</v>
      </c>
      <c r="K21" s="5">
        <f ca="1">ROUND(RAND()*5+0.5,0)+K23+1</f>
        <v>7</v>
      </c>
      <c r="L21" s="5" t="s">
        <v>33</v>
      </c>
      <c r="M21" s="5"/>
      <c r="N21" s="5" t="str">
        <f>A21&amp;B21&amp;C21&amp;D21&amp;E21&amp;F21&amp;G21&amp;H21&amp;I21</f>
        <v>7x = 35   </v>
      </c>
      <c r="O21" s="5" t="str">
        <f>J21&amp;K21&amp;L21</f>
        <v>|:(7)</v>
      </c>
    </row>
    <row r="22" spans="1:15" ht="12.75">
      <c r="A22" s="5">
        <f>C21</f>
        <v>7</v>
      </c>
      <c r="B22" s="5" t="str">
        <f>D21</f>
        <v>x</v>
      </c>
      <c r="C22" s="5" t="s">
        <v>24</v>
      </c>
      <c r="D22" s="5">
        <f>K22</f>
        <v>5</v>
      </c>
      <c r="E22" s="5" t="s">
        <v>20</v>
      </c>
      <c r="F22" s="5">
        <f>F21-K22</f>
        <v>30</v>
      </c>
      <c r="G22" s="5"/>
      <c r="H22" s="5" t="s">
        <v>19</v>
      </c>
      <c r="I22" s="5"/>
      <c r="J22" s="5" t="s">
        <v>23</v>
      </c>
      <c r="K22" s="5">
        <f ca="1">ROUND(RAND()*5+0.5,0)</f>
        <v>5</v>
      </c>
      <c r="L22" s="5"/>
      <c r="M22" s="5"/>
      <c r="N22" s="5" t="str">
        <f>A22&amp;B22&amp;C22&amp;D22&amp;E22&amp;F22&amp;G22&amp;H22&amp;I22</f>
        <v>7x - 5 = 30   </v>
      </c>
      <c r="O22" s="5" t="str">
        <f>J22&amp;K22&amp;L22</f>
        <v>|+5</v>
      </c>
    </row>
    <row r="23" spans="1:25" ht="12.75">
      <c r="A23" s="10">
        <f>A22-K23</f>
        <v>4</v>
      </c>
      <c r="B23" s="10" t="s">
        <v>16</v>
      </c>
      <c r="C23" s="10" t="s">
        <v>24</v>
      </c>
      <c r="D23" s="10">
        <f>D22</f>
        <v>5</v>
      </c>
      <c r="E23" s="10" t="s">
        <v>20</v>
      </c>
      <c r="F23" s="10">
        <f>F22</f>
        <v>30</v>
      </c>
      <c r="G23" s="10" t="s">
        <v>24</v>
      </c>
      <c r="H23" s="10">
        <f>K23</f>
        <v>3</v>
      </c>
      <c r="I23" s="10" t="s">
        <v>16</v>
      </c>
      <c r="J23" s="10" t="s">
        <v>23</v>
      </c>
      <c r="K23" s="10">
        <f ca="1">ROUND(RAND()*3+0.5,0)</f>
        <v>3</v>
      </c>
      <c r="L23" s="10" t="s">
        <v>16</v>
      </c>
      <c r="M23" s="10"/>
      <c r="N23" s="10" t="str">
        <f>A23&amp;B23&amp;C23&amp;D23&amp;E23&amp;F23&amp;G23&amp;H23&amp;I23</f>
        <v>4x - 5 = 30 - 3x</v>
      </c>
      <c r="O23" s="10" t="str">
        <f>J23&amp;K23&amp;L23</f>
        <v>|+3x</v>
      </c>
      <c r="P23" t="str">
        <f>N23&amp;"   "&amp;O23&amp;P19&amp;N22&amp;"   "&amp;O22&amp;P19&amp;N21&amp;"   "&amp;O21&amp;P19&amp;N20</f>
        <v>4x - 5 = 30 - 3x   |+3x 
7x - 5 = 30      |+5 
7x = 35      |:(7) 
x = 5</v>
      </c>
      <c r="Q23" t="s">
        <v>49</v>
      </c>
      <c r="R23" t="str">
        <f>VLOOKUP(A23,$Z$1:$AA$15,2,FALSE)</f>
        <v>Vierfache</v>
      </c>
      <c r="S23" t="str">
        <f>" einer Zahl um "&amp;D23</f>
        <v> einer Zahl um 5</v>
      </c>
      <c r="T23" t="str">
        <f>IF(C23=" + "," vermehrst"," verringerst")</f>
        <v> verringerst</v>
      </c>
      <c r="U23" t="s">
        <v>59</v>
      </c>
      <c r="V23" t="str">
        <f>F23&amp;" das "</f>
        <v>30 das </v>
      </c>
      <c r="W23" t="str">
        <f>VLOOKUP(H23,$Z$1:$AA$15,2,FALSE)</f>
        <v>Dreifache</v>
      </c>
      <c r="X23" t="str">
        <f>IF(G23=" - "," dieser Zahl abziehst."," dieser Zahl dazu zählst.")</f>
        <v> dieser Zahl abziehst.</v>
      </c>
      <c r="Y23" t="str">
        <f>Q23&amp;R23&amp;S23&amp;T23&amp;U23&amp;V23&amp;W23&amp;X23</f>
        <v>Wenn du das Vierfache einer Zahl um 5 verringerst, so ergibt sich dassselbe, wie wenn du von 30 das Dreifache dieser Zahl abziehst.</v>
      </c>
    </row>
    <row r="25" spans="1:1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 t="str">
        <f>"L = {"&amp;F26&amp;"}"</f>
        <v>L = {2}</v>
      </c>
      <c r="O25" s="5"/>
      <c r="P25" s="11" t="s">
        <v>22</v>
      </c>
    </row>
    <row r="26" spans="1:15" ht="12.75">
      <c r="A26" s="5"/>
      <c r="B26" s="5"/>
      <c r="C26" s="5"/>
      <c r="D26" s="5" t="s">
        <v>16</v>
      </c>
      <c r="E26" s="5" t="s">
        <v>20</v>
      </c>
      <c r="F26" s="5">
        <f ca="1">ROUND(RAND()*5+1.5,0)</f>
        <v>2</v>
      </c>
      <c r="G26" s="5"/>
      <c r="H26" s="5"/>
      <c r="I26" s="5"/>
      <c r="J26" s="5"/>
      <c r="K26" s="5"/>
      <c r="L26" s="5"/>
      <c r="M26" s="5"/>
      <c r="N26" s="5" t="str">
        <f>A26&amp;B26&amp;C26&amp;D26&amp;E26&amp;F26&amp;G26&amp;H26&amp;I26</f>
        <v>x = 2</v>
      </c>
      <c r="O26" s="5">
        <f>J26&amp;K26</f>
      </c>
    </row>
    <row r="27" spans="1:15" ht="12.75">
      <c r="A27" s="5"/>
      <c r="B27" s="5"/>
      <c r="C27" s="5">
        <f>K27</f>
        <v>5</v>
      </c>
      <c r="D27" s="5" t="str">
        <f>D26</f>
        <v>x</v>
      </c>
      <c r="E27" s="5" t="s">
        <v>20</v>
      </c>
      <c r="F27" s="5">
        <f>F26*K27</f>
        <v>10</v>
      </c>
      <c r="G27" s="5"/>
      <c r="H27" s="5" t="s">
        <v>19</v>
      </c>
      <c r="I27" s="5"/>
      <c r="J27" s="5" t="s">
        <v>32</v>
      </c>
      <c r="K27" s="5">
        <f ca="1">ROUND(RAND()*5+0.5,0)+K29+1</f>
        <v>5</v>
      </c>
      <c r="L27" s="5" t="s">
        <v>33</v>
      </c>
      <c r="M27" s="5"/>
      <c r="N27" s="5" t="str">
        <f>A27&amp;B27&amp;C27&amp;D27&amp;E27&amp;F27&amp;G27&amp;H27&amp;I27</f>
        <v>5x = 10   </v>
      </c>
      <c r="O27" s="5" t="str">
        <f>J27&amp;K27&amp;L27</f>
        <v>|:(5)</v>
      </c>
    </row>
    <row r="28" spans="1:15" ht="12.75">
      <c r="A28" s="5">
        <f>C27</f>
        <v>5</v>
      </c>
      <c r="B28" s="5" t="str">
        <f>D27</f>
        <v>x</v>
      </c>
      <c r="C28" s="5" t="s">
        <v>24</v>
      </c>
      <c r="D28" s="5">
        <f>K28</f>
        <v>5</v>
      </c>
      <c r="E28" s="5" t="s">
        <v>20</v>
      </c>
      <c r="F28" s="5">
        <f>F27-K28</f>
        <v>5</v>
      </c>
      <c r="G28" s="5"/>
      <c r="H28" s="5" t="s">
        <v>19</v>
      </c>
      <c r="I28" s="5"/>
      <c r="J28" s="5" t="s">
        <v>23</v>
      </c>
      <c r="K28" s="5">
        <f ca="1">ROUND(RAND()*5+0.5,0)</f>
        <v>5</v>
      </c>
      <c r="L28" s="5"/>
      <c r="M28" s="5"/>
      <c r="N28" s="5" t="str">
        <f>A28&amp;B28&amp;C28&amp;D28&amp;E28&amp;F28&amp;G28&amp;H28&amp;I28</f>
        <v>5x - 5 = 5   </v>
      </c>
      <c r="O28" s="5" t="str">
        <f>J28&amp;K28&amp;L28</f>
        <v>|+5</v>
      </c>
    </row>
    <row r="29" spans="1:25" ht="12.75">
      <c r="A29" s="10">
        <f>A28-K29</f>
        <v>4</v>
      </c>
      <c r="B29" s="10" t="s">
        <v>16</v>
      </c>
      <c r="C29" s="10" t="s">
        <v>24</v>
      </c>
      <c r="D29" s="10">
        <f>D28</f>
        <v>5</v>
      </c>
      <c r="E29" s="10" t="s">
        <v>20</v>
      </c>
      <c r="F29" s="10">
        <f>F28</f>
        <v>5</v>
      </c>
      <c r="G29" s="10" t="s">
        <v>24</v>
      </c>
      <c r="H29" s="10">
        <f>K29</f>
        <v>1</v>
      </c>
      <c r="I29" s="10" t="s">
        <v>16</v>
      </c>
      <c r="J29" s="10" t="s">
        <v>23</v>
      </c>
      <c r="K29" s="10">
        <f ca="1">ROUND(RAND()*3+0.5,0)</f>
        <v>1</v>
      </c>
      <c r="L29" s="10" t="s">
        <v>16</v>
      </c>
      <c r="M29" s="10"/>
      <c r="N29" s="10" t="str">
        <f>A29&amp;B29&amp;C29&amp;D29&amp;E29&amp;F29&amp;G29&amp;H29&amp;I29</f>
        <v>4x - 5 = 5 - 1x</v>
      </c>
      <c r="O29" s="10" t="str">
        <f>J29&amp;K29&amp;L29</f>
        <v>|+1x</v>
      </c>
      <c r="P29" t="str">
        <f>N29&amp;"   "&amp;O29&amp;P25&amp;N28&amp;"   "&amp;O28&amp;P25&amp;N27&amp;"   "&amp;O27&amp;P25&amp;N26</f>
        <v>4x - 5 = 5 - 1x   |+1x 
5x - 5 = 5      |+5 
5x = 10      |:(5) 
x = 2</v>
      </c>
      <c r="Q29" t="s">
        <v>49</v>
      </c>
      <c r="R29" t="str">
        <f>VLOOKUP(A29,$Z$1:$AA$15,2,FALSE)</f>
        <v>Vierfache</v>
      </c>
      <c r="S29" t="str">
        <f>" einer Zahl um "&amp;D29</f>
        <v> einer Zahl um 5</v>
      </c>
      <c r="T29" t="str">
        <f>IF(C29=" + "," vermehrst"," verringerst")</f>
        <v> verringerst</v>
      </c>
      <c r="U29" t="s">
        <v>59</v>
      </c>
      <c r="V29" t="str">
        <f>F29&amp;" das "</f>
        <v>5 das </v>
      </c>
      <c r="W29" t="str">
        <f>VLOOKUP(H29,$Z$1:$AA$15,2,FALSE)</f>
        <v>Einfache</v>
      </c>
      <c r="X29" t="str">
        <f>IF(G29=" - "," dieser Zahl abziehst."," dieser Zahl dazu zählst.")</f>
        <v> dieser Zahl abziehst.</v>
      </c>
      <c r="Y29" t="str">
        <f>Q29&amp;R29&amp;S29&amp;T29&amp;U29&amp;V29&amp;W29&amp;X29</f>
        <v>Wenn du das Vierfache einer Zahl um 5 verringerst, so ergibt sich dassselbe, wie wenn du von 5 das Einfache dieser Zahl abziehst.</v>
      </c>
    </row>
    <row r="31" spans="1:1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 t="str">
        <f>"L = {"&amp;F32&amp;"}"</f>
        <v>L = {-1}</v>
      </c>
      <c r="O31" s="5"/>
      <c r="P31" s="11" t="s">
        <v>22</v>
      </c>
    </row>
    <row r="32" spans="1:15" ht="12.75">
      <c r="A32" s="5"/>
      <c r="B32" s="5"/>
      <c r="C32" s="5"/>
      <c r="D32" s="5" t="s">
        <v>16</v>
      </c>
      <c r="E32" s="5" t="s">
        <v>20</v>
      </c>
      <c r="F32" s="5">
        <f ca="1">ROUND(RAND()*10-5.5,0)</f>
        <v>-1</v>
      </c>
      <c r="G32" s="5"/>
      <c r="H32" s="5"/>
      <c r="I32" s="5"/>
      <c r="J32" s="5"/>
      <c r="K32" s="5"/>
      <c r="L32" s="5"/>
      <c r="M32" s="5"/>
      <c r="N32" s="5" t="str">
        <f>A32&amp;B32&amp;C32&amp;D32&amp;E32&amp;F32&amp;G32&amp;H32&amp;I32</f>
        <v>x = -1</v>
      </c>
      <c r="O32" s="5">
        <f>J32&amp;K32</f>
      </c>
    </row>
    <row r="33" spans="1:15" ht="12.75">
      <c r="A33" s="5"/>
      <c r="B33" s="5"/>
      <c r="C33" s="5">
        <f>K33</f>
        <v>-1</v>
      </c>
      <c r="D33" s="5" t="str">
        <f>D32</f>
        <v>x</v>
      </c>
      <c r="E33" s="5" t="s">
        <v>20</v>
      </c>
      <c r="F33" s="5">
        <f>F32*K33</f>
        <v>1</v>
      </c>
      <c r="G33" s="5"/>
      <c r="H33" s="5" t="s">
        <v>19</v>
      </c>
      <c r="I33" s="5"/>
      <c r="J33" s="5" t="s">
        <v>32</v>
      </c>
      <c r="K33" s="5">
        <f ca="1">-ROUND(RAND()*5+0.5,0)</f>
        <v>-1</v>
      </c>
      <c r="L33" s="5" t="s">
        <v>33</v>
      </c>
      <c r="M33" s="5"/>
      <c r="N33" s="5" t="str">
        <f>A33&amp;B33&amp;C33&amp;D33&amp;E33&amp;F33&amp;G33&amp;H33&amp;I33</f>
        <v>-1x = 1   </v>
      </c>
      <c r="O33" s="5" t="str">
        <f>J33&amp;K33&amp;L33</f>
        <v>|:(-1)</v>
      </c>
    </row>
    <row r="34" spans="1:15" ht="12.75">
      <c r="A34" s="5">
        <f>C33</f>
        <v>-1</v>
      </c>
      <c r="B34" s="5" t="str">
        <f>D33</f>
        <v>x</v>
      </c>
      <c r="C34" s="5" t="s">
        <v>24</v>
      </c>
      <c r="D34" s="5">
        <f>K34</f>
        <v>5</v>
      </c>
      <c r="E34" s="5" t="s">
        <v>20</v>
      </c>
      <c r="F34" s="5">
        <f>F33-K34</f>
        <v>-4</v>
      </c>
      <c r="G34" s="5"/>
      <c r="H34" s="5" t="s">
        <v>19</v>
      </c>
      <c r="I34" s="5"/>
      <c r="J34" s="5" t="s">
        <v>23</v>
      </c>
      <c r="K34" s="5">
        <f ca="1">ROUND(RAND()*5+0.5,0)</f>
        <v>5</v>
      </c>
      <c r="L34" s="5"/>
      <c r="M34" s="5"/>
      <c r="N34" s="5" t="str">
        <f>A34&amp;B34&amp;C34&amp;D34&amp;E34&amp;F34&amp;G34&amp;H34&amp;I34</f>
        <v>-1x - 5 = -4   </v>
      </c>
      <c r="O34" s="5" t="str">
        <f>J34&amp;K34&amp;L34</f>
        <v>|+5</v>
      </c>
    </row>
    <row r="35" spans="1:16" ht="12.75">
      <c r="A35" s="10">
        <f>A34-K35</f>
        <v>-3</v>
      </c>
      <c r="B35" s="10" t="s">
        <v>16</v>
      </c>
      <c r="C35" s="10" t="s">
        <v>24</v>
      </c>
      <c r="D35" s="10">
        <f>D34</f>
        <v>5</v>
      </c>
      <c r="E35" s="10" t="s">
        <v>20</v>
      </c>
      <c r="F35" s="10">
        <f>F34</f>
        <v>-4</v>
      </c>
      <c r="G35" s="10" t="s">
        <v>24</v>
      </c>
      <c r="H35" s="10">
        <f>K35</f>
        <v>2</v>
      </c>
      <c r="I35" s="10" t="s">
        <v>16</v>
      </c>
      <c r="J35" s="10" t="s">
        <v>23</v>
      </c>
      <c r="K35" s="10">
        <f ca="1">ROUND(RAND()*5+0.5,0)</f>
        <v>2</v>
      </c>
      <c r="L35" s="10" t="s">
        <v>16</v>
      </c>
      <c r="M35" s="10"/>
      <c r="N35" s="10" t="str">
        <f>A35&amp;B35&amp;C35&amp;D35&amp;E35&amp;F35&amp;G35&amp;H35&amp;I35</f>
        <v>-3x - 5 = -4 - 2x</v>
      </c>
      <c r="O35" s="10" t="str">
        <f>J35&amp;K35&amp;L35</f>
        <v>|+2x</v>
      </c>
      <c r="P35" t="str">
        <f>N35&amp;"   "&amp;O35&amp;P31&amp;N34&amp;"   "&amp;O34&amp;P31&amp;N33&amp;"   "&amp;O33&amp;P31&amp;N32&amp;P31&amp;P31&amp;N31</f>
        <v>-3x - 5 = -4 - 2x   |+2x 
-1x - 5 = -4      |+5 
-1x = 1      |:(-1) 
x = -1 
L = {-1}</v>
      </c>
    </row>
    <row r="37" spans="1:1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 t="str">
        <f>"L = {"&amp;F38&amp;"}"</f>
        <v>L = {-5}</v>
      </c>
      <c r="O37" s="5"/>
      <c r="P37" s="11" t="s">
        <v>22</v>
      </c>
    </row>
    <row r="38" spans="1:15" ht="12.75">
      <c r="A38" s="5"/>
      <c r="B38" s="5"/>
      <c r="C38" s="5"/>
      <c r="D38" s="5" t="s">
        <v>16</v>
      </c>
      <c r="E38" s="5" t="s">
        <v>20</v>
      </c>
      <c r="F38" s="5">
        <f ca="1">-ROUND(RAND()*5+0.5,0)</f>
        <v>-5</v>
      </c>
      <c r="G38" s="5"/>
      <c r="H38" s="5"/>
      <c r="I38" s="5"/>
      <c r="J38" s="5"/>
      <c r="K38" s="5"/>
      <c r="L38" s="5"/>
      <c r="M38" s="5"/>
      <c r="N38" s="5" t="str">
        <f>A38&amp;B38&amp;C38&amp;D38&amp;E38&amp;F38&amp;G38&amp;H38&amp;I38</f>
        <v>x = -5</v>
      </c>
      <c r="O38" s="5">
        <f>J38&amp;K38</f>
      </c>
    </row>
    <row r="39" spans="1:15" ht="12.75">
      <c r="A39" s="5"/>
      <c r="B39" s="5" t="str">
        <f>D38</f>
        <v>x</v>
      </c>
      <c r="C39" s="5" t="s">
        <v>21</v>
      </c>
      <c r="D39" s="5">
        <f>K39</f>
        <v>4</v>
      </c>
      <c r="E39" s="5" t="s">
        <v>20</v>
      </c>
      <c r="F39" s="5">
        <f>F38+K39</f>
        <v>-1</v>
      </c>
      <c r="G39" s="5"/>
      <c r="H39" s="5" t="s">
        <v>19</v>
      </c>
      <c r="I39" s="5"/>
      <c r="J39" s="5" t="s">
        <v>18</v>
      </c>
      <c r="K39" s="5">
        <f ca="1">ROUND(RAND()*5+0.5,0)</f>
        <v>4</v>
      </c>
      <c r="L39" s="5"/>
      <c r="M39" s="5"/>
      <c r="N39" s="5" t="str">
        <f>A39&amp;B39&amp;C39&amp;D39&amp;E39&amp;F39&amp;G39&amp;H39&amp;I39</f>
        <v>x + 4 = -1   </v>
      </c>
      <c r="O39" s="5" t="str">
        <f>J39&amp;K39&amp;L39</f>
        <v>|-4</v>
      </c>
    </row>
    <row r="40" spans="1:15" ht="12.75">
      <c r="A40" s="10">
        <f>1-K40</f>
        <v>-3</v>
      </c>
      <c r="B40" s="10" t="s">
        <v>16</v>
      </c>
      <c r="C40" s="10" t="s">
        <v>21</v>
      </c>
      <c r="D40" s="10">
        <f>D39</f>
        <v>4</v>
      </c>
      <c r="E40" s="10" t="s">
        <v>20</v>
      </c>
      <c r="F40" s="10">
        <f>F39</f>
        <v>-1</v>
      </c>
      <c r="G40" s="10" t="s">
        <v>24</v>
      </c>
      <c r="H40" s="10">
        <f>K40</f>
        <v>4</v>
      </c>
      <c r="I40" s="10" t="s">
        <v>16</v>
      </c>
      <c r="J40" s="10" t="s">
        <v>23</v>
      </c>
      <c r="K40" s="10">
        <f ca="1">ROUND(RAND()*5+0.5,0)</f>
        <v>4</v>
      </c>
      <c r="L40" s="10" t="s">
        <v>16</v>
      </c>
      <c r="M40" s="5"/>
      <c r="N40" s="5" t="str">
        <f>A40&amp;B40&amp;C40&amp;D40&amp;E40&amp;F40&amp;G40&amp;H40&amp;I40</f>
        <v>-3x + 4 = -1 - 4x</v>
      </c>
      <c r="O40" s="5" t="str">
        <f>J40&amp;K40&amp;L40</f>
        <v>|+4x</v>
      </c>
    </row>
    <row r="41" spans="1:16" ht="12.75">
      <c r="A41" s="10">
        <f>A40</f>
        <v>-3</v>
      </c>
      <c r="B41" s="10" t="s">
        <v>31</v>
      </c>
      <c r="C41" s="10" t="str">
        <f>D40&amp;") + "</f>
        <v>4) + </v>
      </c>
      <c r="D41" s="10">
        <f>-(D40*A41-D40)</f>
        <v>16</v>
      </c>
      <c r="E41" s="10" t="s">
        <v>20</v>
      </c>
      <c r="F41" s="10">
        <f>F40</f>
        <v>-1</v>
      </c>
      <c r="G41" s="10" t="str">
        <f>G40</f>
        <v> - </v>
      </c>
      <c r="H41" s="10">
        <f>H40</f>
        <v>4</v>
      </c>
      <c r="I41" s="10" t="str">
        <f>I40</f>
        <v>x</v>
      </c>
      <c r="J41" s="10" t="s">
        <v>30</v>
      </c>
      <c r="K41" s="10" t="s">
        <v>29</v>
      </c>
      <c r="L41" s="10"/>
      <c r="M41" s="10"/>
      <c r="N41" s="10" t="str">
        <f>A41&amp;B41&amp;C41&amp;D41&amp;E41&amp;F41&amp;G41&amp;H41&amp;I41</f>
        <v>-3(x + 4) + 16 = -1 - 4x</v>
      </c>
      <c r="O41" s="10" t="str">
        <f>J41&amp;K41&amp;L41</f>
        <v>|T</v>
      </c>
      <c r="P41" t="str">
        <f>N41&amp;"   "&amp;O41&amp;P37&amp;N40&amp;"   "&amp;O40&amp;P37&amp;N39&amp;"   "&amp;O39&amp;P37&amp;N38&amp;P37&amp;P37&amp;N37</f>
        <v>-3(x + 4) + 16 = -1 - 4x   |T 
-3x + 4 = -1 - 4x   |+4x 
x + 4 = -1      |-4 
x = -5 
L = {-5}</v>
      </c>
    </row>
    <row r="43" ht="12.75">
      <c r="J43" s="9" t="s">
        <v>48</v>
      </c>
    </row>
    <row r="44" spans="8:11" ht="12.75">
      <c r="H44" s="9" t="s">
        <v>69</v>
      </c>
      <c r="I44" s="9" t="s">
        <v>41</v>
      </c>
      <c r="J44" s="5">
        <f ca="1">ROUND(RAND()*5+0.5,0)</f>
        <v>2</v>
      </c>
      <c r="K44" s="5">
        <f ca="1">ROUND(RAND()*5+0.5,0)</f>
        <v>1</v>
      </c>
    </row>
    <row r="45" spans="10:11" ht="12.75">
      <c r="J45">
        <f>K44-J44</f>
        <v>-1</v>
      </c>
      <c r="K45">
        <f>K44*J44</f>
        <v>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E4" sqref="E4"/>
    </sheetView>
  </sheetViews>
  <sheetFormatPr defaultColWidth="11.421875" defaultRowHeight="12.75"/>
  <cols>
    <col min="2" max="2" width="116.7109375" style="0" bestFit="1" customWidth="1"/>
  </cols>
  <sheetData>
    <row r="1" ht="12.75">
      <c r="A1">
        <f ca="1">ROUND(RAND()*3+1.5,0)</f>
        <v>3</v>
      </c>
    </row>
    <row r="2" spans="1:3" ht="12.75">
      <c r="A2">
        <f ca="1">ROUND(RAND()*4,0)</f>
        <v>2</v>
      </c>
      <c r="B2" t="str">
        <f>Tabelle5!Y5</f>
        <v>Wenn du das Neunfache einer Zahl um 1 vermehrst, so ergibt sich dassselbe, wie wenn du von 19 das Dreifache dieser Zahl dazu zählst.</v>
      </c>
      <c r="C2" t="str">
        <f>Tabelle5!P5</f>
        <v>9x + 1 = 19 + 3x   |-3x 
6x + 1 = 19      |-1 
6x = 18      |:6 
x = 3</v>
      </c>
    </row>
    <row r="3" spans="1:3" ht="12.75">
      <c r="A3">
        <f>MOD(A2+$A$1,5)</f>
        <v>0</v>
      </c>
      <c r="B3" t="str">
        <f>Tabelle5!Y11</f>
        <v>Verkürzt man eine Seite eines Quadrates um 2m und verlängert man die andere Seite um 4m, so erhält man ein Rechteck mit dem selben Flächeninhaltwie das Quadrat.</v>
      </c>
      <c r="C3" t="str">
        <f>Tabelle5!P11</f>
        <v>x² = (x - 2)·(x + 4)   | T 
x² = x² + 2x - 8   | -x², -2x 
-2x = 8   | :(-2) 
x = 4</v>
      </c>
    </row>
    <row r="4" spans="1:3" ht="12.75">
      <c r="A4">
        <f>MOD(A3+$A$1,5)</f>
        <v>3</v>
      </c>
      <c r="B4" t="str">
        <f>Tabelle5!Y17</f>
        <v>Wird eine Seite eines Quadrates um 3m , die andere um 8m verlängert, so erhält man ein Rechteck, das 79m² größer ist als das Ausgangsquadrat.</v>
      </c>
      <c r="C4" t="str">
        <f>Tabelle5!P17</f>
        <v>x² + 79 = (x + 3)·(x + 8)   | T 
x² + 79 = x² + 11x + 24   | -x², -24 
55 = 11x   | :11 
5 = x</v>
      </c>
    </row>
    <row r="5" spans="1:3" ht="12.75">
      <c r="A5">
        <f>MOD(A4+$A$1,5)</f>
        <v>1</v>
      </c>
      <c r="B5" t="str">
        <f>Tabelle5!Y23</f>
        <v>Wenn du das Vierfache einer Zahl um 5 verringerst, so ergibt sich dassselbe, wie wenn du von 30 das Dreifache dieser Zahl abziehst.</v>
      </c>
      <c r="C5" t="str">
        <f>Tabelle5!P23</f>
        <v>4x - 5 = 30 - 3x   |+3x 
7x - 5 = 30      |+5 
7x = 35      |:(7) 
x = 5</v>
      </c>
    </row>
    <row r="6" spans="1:3" ht="12.75">
      <c r="A6">
        <f>MOD(A5+$A$1,5)</f>
        <v>4</v>
      </c>
      <c r="B6" t="str">
        <f>Tabelle5!Y29</f>
        <v>Wenn du das Vierfache einer Zahl um 5 verringerst, so ergibt sich dassselbe, wie wenn du von 5 das Einfache dieser Zahl abziehst.</v>
      </c>
      <c r="C6" t="str">
        <f>Tabelle5!P29</f>
        <v>4x - 5 = 5 - 1x   |+1x 
5x - 5 = 5      |+5 
5x = 10      |:(5) 
x = 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2011-11-30T20:44:53Z</cp:lastPrinted>
  <dcterms:created xsi:type="dcterms:W3CDTF">2009-10-08T17:52:09Z</dcterms:created>
  <dcterms:modified xsi:type="dcterms:W3CDTF">2011-12-08T21:28:28Z</dcterms:modified>
  <cp:category/>
  <cp:version/>
  <cp:contentType/>
  <cp:contentStatus/>
</cp:coreProperties>
</file>