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95" windowHeight="9090" activeTab="0"/>
  </bookViews>
  <sheets>
    <sheet name="Daten" sheetId="1" r:id="rId1"/>
    <sheet name="Gesamtblatt" sheetId="2" r:id="rId2"/>
    <sheet name="Lösungen" sheetId="3" r:id="rId3"/>
    <sheet name="Aufgabenbl" sheetId="4" r:id="rId4"/>
  </sheets>
  <definedNames>
    <definedName name="_xlnm.Print_Area" localSheetId="1">'Gesamtblatt'!$A$1:$E$36</definedName>
    <definedName name="_xlnm.Print_Area" localSheetId="2">'Lösungen'!$A$1:$F$36</definedName>
  </definedNames>
  <calcPr fullCalcOnLoad="1"/>
</workbook>
</file>

<file path=xl/sharedStrings.xml><?xml version="1.0" encoding="utf-8"?>
<sst xmlns="http://schemas.openxmlformats.org/spreadsheetml/2006/main" count="203" uniqueCount="32">
  <si>
    <t>Aufgabe</t>
  </si>
  <si>
    <t xml:space="preserve">Nr. </t>
  </si>
  <si>
    <t>Lösung:</t>
  </si>
  <si>
    <t>Lösung</t>
  </si>
  <si>
    <t>Text vor Aufgabe:</t>
  </si>
  <si>
    <t>Text nach Aufgabe:</t>
  </si>
  <si>
    <t>Anzahl Schüler:</t>
  </si>
  <si>
    <t>Text für Blatt</t>
  </si>
  <si>
    <t>Lösung gerundet</t>
  </si>
  <si>
    <t>Tragt die Lösungen zu den einzelnen Aufgaben</t>
  </si>
  <si>
    <t>Gesamt:</t>
  </si>
  <si>
    <t>Lösungsblatt</t>
  </si>
  <si>
    <t>(Zeilenumbruch mit Alt + Enter)</t>
  </si>
  <si>
    <t>Datenblatt für Schatztruhenspiel</t>
  </si>
  <si>
    <t>Nr</t>
  </si>
  <si>
    <t>Lösung
 gerundet</t>
  </si>
  <si>
    <t>a =</t>
  </si>
  <si>
    <t>b =</t>
  </si>
  <si>
    <t>a</t>
  </si>
  <si>
    <t>b</t>
  </si>
  <si>
    <t>c</t>
  </si>
  <si>
    <t>p</t>
  </si>
  <si>
    <t>A</t>
  </si>
  <si>
    <t>hc</t>
  </si>
  <si>
    <t>a² = pc</t>
  </si>
  <si>
    <t>q</t>
  </si>
  <si>
    <t>b² = qc</t>
  </si>
  <si>
    <t>Zufallszahl</t>
  </si>
  <si>
    <t xml:space="preserve">Gegeben sind
</t>
  </si>
  <si>
    <t xml:space="preserve"> 
</t>
  </si>
  <si>
    <t>NEUE AUFGABEN: F9 DRÜCKEN!</t>
  </si>
  <si>
    <t xml:space="preserve"> ein und addiert die letzte Spalte.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</si>
</sst>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6" fillId="0" borderId="0" xfId="0" applyFont="1" applyFill="1" applyAlignment="1">
      <alignment/>
    </xf>
    <xf numFmtId="0" fontId="47" fillId="0" borderId="11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1" fontId="46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6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18.8515625" style="0" bestFit="1" customWidth="1"/>
    <col min="2" max="2" width="35.57421875" style="0" bestFit="1" customWidth="1"/>
    <col min="3" max="3" width="7.57421875" style="0" bestFit="1" customWidth="1"/>
    <col min="4" max="4" width="59.57421875" style="0" bestFit="1" customWidth="1"/>
    <col min="6" max="19" width="11.421875" style="23" customWidth="1"/>
  </cols>
  <sheetData>
    <row r="1" spans="1:4" ht="18">
      <c r="A1" s="4" t="s">
        <v>13</v>
      </c>
      <c r="D1" s="33" t="s">
        <v>30</v>
      </c>
    </row>
    <row r="3" spans="1:4" ht="25.5">
      <c r="A3" s="1" t="s">
        <v>4</v>
      </c>
      <c r="B3" s="21" t="s">
        <v>28</v>
      </c>
      <c r="D3" t="s">
        <v>12</v>
      </c>
    </row>
    <row r="4" spans="1:2" ht="12.75">
      <c r="A4" s="1" t="s">
        <v>5</v>
      </c>
      <c r="B4" s="11"/>
    </row>
    <row r="5" spans="1:2" ht="12.75">
      <c r="A5" s="29" t="s">
        <v>6</v>
      </c>
      <c r="B5" s="30">
        <v>23</v>
      </c>
    </row>
    <row r="6" spans="14:15" ht="12.75">
      <c r="N6" s="23" t="s">
        <v>24</v>
      </c>
      <c r="O6" s="23" t="s">
        <v>26</v>
      </c>
    </row>
    <row r="7" spans="1:16" ht="12.75">
      <c r="A7" s="1" t="s">
        <v>1</v>
      </c>
      <c r="B7" s="1" t="s">
        <v>0</v>
      </c>
      <c r="C7" s="1" t="s">
        <v>2</v>
      </c>
      <c r="D7" s="1" t="s">
        <v>7</v>
      </c>
      <c r="F7" s="24" t="s">
        <v>18</v>
      </c>
      <c r="H7" s="25" t="s">
        <v>19</v>
      </c>
      <c r="J7" s="23" t="s">
        <v>20</v>
      </c>
      <c r="L7" s="26" t="s">
        <v>22</v>
      </c>
      <c r="M7" s="23" t="s">
        <v>23</v>
      </c>
      <c r="N7" s="23" t="s">
        <v>21</v>
      </c>
      <c r="O7" s="23" t="s">
        <v>25</v>
      </c>
      <c r="P7" s="23" t="s">
        <v>27</v>
      </c>
    </row>
    <row r="8" spans="1:20" ht="12.75">
      <c r="A8" s="3">
        <v>1</v>
      </c>
      <c r="B8" s="2" t="str">
        <f>F8&amp;" "&amp;G8&amp;", "&amp;"c ="&amp;" "&amp;J8</f>
        <v>a = 8,7, c = 14,7</v>
      </c>
      <c r="C8" s="2">
        <f>R8</f>
        <v>11.849050594878898</v>
      </c>
      <c r="D8" s="3" t="str">
        <f>IF(A8&lt;=$B$5,A8&amp;") "&amp;$B$3&amp;" "&amp;B8&amp;" "&amp;T8&amp;$B$4&amp;S8,"")</f>
        <v>1) Gegeben sind
 a = 8,7, c = 14,7  
Berechne b</v>
      </c>
      <c r="F8" s="23" t="s">
        <v>16</v>
      </c>
      <c r="G8" s="27">
        <f ca="1">ROUND(RAND()*10,1)+1</f>
        <v>8.7</v>
      </c>
      <c r="H8" s="23" t="s">
        <v>17</v>
      </c>
      <c r="I8" s="23">
        <f>SQRT(J8^2-G8^2)</f>
        <v>11.849050594878898</v>
      </c>
      <c r="J8" s="27">
        <f ca="1">ROUND(RAND()*10,1)+1+G8</f>
        <v>14.7</v>
      </c>
      <c r="K8" s="23">
        <f>ROUND(J8,0)</f>
        <v>15</v>
      </c>
      <c r="L8" s="23">
        <f>G8*I8/2</f>
        <v>51.543370087723204</v>
      </c>
      <c r="M8" s="23">
        <f>L8/J8</f>
        <v>3.506351706647837</v>
      </c>
      <c r="N8" s="23">
        <f>G8^2/J8</f>
        <v>5.148979591836734</v>
      </c>
      <c r="O8" s="23">
        <f>I8^2/K8</f>
        <v>9.359999999999998</v>
      </c>
      <c r="P8" s="28">
        <f ca="1">ROUND(RAND()*5+0.5,0)</f>
        <v>1</v>
      </c>
      <c r="Q8" s="23" t="str">
        <f>IF($P8=1,"b",IF($P8=2,"A",IF($P8=3,"h",IF($P8=4,"p","q"))))</f>
        <v>b</v>
      </c>
      <c r="R8" s="23">
        <f>IF($P8=1,I8,IF($P8=2,L8,IF($P8=3,M8,IF($P8=4,N8,O8))))</f>
        <v>11.849050594878898</v>
      </c>
      <c r="S8" s="23" t="str">
        <f>"Berechne "&amp;Q8</f>
        <v>Berechne b</v>
      </c>
      <c r="T8" s="22" t="s">
        <v>29</v>
      </c>
    </row>
    <row r="9" spans="1:20" ht="12.75">
      <c r="A9" s="3">
        <v>2</v>
      </c>
      <c r="B9" s="2" t="str">
        <f aca="true" t="shared" si="0" ref="B9:B36">F9&amp;" "&amp;G9&amp;", "&amp;"c ="&amp;" "&amp;J9</f>
        <v>a = 6,8, c = 13,8</v>
      </c>
      <c r="C9" s="2">
        <f aca="true" t="shared" si="1" ref="C9:C36">R9</f>
        <v>3.350724637681159</v>
      </c>
      <c r="D9" s="3" t="str">
        <f aca="true" t="shared" si="2" ref="D9:D39">IF(A9&lt;=$B$5,A9&amp;") "&amp;$B$3&amp;" "&amp;B9&amp;" "&amp;T9&amp;$B$4&amp;S9,"")</f>
        <v>2) Gegeben sind
 a = 6,8, c = 13,8  
Berechne p</v>
      </c>
      <c r="F9" s="23" t="s">
        <v>16</v>
      </c>
      <c r="G9" s="27">
        <f aca="true" ca="1" t="shared" si="3" ref="G9:G64">ROUND(RAND()*10,1)+1</f>
        <v>6.8</v>
      </c>
      <c r="H9" s="23" t="s">
        <v>17</v>
      </c>
      <c r="I9" s="23">
        <f aca="true" t="shared" si="4" ref="I9:I64">SQRT(J9^2-G9^2)</f>
        <v>12.008330441822462</v>
      </c>
      <c r="J9" s="27">
        <f aca="true" ca="1" t="shared" si="5" ref="J9:J64">ROUND(RAND()*10,1)+1+G9</f>
        <v>13.8</v>
      </c>
      <c r="K9" s="23">
        <f aca="true" t="shared" si="6" ref="K9:K64">ROUND(J9,0)</f>
        <v>14</v>
      </c>
      <c r="L9" s="23">
        <f aca="true" t="shared" si="7" ref="L9:L64">G9*I9/2</f>
        <v>40.82832350219637</v>
      </c>
      <c r="M9" s="23">
        <f aca="true" t="shared" si="8" ref="M9:M64">L9/J9</f>
        <v>2.958574166825824</v>
      </c>
      <c r="N9" s="23">
        <f aca="true" t="shared" si="9" ref="N9:N64">G9^2/J9</f>
        <v>3.350724637681159</v>
      </c>
      <c r="O9" s="23">
        <f aca="true" t="shared" si="10" ref="O9:O64">I9^2/K9</f>
        <v>10.300000000000002</v>
      </c>
      <c r="P9" s="28">
        <f aca="true" ca="1" t="shared" si="11" ref="P9:P64">ROUND(RAND()*5+0.5,0)</f>
        <v>4</v>
      </c>
      <c r="Q9" s="23" t="str">
        <f aca="true" t="shared" si="12" ref="Q9:Q64">IF($P9=1,"b",IF($P9=2,"A",IF($P9=3,"h",IF($P9=4,"p","q"))))</f>
        <v>p</v>
      </c>
      <c r="R9" s="23">
        <f aca="true" t="shared" si="13" ref="R9:R64">IF($P9=1,I9,IF($P9=2,L9,IF($P9=3,M9,IF($P9=4,N9,O9))))</f>
        <v>3.350724637681159</v>
      </c>
      <c r="S9" s="23" t="str">
        <f aca="true" t="shared" si="14" ref="S9:S64">"Berechne "&amp;Q9</f>
        <v>Berechne p</v>
      </c>
      <c r="T9" s="22" t="s">
        <v>29</v>
      </c>
    </row>
    <row r="10" spans="1:20" ht="12.75">
      <c r="A10" s="3">
        <v>3</v>
      </c>
      <c r="B10" s="2" t="str">
        <f t="shared" si="0"/>
        <v>a = 2,1, c = 5</v>
      </c>
      <c r="C10" s="2">
        <f t="shared" si="1"/>
        <v>0.9529003095812278</v>
      </c>
      <c r="D10" s="3" t="str">
        <f t="shared" si="2"/>
        <v>3) Gegeben sind
 a = 2,1, c = 5  
Berechne h</v>
      </c>
      <c r="F10" s="23" t="s">
        <v>16</v>
      </c>
      <c r="G10" s="27">
        <f ca="1" t="shared" si="3"/>
        <v>2.1</v>
      </c>
      <c r="H10" s="23" t="s">
        <v>17</v>
      </c>
      <c r="I10" s="23">
        <f t="shared" si="4"/>
        <v>4.537620521815371</v>
      </c>
      <c r="J10" s="27">
        <f ca="1" t="shared" si="5"/>
        <v>5</v>
      </c>
      <c r="K10" s="23">
        <f t="shared" si="6"/>
        <v>5</v>
      </c>
      <c r="L10" s="23">
        <f t="shared" si="7"/>
        <v>4.764501547906139</v>
      </c>
      <c r="M10" s="23">
        <f t="shared" si="8"/>
        <v>0.9529003095812278</v>
      </c>
      <c r="N10" s="23">
        <f t="shared" si="9"/>
        <v>0.882</v>
      </c>
      <c r="O10" s="23">
        <f t="shared" si="10"/>
        <v>4.118</v>
      </c>
      <c r="P10" s="28">
        <f ca="1" t="shared" si="11"/>
        <v>3</v>
      </c>
      <c r="Q10" s="23" t="str">
        <f t="shared" si="12"/>
        <v>h</v>
      </c>
      <c r="R10" s="23">
        <f t="shared" si="13"/>
        <v>0.9529003095812278</v>
      </c>
      <c r="S10" s="23" t="str">
        <f t="shared" si="14"/>
        <v>Berechne h</v>
      </c>
      <c r="T10" s="22" t="s">
        <v>29</v>
      </c>
    </row>
    <row r="11" spans="1:20" ht="12.75">
      <c r="A11" s="3">
        <v>4</v>
      </c>
      <c r="B11" s="2" t="str">
        <f t="shared" si="0"/>
        <v>a = 8,4, c = 11,1</v>
      </c>
      <c r="C11" s="2">
        <f t="shared" si="1"/>
        <v>30.47533428856853</v>
      </c>
      <c r="D11" s="3" t="str">
        <f t="shared" si="2"/>
        <v>4) Gegeben sind
 a = 8,4, c = 11,1  
Berechne A</v>
      </c>
      <c r="F11" s="23" t="s">
        <v>16</v>
      </c>
      <c r="G11" s="27">
        <f ca="1" t="shared" si="3"/>
        <v>8.4</v>
      </c>
      <c r="H11" s="23" t="s">
        <v>17</v>
      </c>
      <c r="I11" s="23">
        <f t="shared" si="4"/>
        <v>7.256031973468697</v>
      </c>
      <c r="J11" s="27">
        <f ca="1" t="shared" si="5"/>
        <v>11.100000000000001</v>
      </c>
      <c r="K11" s="23">
        <f t="shared" si="6"/>
        <v>11</v>
      </c>
      <c r="L11" s="23">
        <f t="shared" si="7"/>
        <v>30.47533428856853</v>
      </c>
      <c r="M11" s="23">
        <f t="shared" si="8"/>
        <v>2.74552561158275</v>
      </c>
      <c r="N11" s="23">
        <f t="shared" si="9"/>
        <v>6.356756756756756</v>
      </c>
      <c r="O11" s="23">
        <f t="shared" si="10"/>
        <v>4.78636363636364</v>
      </c>
      <c r="P11" s="28">
        <f ca="1" t="shared" si="11"/>
        <v>2</v>
      </c>
      <c r="Q11" s="23" t="str">
        <f t="shared" si="12"/>
        <v>A</v>
      </c>
      <c r="R11" s="23">
        <f t="shared" si="13"/>
        <v>30.47533428856853</v>
      </c>
      <c r="S11" s="23" t="str">
        <f t="shared" si="14"/>
        <v>Berechne A</v>
      </c>
      <c r="T11" s="22" t="s">
        <v>29</v>
      </c>
    </row>
    <row r="12" spans="1:20" ht="12.75">
      <c r="A12" s="3">
        <v>5</v>
      </c>
      <c r="B12" s="2" t="str">
        <f t="shared" si="0"/>
        <v>a = 7,8, c = 13,5</v>
      </c>
      <c r="C12" s="2">
        <f t="shared" si="1"/>
        <v>3.1831570631825397</v>
      </c>
      <c r="D12" s="3" t="str">
        <f t="shared" si="2"/>
        <v>5) Gegeben sind
 a = 7,8, c = 13,5  
Berechne h</v>
      </c>
      <c r="F12" s="23" t="s">
        <v>16</v>
      </c>
      <c r="G12" s="27">
        <f ca="1" t="shared" si="3"/>
        <v>7.8</v>
      </c>
      <c r="H12" s="23" t="s">
        <v>17</v>
      </c>
      <c r="I12" s="23">
        <f t="shared" si="4"/>
        <v>11.018620603324175</v>
      </c>
      <c r="J12" s="27">
        <f ca="1" t="shared" si="5"/>
        <v>13.5</v>
      </c>
      <c r="K12" s="23">
        <f t="shared" si="6"/>
        <v>14</v>
      </c>
      <c r="L12" s="23">
        <f t="shared" si="7"/>
        <v>42.972620352964285</v>
      </c>
      <c r="M12" s="23">
        <f t="shared" si="8"/>
        <v>3.1831570631825397</v>
      </c>
      <c r="N12" s="23">
        <f t="shared" si="9"/>
        <v>4.506666666666667</v>
      </c>
      <c r="O12" s="23">
        <f t="shared" si="10"/>
        <v>8.672142857142857</v>
      </c>
      <c r="P12" s="28">
        <f ca="1" t="shared" si="11"/>
        <v>3</v>
      </c>
      <c r="Q12" s="23" t="str">
        <f t="shared" si="12"/>
        <v>h</v>
      </c>
      <c r="R12" s="23">
        <f t="shared" si="13"/>
        <v>3.1831570631825397</v>
      </c>
      <c r="S12" s="23" t="str">
        <f t="shared" si="14"/>
        <v>Berechne h</v>
      </c>
      <c r="T12" s="22" t="s">
        <v>29</v>
      </c>
    </row>
    <row r="13" spans="1:20" ht="12.75">
      <c r="A13" s="3">
        <v>6</v>
      </c>
      <c r="B13" s="2" t="str">
        <f t="shared" si="0"/>
        <v>a = 6,3, c = 16,7</v>
      </c>
      <c r="C13" s="2">
        <f t="shared" si="1"/>
        <v>2.3766467065868264</v>
      </c>
      <c r="D13" s="3" t="str">
        <f t="shared" si="2"/>
        <v>6) Gegeben sind
 a = 6,3, c = 16,7  
Berechne p</v>
      </c>
      <c r="F13" s="23" t="s">
        <v>16</v>
      </c>
      <c r="G13" s="27">
        <f ca="1" t="shared" si="3"/>
        <v>6.3</v>
      </c>
      <c r="H13" s="23" t="s">
        <v>17</v>
      </c>
      <c r="I13" s="23">
        <f t="shared" si="4"/>
        <v>15.466091943344964</v>
      </c>
      <c r="J13" s="27">
        <f ca="1" t="shared" si="5"/>
        <v>16.7</v>
      </c>
      <c r="K13" s="23">
        <f t="shared" si="6"/>
        <v>17</v>
      </c>
      <c r="L13" s="23">
        <f t="shared" si="7"/>
        <v>48.71818962153663</v>
      </c>
      <c r="M13" s="23">
        <f t="shared" si="8"/>
        <v>2.917256863565068</v>
      </c>
      <c r="N13" s="23">
        <f t="shared" si="9"/>
        <v>2.3766467065868264</v>
      </c>
      <c r="O13" s="23">
        <f t="shared" si="10"/>
        <v>14.070588235294117</v>
      </c>
      <c r="P13" s="28">
        <f ca="1" t="shared" si="11"/>
        <v>4</v>
      </c>
      <c r="Q13" s="23" t="str">
        <f t="shared" si="12"/>
        <v>p</v>
      </c>
      <c r="R13" s="23">
        <f t="shared" si="13"/>
        <v>2.3766467065868264</v>
      </c>
      <c r="S13" s="23" t="str">
        <f t="shared" si="14"/>
        <v>Berechne p</v>
      </c>
      <c r="T13" s="22" t="s">
        <v>29</v>
      </c>
    </row>
    <row r="14" spans="1:20" ht="12.75">
      <c r="A14" s="3">
        <v>7</v>
      </c>
      <c r="B14" s="2" t="str">
        <f t="shared" si="0"/>
        <v>a = 8,4, c = 17,2</v>
      </c>
      <c r="C14" s="2">
        <f t="shared" si="1"/>
        <v>13.251764705882357</v>
      </c>
      <c r="D14" s="3" t="str">
        <f t="shared" si="2"/>
        <v>7) Gegeben sind
 a = 8,4, c = 17,2  
Berechne q</v>
      </c>
      <c r="F14" s="23" t="s">
        <v>16</v>
      </c>
      <c r="G14" s="27">
        <f ca="1" t="shared" si="3"/>
        <v>8.4</v>
      </c>
      <c r="H14" s="23" t="s">
        <v>17</v>
      </c>
      <c r="I14" s="23">
        <f t="shared" si="4"/>
        <v>15.009330431434977</v>
      </c>
      <c r="J14" s="27">
        <f ca="1" t="shared" si="5"/>
        <v>17.200000000000003</v>
      </c>
      <c r="K14" s="23">
        <f t="shared" si="6"/>
        <v>17</v>
      </c>
      <c r="L14" s="23">
        <f t="shared" si="7"/>
        <v>63.0391878120269</v>
      </c>
      <c r="M14" s="23">
        <f t="shared" si="8"/>
        <v>3.665069058838773</v>
      </c>
      <c r="N14" s="23">
        <f t="shared" si="9"/>
        <v>4.102325581395348</v>
      </c>
      <c r="O14" s="23">
        <f t="shared" si="10"/>
        <v>13.251764705882357</v>
      </c>
      <c r="P14" s="28">
        <f ca="1" t="shared" si="11"/>
        <v>5</v>
      </c>
      <c r="Q14" s="23" t="str">
        <f t="shared" si="12"/>
        <v>q</v>
      </c>
      <c r="R14" s="23">
        <f t="shared" si="13"/>
        <v>13.251764705882357</v>
      </c>
      <c r="S14" s="23" t="str">
        <f t="shared" si="14"/>
        <v>Berechne q</v>
      </c>
      <c r="T14" s="22" t="s">
        <v>29</v>
      </c>
    </row>
    <row r="15" spans="1:20" ht="12.75">
      <c r="A15" s="3">
        <v>8</v>
      </c>
      <c r="B15" s="2" t="str">
        <f t="shared" si="0"/>
        <v>a = 10,7, c = 16,3</v>
      </c>
      <c r="C15" s="2">
        <f t="shared" si="1"/>
        <v>65.7854239174606</v>
      </c>
      <c r="D15" s="3" t="str">
        <f t="shared" si="2"/>
        <v>8) Gegeben sind
 a = 10,7, c = 16,3  
Berechne A</v>
      </c>
      <c r="F15" s="23" t="s">
        <v>16</v>
      </c>
      <c r="G15" s="27">
        <f ca="1" t="shared" si="3"/>
        <v>10.7</v>
      </c>
      <c r="H15" s="23" t="s">
        <v>17</v>
      </c>
      <c r="I15" s="23">
        <f t="shared" si="4"/>
        <v>12.296340919151515</v>
      </c>
      <c r="J15" s="27">
        <f ca="1" t="shared" si="5"/>
        <v>16.299999999999997</v>
      </c>
      <c r="K15" s="23">
        <f t="shared" si="6"/>
        <v>16</v>
      </c>
      <c r="L15" s="23">
        <f t="shared" si="7"/>
        <v>65.7854239174606</v>
      </c>
      <c r="M15" s="23">
        <f t="shared" si="8"/>
        <v>4.03591557775832</v>
      </c>
      <c r="N15" s="23">
        <f t="shared" si="9"/>
        <v>7.023926380368098</v>
      </c>
      <c r="O15" s="23">
        <f t="shared" si="10"/>
        <v>9.449999999999996</v>
      </c>
      <c r="P15" s="28">
        <f ca="1" t="shared" si="11"/>
        <v>2</v>
      </c>
      <c r="Q15" s="23" t="str">
        <f t="shared" si="12"/>
        <v>A</v>
      </c>
      <c r="R15" s="23">
        <f t="shared" si="13"/>
        <v>65.7854239174606</v>
      </c>
      <c r="S15" s="23" t="str">
        <f t="shared" si="14"/>
        <v>Berechne A</v>
      </c>
      <c r="T15" s="22" t="s">
        <v>29</v>
      </c>
    </row>
    <row r="16" spans="1:20" ht="12.75">
      <c r="A16" s="3">
        <v>9</v>
      </c>
      <c r="B16" s="2" t="str">
        <f t="shared" si="0"/>
        <v>a = 7,4, c = 12,8</v>
      </c>
      <c r="C16" s="2">
        <f t="shared" si="1"/>
        <v>3.0190083837402226</v>
      </c>
      <c r="D16" s="3" t="str">
        <f t="shared" si="2"/>
        <v>9) Gegeben sind
 a = 7,4, c = 12,8  
Berechne h</v>
      </c>
      <c r="F16" s="23" t="s">
        <v>16</v>
      </c>
      <c r="G16" s="27">
        <f ca="1" t="shared" si="3"/>
        <v>7.4</v>
      </c>
      <c r="H16" s="23" t="s">
        <v>17</v>
      </c>
      <c r="I16" s="23">
        <f t="shared" si="4"/>
        <v>10.444137111317527</v>
      </c>
      <c r="J16" s="27">
        <f ca="1" t="shared" si="5"/>
        <v>12.8</v>
      </c>
      <c r="K16" s="23">
        <f t="shared" si="6"/>
        <v>13</v>
      </c>
      <c r="L16" s="23">
        <f t="shared" si="7"/>
        <v>38.64330731187485</v>
      </c>
      <c r="M16" s="23">
        <f t="shared" si="8"/>
        <v>3.0190083837402226</v>
      </c>
      <c r="N16" s="23">
        <f t="shared" si="9"/>
        <v>4.278125</v>
      </c>
      <c r="O16" s="23">
        <f t="shared" si="10"/>
        <v>8.390769230769234</v>
      </c>
      <c r="P16" s="28">
        <f ca="1" t="shared" si="11"/>
        <v>3</v>
      </c>
      <c r="Q16" s="23" t="str">
        <f t="shared" si="12"/>
        <v>h</v>
      </c>
      <c r="R16" s="23">
        <f t="shared" si="13"/>
        <v>3.0190083837402226</v>
      </c>
      <c r="S16" s="23" t="str">
        <f t="shared" si="14"/>
        <v>Berechne h</v>
      </c>
      <c r="T16" s="22" t="s">
        <v>29</v>
      </c>
    </row>
    <row r="17" spans="1:20" ht="12.75">
      <c r="A17" s="3">
        <v>10</v>
      </c>
      <c r="B17" s="2" t="str">
        <f t="shared" si="0"/>
        <v>a = 2,9, c = 8,5</v>
      </c>
      <c r="C17" s="2">
        <f t="shared" si="1"/>
        <v>0.9894117647058823</v>
      </c>
      <c r="D17" s="3" t="str">
        <f t="shared" si="2"/>
        <v>10) Gegeben sind
 a = 2,9, c = 8,5  
Berechne p</v>
      </c>
      <c r="F17" s="23" t="s">
        <v>16</v>
      </c>
      <c r="G17" s="27">
        <f ca="1" t="shared" si="3"/>
        <v>2.9</v>
      </c>
      <c r="H17" s="23" t="s">
        <v>17</v>
      </c>
      <c r="I17" s="23">
        <f t="shared" si="4"/>
        <v>7.989993742175272</v>
      </c>
      <c r="J17" s="27">
        <f ca="1" t="shared" si="5"/>
        <v>8.5</v>
      </c>
      <c r="K17" s="23">
        <f t="shared" si="6"/>
        <v>9</v>
      </c>
      <c r="L17" s="23">
        <f t="shared" si="7"/>
        <v>11.585490926154144</v>
      </c>
      <c r="M17" s="23">
        <f t="shared" si="8"/>
        <v>1.3629989324887228</v>
      </c>
      <c r="N17" s="23">
        <f t="shared" si="9"/>
        <v>0.9894117647058823</v>
      </c>
      <c r="O17" s="23">
        <f t="shared" si="10"/>
        <v>7.093333333333334</v>
      </c>
      <c r="P17" s="28">
        <f ca="1" t="shared" si="11"/>
        <v>4</v>
      </c>
      <c r="Q17" s="23" t="str">
        <f t="shared" si="12"/>
        <v>p</v>
      </c>
      <c r="R17" s="23">
        <f t="shared" si="13"/>
        <v>0.9894117647058823</v>
      </c>
      <c r="S17" s="23" t="str">
        <f t="shared" si="14"/>
        <v>Berechne p</v>
      </c>
      <c r="T17" s="22" t="s">
        <v>29</v>
      </c>
    </row>
    <row r="18" spans="1:20" ht="12.75">
      <c r="A18" s="3">
        <v>11</v>
      </c>
      <c r="B18" s="2" t="str">
        <f t="shared" si="0"/>
        <v>a = 1, c = 6,2</v>
      </c>
      <c r="C18" s="2">
        <f t="shared" si="1"/>
        <v>6.240000000000002</v>
      </c>
      <c r="D18" s="3" t="str">
        <f t="shared" si="2"/>
        <v>11) Gegeben sind
 a = 1, c = 6,2  
Berechne q</v>
      </c>
      <c r="F18" s="23" t="s">
        <v>16</v>
      </c>
      <c r="G18" s="27">
        <f ca="1" t="shared" si="3"/>
        <v>1</v>
      </c>
      <c r="H18" s="23" t="s">
        <v>17</v>
      </c>
      <c r="I18" s="23">
        <f t="shared" si="4"/>
        <v>6.118823416311343</v>
      </c>
      <c r="J18" s="27">
        <f ca="1" t="shared" si="5"/>
        <v>6.2</v>
      </c>
      <c r="K18" s="23">
        <f t="shared" si="6"/>
        <v>6</v>
      </c>
      <c r="L18" s="23">
        <f t="shared" si="7"/>
        <v>3.0594117081556713</v>
      </c>
      <c r="M18" s="23">
        <f t="shared" si="8"/>
        <v>0.49345350131543086</v>
      </c>
      <c r="N18" s="23">
        <f t="shared" si="9"/>
        <v>0.16129032258064516</v>
      </c>
      <c r="O18" s="23">
        <f t="shared" si="10"/>
        <v>6.240000000000002</v>
      </c>
      <c r="P18" s="28">
        <f ca="1" t="shared" si="11"/>
        <v>5</v>
      </c>
      <c r="Q18" s="23" t="str">
        <f t="shared" si="12"/>
        <v>q</v>
      </c>
      <c r="R18" s="23">
        <f t="shared" si="13"/>
        <v>6.240000000000002</v>
      </c>
      <c r="S18" s="23" t="str">
        <f t="shared" si="14"/>
        <v>Berechne q</v>
      </c>
      <c r="T18" s="22" t="s">
        <v>29</v>
      </c>
    </row>
    <row r="19" spans="1:20" ht="12.75">
      <c r="A19" s="3">
        <v>12</v>
      </c>
      <c r="B19" s="2" t="str">
        <f t="shared" si="0"/>
        <v>a = 8,7, c = 12,3</v>
      </c>
      <c r="C19" s="2">
        <f t="shared" si="1"/>
        <v>3.074999455898734</v>
      </c>
      <c r="D19" s="3" t="str">
        <f t="shared" si="2"/>
        <v>12) Gegeben sind
 a = 8,7, c = 12,3  
Berechne h</v>
      </c>
      <c r="F19" s="23" t="s">
        <v>16</v>
      </c>
      <c r="G19" s="27">
        <f ca="1" t="shared" si="3"/>
        <v>8.7</v>
      </c>
      <c r="H19" s="23" t="s">
        <v>17</v>
      </c>
      <c r="I19" s="23">
        <f t="shared" si="4"/>
        <v>8.694826047713661</v>
      </c>
      <c r="J19" s="27">
        <f ca="1" t="shared" si="5"/>
        <v>12.299999999999999</v>
      </c>
      <c r="K19" s="23">
        <f t="shared" si="6"/>
        <v>12</v>
      </c>
      <c r="L19" s="23">
        <f t="shared" si="7"/>
        <v>37.822493307554424</v>
      </c>
      <c r="M19" s="23">
        <f t="shared" si="8"/>
        <v>3.074999455898734</v>
      </c>
      <c r="N19" s="23">
        <f t="shared" si="9"/>
        <v>6.153658536585365</v>
      </c>
      <c r="O19" s="23">
        <f t="shared" si="10"/>
        <v>6.299999999999997</v>
      </c>
      <c r="P19" s="28">
        <f ca="1" t="shared" si="11"/>
        <v>3</v>
      </c>
      <c r="Q19" s="23" t="str">
        <f t="shared" si="12"/>
        <v>h</v>
      </c>
      <c r="R19" s="23">
        <f t="shared" si="13"/>
        <v>3.074999455898734</v>
      </c>
      <c r="S19" s="23" t="str">
        <f t="shared" si="14"/>
        <v>Berechne h</v>
      </c>
      <c r="T19" s="22" t="s">
        <v>29</v>
      </c>
    </row>
    <row r="20" spans="1:20" ht="12.75">
      <c r="A20" s="3">
        <v>13</v>
      </c>
      <c r="B20" s="2" t="str">
        <f t="shared" si="0"/>
        <v>a = 6,4, c = 8,8</v>
      </c>
      <c r="C20" s="2">
        <f t="shared" si="1"/>
        <v>6.0398675482166</v>
      </c>
      <c r="D20" s="3" t="str">
        <f t="shared" si="2"/>
        <v>13) Gegeben sind
 a = 6,4, c = 8,8  
Berechne b</v>
      </c>
      <c r="F20" s="23" t="s">
        <v>16</v>
      </c>
      <c r="G20" s="27">
        <f ca="1" t="shared" si="3"/>
        <v>6.4</v>
      </c>
      <c r="H20" s="23" t="s">
        <v>17</v>
      </c>
      <c r="I20" s="23">
        <f t="shared" si="4"/>
        <v>6.0398675482166</v>
      </c>
      <c r="J20" s="27">
        <f ca="1" t="shared" si="5"/>
        <v>8.8</v>
      </c>
      <c r="K20" s="23">
        <f t="shared" si="6"/>
        <v>9</v>
      </c>
      <c r="L20" s="23">
        <f t="shared" si="7"/>
        <v>19.327576154293123</v>
      </c>
      <c r="M20" s="23">
        <f t="shared" si="8"/>
        <v>2.196315472078764</v>
      </c>
      <c r="N20" s="23">
        <f t="shared" si="9"/>
        <v>4.654545454545455</v>
      </c>
      <c r="O20" s="23">
        <f t="shared" si="10"/>
        <v>4.053333333333334</v>
      </c>
      <c r="P20" s="28">
        <f ca="1" t="shared" si="11"/>
        <v>1</v>
      </c>
      <c r="Q20" s="23" t="str">
        <f t="shared" si="12"/>
        <v>b</v>
      </c>
      <c r="R20" s="23">
        <f t="shared" si="13"/>
        <v>6.0398675482166</v>
      </c>
      <c r="S20" s="23" t="str">
        <f t="shared" si="14"/>
        <v>Berechne b</v>
      </c>
      <c r="T20" s="22" t="s">
        <v>29</v>
      </c>
    </row>
    <row r="21" spans="1:20" ht="12.75">
      <c r="A21" s="3">
        <v>14</v>
      </c>
      <c r="B21" s="2" t="str">
        <f t="shared" si="0"/>
        <v>a = 1,9, c = 10,8</v>
      </c>
      <c r="C21" s="2">
        <f t="shared" si="1"/>
        <v>10.275454545454547</v>
      </c>
      <c r="D21" s="3" t="str">
        <f t="shared" si="2"/>
        <v>14) Gegeben sind
 a = 1,9, c = 10,8  
Berechne q</v>
      </c>
      <c r="F21" s="23" t="s">
        <v>16</v>
      </c>
      <c r="G21" s="27">
        <f ca="1" t="shared" si="3"/>
        <v>1.9</v>
      </c>
      <c r="H21" s="23" t="s">
        <v>17</v>
      </c>
      <c r="I21" s="23">
        <f t="shared" si="4"/>
        <v>10.631556800393817</v>
      </c>
      <c r="J21" s="27">
        <f ca="1" t="shared" si="5"/>
        <v>10.8</v>
      </c>
      <c r="K21" s="23">
        <f t="shared" si="6"/>
        <v>11</v>
      </c>
      <c r="L21" s="23">
        <f t="shared" si="7"/>
        <v>10.099978960374125</v>
      </c>
      <c r="M21" s="23">
        <f t="shared" si="8"/>
        <v>0.9351832370716782</v>
      </c>
      <c r="N21" s="23">
        <f t="shared" si="9"/>
        <v>0.3342592592592592</v>
      </c>
      <c r="O21" s="23">
        <f t="shared" si="10"/>
        <v>10.275454545454547</v>
      </c>
      <c r="P21" s="28">
        <f ca="1" t="shared" si="11"/>
        <v>5</v>
      </c>
      <c r="Q21" s="23" t="str">
        <f t="shared" si="12"/>
        <v>q</v>
      </c>
      <c r="R21" s="23">
        <f t="shared" si="13"/>
        <v>10.275454545454547</v>
      </c>
      <c r="S21" s="23" t="str">
        <f t="shared" si="14"/>
        <v>Berechne q</v>
      </c>
      <c r="T21" s="22" t="s">
        <v>29</v>
      </c>
    </row>
    <row r="22" spans="1:20" ht="12.75">
      <c r="A22" s="3">
        <v>15</v>
      </c>
      <c r="B22" s="2" t="str">
        <f t="shared" si="0"/>
        <v>a = 2,5, c = 13,1</v>
      </c>
      <c r="C22" s="2">
        <f t="shared" si="1"/>
        <v>0.4770992366412214</v>
      </c>
      <c r="D22" s="3" t="str">
        <f t="shared" si="2"/>
        <v>15) Gegeben sind
 a = 2,5, c = 13,1  
Berechne p</v>
      </c>
      <c r="F22" s="23" t="s">
        <v>16</v>
      </c>
      <c r="G22" s="27">
        <f ca="1" t="shared" si="3"/>
        <v>2.5</v>
      </c>
      <c r="H22" s="23" t="s">
        <v>17</v>
      </c>
      <c r="I22" s="23">
        <f t="shared" si="4"/>
        <v>12.859237924542807</v>
      </c>
      <c r="J22" s="27">
        <f ca="1" t="shared" si="5"/>
        <v>13.1</v>
      </c>
      <c r="K22" s="23">
        <f t="shared" si="6"/>
        <v>13</v>
      </c>
      <c r="L22" s="23">
        <f t="shared" si="7"/>
        <v>16.07404740567851</v>
      </c>
      <c r="M22" s="23">
        <f t="shared" si="8"/>
        <v>1.2270265195174435</v>
      </c>
      <c r="N22" s="23">
        <f t="shared" si="9"/>
        <v>0.4770992366412214</v>
      </c>
      <c r="O22" s="23">
        <f t="shared" si="10"/>
        <v>12.719999999999999</v>
      </c>
      <c r="P22" s="28">
        <f ca="1" t="shared" si="11"/>
        <v>4</v>
      </c>
      <c r="Q22" s="23" t="str">
        <f t="shared" si="12"/>
        <v>p</v>
      </c>
      <c r="R22" s="23">
        <f t="shared" si="13"/>
        <v>0.4770992366412214</v>
      </c>
      <c r="S22" s="23" t="str">
        <f t="shared" si="14"/>
        <v>Berechne p</v>
      </c>
      <c r="T22" s="22" t="s">
        <v>29</v>
      </c>
    </row>
    <row r="23" spans="1:20" ht="12.75">
      <c r="A23" s="3">
        <v>16</v>
      </c>
      <c r="B23" s="2" t="str">
        <f t="shared" si="0"/>
        <v>a = 3,8, c = 11,6</v>
      </c>
      <c r="C23" s="2">
        <f t="shared" si="1"/>
        <v>10.959927007056207</v>
      </c>
      <c r="D23" s="3" t="str">
        <f t="shared" si="2"/>
        <v>16) Gegeben sind
 a = 3,8, c = 11,6  
Berechne b</v>
      </c>
      <c r="F23" s="23" t="s">
        <v>16</v>
      </c>
      <c r="G23" s="27">
        <f ca="1" t="shared" si="3"/>
        <v>3.8</v>
      </c>
      <c r="H23" s="23" t="s">
        <v>17</v>
      </c>
      <c r="I23" s="23">
        <f t="shared" si="4"/>
        <v>10.959927007056207</v>
      </c>
      <c r="J23" s="27">
        <f ca="1" t="shared" si="5"/>
        <v>11.6</v>
      </c>
      <c r="K23" s="23">
        <f t="shared" si="6"/>
        <v>12</v>
      </c>
      <c r="L23" s="23">
        <f t="shared" si="7"/>
        <v>20.82386131340679</v>
      </c>
      <c r="M23" s="23">
        <f t="shared" si="8"/>
        <v>1.7951604580523097</v>
      </c>
      <c r="N23" s="23">
        <f t="shared" si="9"/>
        <v>1.2448275862068965</v>
      </c>
      <c r="O23" s="23">
        <f t="shared" si="10"/>
        <v>10.010000000000002</v>
      </c>
      <c r="P23" s="28">
        <f ca="1" t="shared" si="11"/>
        <v>1</v>
      </c>
      <c r="Q23" s="23" t="str">
        <f t="shared" si="12"/>
        <v>b</v>
      </c>
      <c r="R23" s="23">
        <f t="shared" si="13"/>
        <v>10.959927007056207</v>
      </c>
      <c r="S23" s="23" t="str">
        <f t="shared" si="14"/>
        <v>Berechne b</v>
      </c>
      <c r="T23" s="22" t="s">
        <v>29</v>
      </c>
    </row>
    <row r="24" spans="1:20" ht="12.75">
      <c r="A24" s="3">
        <v>17</v>
      </c>
      <c r="B24" s="2" t="str">
        <f t="shared" si="0"/>
        <v>a = 2,2, c = 5,7</v>
      </c>
      <c r="C24" s="2">
        <f t="shared" si="1"/>
        <v>5.78415940305936</v>
      </c>
      <c r="D24" s="3" t="str">
        <f t="shared" si="2"/>
        <v>17) Gegeben sind
 a = 2,2, c = 5,7  
Berechne A</v>
      </c>
      <c r="F24" s="23" t="s">
        <v>16</v>
      </c>
      <c r="G24" s="27">
        <f ca="1" t="shared" si="3"/>
        <v>2.2</v>
      </c>
      <c r="H24" s="23" t="s">
        <v>17</v>
      </c>
      <c r="I24" s="23">
        <f t="shared" si="4"/>
        <v>5.258326730053963</v>
      </c>
      <c r="J24" s="27">
        <f ca="1" t="shared" si="5"/>
        <v>5.7</v>
      </c>
      <c r="K24" s="23">
        <f t="shared" si="6"/>
        <v>6</v>
      </c>
      <c r="L24" s="23">
        <f t="shared" si="7"/>
        <v>5.78415940305936</v>
      </c>
      <c r="M24" s="23">
        <f t="shared" si="8"/>
        <v>1.0147648075542737</v>
      </c>
      <c r="N24" s="23">
        <f t="shared" si="9"/>
        <v>0.849122807017544</v>
      </c>
      <c r="O24" s="23">
        <f t="shared" si="10"/>
        <v>4.608333333333334</v>
      </c>
      <c r="P24" s="28">
        <f ca="1" t="shared" si="11"/>
        <v>2</v>
      </c>
      <c r="Q24" s="23" t="str">
        <f t="shared" si="12"/>
        <v>A</v>
      </c>
      <c r="R24" s="23">
        <f t="shared" si="13"/>
        <v>5.78415940305936</v>
      </c>
      <c r="S24" s="23" t="str">
        <f t="shared" si="14"/>
        <v>Berechne A</v>
      </c>
      <c r="T24" s="22" t="s">
        <v>29</v>
      </c>
    </row>
    <row r="25" spans="1:20" ht="12.75">
      <c r="A25" s="3">
        <v>18</v>
      </c>
      <c r="B25" s="2" t="str">
        <f t="shared" si="0"/>
        <v>a = 8,7, c = 13,6</v>
      </c>
      <c r="C25" s="2">
        <f t="shared" si="1"/>
        <v>5.565441176470587</v>
      </c>
      <c r="D25" s="3" t="str">
        <f t="shared" si="2"/>
        <v>18) Gegeben sind
 a = 8,7, c = 13,6  
Berechne p</v>
      </c>
      <c r="F25" s="23" t="s">
        <v>16</v>
      </c>
      <c r="G25" s="27">
        <f ca="1" t="shared" si="3"/>
        <v>8.7</v>
      </c>
      <c r="H25" s="23" t="s">
        <v>17</v>
      </c>
      <c r="I25" s="23">
        <f t="shared" si="4"/>
        <v>10.453229166147654</v>
      </c>
      <c r="J25" s="27">
        <f ca="1" t="shared" si="5"/>
        <v>13.6</v>
      </c>
      <c r="K25" s="23">
        <f t="shared" si="6"/>
        <v>14</v>
      </c>
      <c r="L25" s="23">
        <f t="shared" si="7"/>
        <v>45.471546872742294</v>
      </c>
      <c r="M25" s="23">
        <f t="shared" si="8"/>
        <v>3.343496093583992</v>
      </c>
      <c r="N25" s="23">
        <f t="shared" si="9"/>
        <v>5.565441176470587</v>
      </c>
      <c r="O25" s="23">
        <f t="shared" si="10"/>
        <v>7.804999999999999</v>
      </c>
      <c r="P25" s="28">
        <f ca="1" t="shared" si="11"/>
        <v>4</v>
      </c>
      <c r="Q25" s="23" t="str">
        <f t="shared" si="12"/>
        <v>p</v>
      </c>
      <c r="R25" s="23">
        <f t="shared" si="13"/>
        <v>5.565441176470587</v>
      </c>
      <c r="S25" s="23" t="str">
        <f t="shared" si="14"/>
        <v>Berechne p</v>
      </c>
      <c r="T25" s="22" t="s">
        <v>29</v>
      </c>
    </row>
    <row r="26" spans="1:20" ht="12.75">
      <c r="A26" s="3">
        <v>19</v>
      </c>
      <c r="B26" s="2" t="str">
        <f t="shared" si="0"/>
        <v>a = 10,7, c = 17,3</v>
      </c>
      <c r="C26" s="2">
        <f t="shared" si="1"/>
        <v>10.870588235294113</v>
      </c>
      <c r="D26" s="3" t="str">
        <f t="shared" si="2"/>
        <v>19) Gegeben sind
 a = 10,7, c = 17,3  
Berechne q</v>
      </c>
      <c r="F26" s="23" t="s">
        <v>16</v>
      </c>
      <c r="G26" s="27">
        <f ca="1" t="shared" si="3"/>
        <v>10.7</v>
      </c>
      <c r="H26" s="23" t="s">
        <v>17</v>
      </c>
      <c r="I26" s="23">
        <f t="shared" si="4"/>
        <v>13.59411637437314</v>
      </c>
      <c r="J26" s="27">
        <f ca="1" t="shared" si="5"/>
        <v>17.299999999999997</v>
      </c>
      <c r="K26" s="23">
        <f t="shared" si="6"/>
        <v>17</v>
      </c>
      <c r="L26" s="23">
        <f t="shared" si="7"/>
        <v>72.72852260289629</v>
      </c>
      <c r="M26" s="23">
        <f t="shared" si="8"/>
        <v>4.203960844098052</v>
      </c>
      <c r="N26" s="23">
        <f t="shared" si="9"/>
        <v>6.617919075144509</v>
      </c>
      <c r="O26" s="23">
        <f t="shared" si="10"/>
        <v>10.870588235294113</v>
      </c>
      <c r="P26" s="28">
        <f ca="1" t="shared" si="11"/>
        <v>5</v>
      </c>
      <c r="Q26" s="23" t="str">
        <f t="shared" si="12"/>
        <v>q</v>
      </c>
      <c r="R26" s="23">
        <f t="shared" si="13"/>
        <v>10.870588235294113</v>
      </c>
      <c r="S26" s="23" t="str">
        <f t="shared" si="14"/>
        <v>Berechne q</v>
      </c>
      <c r="T26" s="22" t="s">
        <v>29</v>
      </c>
    </row>
    <row r="27" spans="1:20" ht="12.75">
      <c r="A27" s="3">
        <v>20</v>
      </c>
      <c r="B27" s="2" t="str">
        <f t="shared" si="0"/>
        <v>a = 7,8, c = 17,7</v>
      </c>
      <c r="C27" s="2">
        <f t="shared" si="1"/>
        <v>3.4372881355932203</v>
      </c>
      <c r="D27" s="3" t="str">
        <f t="shared" si="2"/>
        <v>20) Gegeben sind
 a = 7,8, c = 17,7  
Berechne p</v>
      </c>
      <c r="F27" s="23" t="s">
        <v>16</v>
      </c>
      <c r="G27" s="27">
        <f ca="1" t="shared" si="3"/>
        <v>7.8</v>
      </c>
      <c r="H27" s="23" t="s">
        <v>17</v>
      </c>
      <c r="I27" s="23">
        <f t="shared" si="4"/>
        <v>15.88867521223843</v>
      </c>
      <c r="J27" s="27">
        <f ca="1" t="shared" si="5"/>
        <v>17.7</v>
      </c>
      <c r="K27" s="23">
        <f t="shared" si="6"/>
        <v>18</v>
      </c>
      <c r="L27" s="23">
        <f t="shared" si="7"/>
        <v>61.965833327729875</v>
      </c>
      <c r="M27" s="23">
        <f t="shared" si="8"/>
        <v>3.5008945382898236</v>
      </c>
      <c r="N27" s="23">
        <f t="shared" si="9"/>
        <v>3.4372881355932203</v>
      </c>
      <c r="O27" s="23">
        <f t="shared" si="10"/>
        <v>14.024999999999997</v>
      </c>
      <c r="P27" s="28">
        <f ca="1" t="shared" si="11"/>
        <v>4</v>
      </c>
      <c r="Q27" s="23" t="str">
        <f t="shared" si="12"/>
        <v>p</v>
      </c>
      <c r="R27" s="23">
        <f t="shared" si="13"/>
        <v>3.4372881355932203</v>
      </c>
      <c r="S27" s="23" t="str">
        <f t="shared" si="14"/>
        <v>Berechne p</v>
      </c>
      <c r="T27" s="22" t="s">
        <v>29</v>
      </c>
    </row>
    <row r="28" spans="1:20" ht="12.75">
      <c r="A28" s="3">
        <v>21</v>
      </c>
      <c r="B28" s="2" t="str">
        <f t="shared" si="0"/>
        <v>a = 4,7, c = 15,7</v>
      </c>
      <c r="C28" s="2">
        <f t="shared" si="1"/>
        <v>14.024999999999999</v>
      </c>
      <c r="D28" s="3" t="str">
        <f t="shared" si="2"/>
        <v>21) Gegeben sind
 a = 4,7, c = 15,7  
Berechne q</v>
      </c>
      <c r="F28" s="23" t="s">
        <v>16</v>
      </c>
      <c r="G28" s="27">
        <f ca="1" t="shared" si="3"/>
        <v>4.7</v>
      </c>
      <c r="H28" s="23" t="s">
        <v>17</v>
      </c>
      <c r="I28" s="23">
        <f t="shared" si="4"/>
        <v>14.979986648859203</v>
      </c>
      <c r="J28" s="27">
        <f ca="1" t="shared" si="5"/>
        <v>15.7</v>
      </c>
      <c r="K28" s="23">
        <f t="shared" si="6"/>
        <v>16</v>
      </c>
      <c r="L28" s="23">
        <f t="shared" si="7"/>
        <v>35.20296862481913</v>
      </c>
      <c r="M28" s="23">
        <f t="shared" si="8"/>
        <v>2.2422273009438936</v>
      </c>
      <c r="N28" s="23">
        <f t="shared" si="9"/>
        <v>1.4070063694267518</v>
      </c>
      <c r="O28" s="23">
        <f t="shared" si="10"/>
        <v>14.024999999999999</v>
      </c>
      <c r="P28" s="28">
        <f ca="1" t="shared" si="11"/>
        <v>5</v>
      </c>
      <c r="Q28" s="23" t="str">
        <f t="shared" si="12"/>
        <v>q</v>
      </c>
      <c r="R28" s="23">
        <f t="shared" si="13"/>
        <v>14.024999999999999</v>
      </c>
      <c r="S28" s="23" t="str">
        <f t="shared" si="14"/>
        <v>Berechne q</v>
      </c>
      <c r="T28" s="22" t="s">
        <v>29</v>
      </c>
    </row>
    <row r="29" spans="1:20" ht="12.75">
      <c r="A29" s="3">
        <v>22</v>
      </c>
      <c r="B29" s="2" t="str">
        <f t="shared" si="0"/>
        <v>a = 9,4, c = 17,7</v>
      </c>
      <c r="C29" s="2">
        <f t="shared" si="1"/>
        <v>12.496111111111114</v>
      </c>
      <c r="D29" s="3" t="str">
        <f t="shared" si="2"/>
        <v>22) Gegeben sind
 a = 9,4, c = 17,7  
Berechne q</v>
      </c>
      <c r="F29" s="23" t="s">
        <v>16</v>
      </c>
      <c r="G29" s="27">
        <f ca="1" t="shared" si="3"/>
        <v>9.4</v>
      </c>
      <c r="H29" s="23" t="s">
        <v>17</v>
      </c>
      <c r="I29" s="23">
        <f t="shared" si="4"/>
        <v>14.997666485156952</v>
      </c>
      <c r="J29" s="27">
        <f ca="1" t="shared" si="5"/>
        <v>17.700000000000003</v>
      </c>
      <c r="K29" s="23">
        <f t="shared" si="6"/>
        <v>18</v>
      </c>
      <c r="L29" s="23">
        <f t="shared" si="7"/>
        <v>70.48903248023768</v>
      </c>
      <c r="M29" s="23">
        <f t="shared" si="8"/>
        <v>3.9824312135727498</v>
      </c>
      <c r="N29" s="23">
        <f t="shared" si="9"/>
        <v>4.992090395480226</v>
      </c>
      <c r="O29" s="23">
        <f t="shared" si="10"/>
        <v>12.496111111111114</v>
      </c>
      <c r="P29" s="28">
        <f ca="1" t="shared" si="11"/>
        <v>5</v>
      </c>
      <c r="Q29" s="23" t="str">
        <f t="shared" si="12"/>
        <v>q</v>
      </c>
      <c r="R29" s="23">
        <f t="shared" si="13"/>
        <v>12.496111111111114</v>
      </c>
      <c r="S29" s="23" t="str">
        <f t="shared" si="14"/>
        <v>Berechne q</v>
      </c>
      <c r="T29" s="22" t="s">
        <v>29</v>
      </c>
    </row>
    <row r="30" spans="1:20" ht="12.75">
      <c r="A30" s="3">
        <v>23</v>
      </c>
      <c r="B30" s="2" t="str">
        <f t="shared" si="0"/>
        <v>a = 5,2, c = 10,8</v>
      </c>
      <c r="C30" s="2">
        <f t="shared" si="1"/>
        <v>2.2787862868235558</v>
      </c>
      <c r="D30" s="3" t="str">
        <f t="shared" si="2"/>
        <v>23) Gegeben sind
 a = 5,2, c = 10,8  
Berechne h</v>
      </c>
      <c r="F30" s="23" t="s">
        <v>16</v>
      </c>
      <c r="G30" s="27">
        <f ca="1" t="shared" si="3"/>
        <v>5.2</v>
      </c>
      <c r="H30" s="23" t="s">
        <v>17</v>
      </c>
      <c r="I30" s="23">
        <f t="shared" si="4"/>
        <v>9.465727652959385</v>
      </c>
      <c r="J30" s="27">
        <f ca="1" t="shared" si="5"/>
        <v>10.8</v>
      </c>
      <c r="K30" s="23">
        <f t="shared" si="6"/>
        <v>11</v>
      </c>
      <c r="L30" s="23">
        <f t="shared" si="7"/>
        <v>24.610891897694405</v>
      </c>
      <c r="M30" s="23">
        <f t="shared" si="8"/>
        <v>2.2787862868235558</v>
      </c>
      <c r="N30" s="23">
        <f t="shared" si="9"/>
        <v>2.503703703703704</v>
      </c>
      <c r="O30" s="23">
        <f t="shared" si="10"/>
        <v>8.145454545454545</v>
      </c>
      <c r="P30" s="28">
        <f ca="1" t="shared" si="11"/>
        <v>3</v>
      </c>
      <c r="Q30" s="23" t="str">
        <f t="shared" si="12"/>
        <v>h</v>
      </c>
      <c r="R30" s="23">
        <f t="shared" si="13"/>
        <v>2.2787862868235558</v>
      </c>
      <c r="S30" s="23" t="str">
        <f t="shared" si="14"/>
        <v>Berechne h</v>
      </c>
      <c r="T30" s="22" t="s">
        <v>29</v>
      </c>
    </row>
    <row r="31" spans="1:20" ht="12.75">
      <c r="A31" s="3">
        <v>24</v>
      </c>
      <c r="B31" s="2" t="str">
        <f t="shared" si="0"/>
        <v>a = 9,9, c = 18</v>
      </c>
      <c r="C31" s="2">
        <f t="shared" si="1"/>
        <v>4.134065039401292</v>
      </c>
      <c r="D31" s="3">
        <f t="shared" si="2"/>
      </c>
      <c r="F31" s="23" t="s">
        <v>16</v>
      </c>
      <c r="G31" s="27">
        <f ca="1" t="shared" si="3"/>
        <v>9.9</v>
      </c>
      <c r="H31" s="23" t="s">
        <v>17</v>
      </c>
      <c r="I31" s="23">
        <f t="shared" si="4"/>
        <v>15.03296377964106</v>
      </c>
      <c r="J31" s="27">
        <f ca="1" t="shared" si="5"/>
        <v>18</v>
      </c>
      <c r="K31" s="23">
        <f t="shared" si="6"/>
        <v>18</v>
      </c>
      <c r="L31" s="23">
        <f t="shared" si="7"/>
        <v>74.41317070922325</v>
      </c>
      <c r="M31" s="23">
        <f t="shared" si="8"/>
        <v>4.134065039401292</v>
      </c>
      <c r="N31" s="23">
        <f t="shared" si="9"/>
        <v>5.445</v>
      </c>
      <c r="O31" s="23">
        <f t="shared" si="10"/>
        <v>12.555</v>
      </c>
      <c r="P31" s="28">
        <f ca="1" t="shared" si="11"/>
        <v>3</v>
      </c>
      <c r="Q31" s="23" t="str">
        <f t="shared" si="12"/>
        <v>h</v>
      </c>
      <c r="R31" s="23">
        <f t="shared" si="13"/>
        <v>4.134065039401292</v>
      </c>
      <c r="S31" s="23" t="str">
        <f t="shared" si="14"/>
        <v>Berechne h</v>
      </c>
      <c r="T31" s="22" t="s">
        <v>29</v>
      </c>
    </row>
    <row r="32" spans="1:20" ht="12.75">
      <c r="A32" s="3">
        <v>25</v>
      </c>
      <c r="B32" s="2" t="str">
        <f t="shared" si="0"/>
        <v>a = 9,9, c = 13,4</v>
      </c>
      <c r="C32" s="2">
        <f t="shared" si="1"/>
        <v>9.030503861911582</v>
      </c>
      <c r="D32" s="3">
        <f t="shared" si="2"/>
      </c>
      <c r="F32" s="23" t="s">
        <v>16</v>
      </c>
      <c r="G32" s="27">
        <f ca="1" t="shared" si="3"/>
        <v>9.9</v>
      </c>
      <c r="H32" s="23" t="s">
        <v>17</v>
      </c>
      <c r="I32" s="23">
        <f t="shared" si="4"/>
        <v>9.030503861911582</v>
      </c>
      <c r="J32" s="27">
        <f ca="1" t="shared" si="5"/>
        <v>13.4</v>
      </c>
      <c r="K32" s="23">
        <f t="shared" si="6"/>
        <v>13</v>
      </c>
      <c r="L32" s="23">
        <f t="shared" si="7"/>
        <v>44.70099411646233</v>
      </c>
      <c r="M32" s="23">
        <f t="shared" si="8"/>
        <v>3.3358950833180843</v>
      </c>
      <c r="N32" s="23">
        <f t="shared" si="9"/>
        <v>7.3141791044776125</v>
      </c>
      <c r="O32" s="23">
        <f t="shared" si="10"/>
        <v>6.273076923076922</v>
      </c>
      <c r="P32" s="28">
        <f ca="1" t="shared" si="11"/>
        <v>1</v>
      </c>
      <c r="Q32" s="23" t="str">
        <f t="shared" si="12"/>
        <v>b</v>
      </c>
      <c r="R32" s="23">
        <f t="shared" si="13"/>
        <v>9.030503861911582</v>
      </c>
      <c r="S32" s="23" t="str">
        <f t="shared" si="14"/>
        <v>Berechne b</v>
      </c>
      <c r="T32" s="22" t="s">
        <v>29</v>
      </c>
    </row>
    <row r="33" spans="1:20" ht="12.75">
      <c r="A33" s="3">
        <v>26</v>
      </c>
      <c r="B33" s="2" t="str">
        <f t="shared" si="0"/>
        <v>a = 6,1, c = 16,8</v>
      </c>
      <c r="C33" s="2">
        <f t="shared" si="1"/>
        <v>2.2148809523809523</v>
      </c>
      <c r="D33" s="3">
        <f t="shared" si="2"/>
      </c>
      <c r="F33" s="23" t="s">
        <v>16</v>
      </c>
      <c r="G33" s="27">
        <f ca="1" t="shared" si="3"/>
        <v>6.1</v>
      </c>
      <c r="H33" s="23" t="s">
        <v>17</v>
      </c>
      <c r="I33" s="23">
        <f t="shared" si="4"/>
        <v>15.653434128011652</v>
      </c>
      <c r="J33" s="27">
        <f ca="1" t="shared" si="5"/>
        <v>16.799999999999997</v>
      </c>
      <c r="K33" s="23">
        <f t="shared" si="6"/>
        <v>17</v>
      </c>
      <c r="L33" s="23">
        <f t="shared" si="7"/>
        <v>47.74297409043554</v>
      </c>
      <c r="M33" s="23">
        <f t="shared" si="8"/>
        <v>2.8418436958592586</v>
      </c>
      <c r="N33" s="23">
        <f t="shared" si="9"/>
        <v>2.2148809523809523</v>
      </c>
      <c r="O33" s="23">
        <f t="shared" si="10"/>
        <v>14.4135294117647</v>
      </c>
      <c r="P33" s="28">
        <f ca="1" t="shared" si="11"/>
        <v>4</v>
      </c>
      <c r="Q33" s="23" t="str">
        <f t="shared" si="12"/>
        <v>p</v>
      </c>
      <c r="R33" s="23">
        <f t="shared" si="13"/>
        <v>2.2148809523809523</v>
      </c>
      <c r="S33" s="23" t="str">
        <f t="shared" si="14"/>
        <v>Berechne p</v>
      </c>
      <c r="T33" s="22" t="s">
        <v>29</v>
      </c>
    </row>
    <row r="34" spans="1:20" ht="12.75">
      <c r="A34" s="3">
        <v>27</v>
      </c>
      <c r="B34" s="2" t="str">
        <f t="shared" si="0"/>
        <v>a = 10,2, c = 18,3</v>
      </c>
      <c r="C34" s="2">
        <f t="shared" si="1"/>
        <v>77.48811844405564</v>
      </c>
      <c r="D34" s="3">
        <f t="shared" si="2"/>
      </c>
      <c r="F34" s="23" t="s">
        <v>16</v>
      </c>
      <c r="G34" s="27">
        <f ca="1" t="shared" si="3"/>
        <v>10.2</v>
      </c>
      <c r="H34" s="23" t="s">
        <v>17</v>
      </c>
      <c r="I34" s="23">
        <f t="shared" si="4"/>
        <v>15.193748714520716</v>
      </c>
      <c r="J34" s="27">
        <f ca="1" t="shared" si="5"/>
        <v>18.299999999999997</v>
      </c>
      <c r="K34" s="23">
        <f t="shared" si="6"/>
        <v>18</v>
      </c>
      <c r="L34" s="23">
        <f t="shared" si="7"/>
        <v>77.48811844405564</v>
      </c>
      <c r="M34" s="23">
        <f t="shared" si="8"/>
        <v>4.234323412243478</v>
      </c>
      <c r="N34" s="23">
        <f t="shared" si="9"/>
        <v>5.685245901639345</v>
      </c>
      <c r="O34" s="23">
        <f t="shared" si="10"/>
        <v>12.824999999999996</v>
      </c>
      <c r="P34" s="28">
        <f ca="1" t="shared" si="11"/>
        <v>2</v>
      </c>
      <c r="Q34" s="23" t="str">
        <f t="shared" si="12"/>
        <v>A</v>
      </c>
      <c r="R34" s="23">
        <f t="shared" si="13"/>
        <v>77.48811844405564</v>
      </c>
      <c r="S34" s="23" t="str">
        <f t="shared" si="14"/>
        <v>Berechne A</v>
      </c>
      <c r="T34" s="22" t="s">
        <v>29</v>
      </c>
    </row>
    <row r="35" spans="1:20" ht="12.75">
      <c r="A35" s="3">
        <v>28</v>
      </c>
      <c r="B35" s="2" t="str">
        <f t="shared" si="0"/>
        <v>a = 10,4, c = 20,5</v>
      </c>
      <c r="C35" s="2">
        <f t="shared" si="1"/>
        <v>17.666069172286175</v>
      </c>
      <c r="D35" s="3">
        <f t="shared" si="2"/>
      </c>
      <c r="F35" s="23" t="s">
        <v>16</v>
      </c>
      <c r="G35" s="27">
        <f ca="1" t="shared" si="3"/>
        <v>10.4</v>
      </c>
      <c r="H35" s="23" t="s">
        <v>17</v>
      </c>
      <c r="I35" s="23">
        <f t="shared" si="4"/>
        <v>17.666069172286175</v>
      </c>
      <c r="J35" s="27">
        <f ca="1" t="shared" si="5"/>
        <v>20.5</v>
      </c>
      <c r="K35" s="23">
        <f t="shared" si="6"/>
        <v>21</v>
      </c>
      <c r="L35" s="23">
        <f t="shared" si="7"/>
        <v>91.86355969588811</v>
      </c>
      <c r="M35" s="23">
        <f t="shared" si="8"/>
        <v>4.481149253457957</v>
      </c>
      <c r="N35" s="23">
        <f t="shared" si="9"/>
        <v>5.27609756097561</v>
      </c>
      <c r="O35" s="23">
        <f t="shared" si="10"/>
        <v>14.861428571428567</v>
      </c>
      <c r="P35" s="28">
        <f ca="1" t="shared" si="11"/>
        <v>1</v>
      </c>
      <c r="Q35" s="23" t="str">
        <f t="shared" si="12"/>
        <v>b</v>
      </c>
      <c r="R35" s="23">
        <f t="shared" si="13"/>
        <v>17.666069172286175</v>
      </c>
      <c r="S35" s="23" t="str">
        <f t="shared" si="14"/>
        <v>Berechne b</v>
      </c>
      <c r="T35" s="22" t="s">
        <v>29</v>
      </c>
    </row>
    <row r="36" spans="1:20" ht="12.75">
      <c r="A36" s="3">
        <v>29</v>
      </c>
      <c r="B36" s="2" t="str">
        <f t="shared" si="0"/>
        <v>a = 1,5, c = 8,5</v>
      </c>
      <c r="C36" s="2">
        <f t="shared" si="1"/>
        <v>0.2647058823529412</v>
      </c>
      <c r="D36" s="3">
        <f t="shared" si="2"/>
      </c>
      <c r="F36" s="23" t="s">
        <v>16</v>
      </c>
      <c r="G36" s="27">
        <f ca="1" t="shared" si="3"/>
        <v>1.5</v>
      </c>
      <c r="H36" s="23" t="s">
        <v>17</v>
      </c>
      <c r="I36" s="23">
        <f t="shared" si="4"/>
        <v>8.366600265340756</v>
      </c>
      <c r="J36" s="27">
        <f ca="1" t="shared" si="5"/>
        <v>8.5</v>
      </c>
      <c r="K36" s="23">
        <f t="shared" si="6"/>
        <v>9</v>
      </c>
      <c r="L36" s="23">
        <f t="shared" si="7"/>
        <v>6.274950199005566</v>
      </c>
      <c r="M36" s="23">
        <f t="shared" si="8"/>
        <v>0.7382294351771255</v>
      </c>
      <c r="N36" s="23">
        <f t="shared" si="9"/>
        <v>0.2647058823529412</v>
      </c>
      <c r="O36" s="23">
        <f t="shared" si="10"/>
        <v>7.777777777777778</v>
      </c>
      <c r="P36" s="28">
        <f ca="1" t="shared" si="11"/>
        <v>4</v>
      </c>
      <c r="Q36" s="23" t="str">
        <f t="shared" si="12"/>
        <v>p</v>
      </c>
      <c r="R36" s="23">
        <f t="shared" si="13"/>
        <v>0.2647058823529412</v>
      </c>
      <c r="S36" s="23" t="str">
        <f t="shared" si="14"/>
        <v>Berechne p</v>
      </c>
      <c r="T36" s="22" t="s">
        <v>29</v>
      </c>
    </row>
    <row r="37" spans="1:20" ht="12.75">
      <c r="A37" s="3">
        <v>30</v>
      </c>
      <c r="B37" s="2" t="str">
        <f>F37&amp;" "&amp;G37&amp;", "&amp;"c ="&amp;" "&amp;J37</f>
        <v>a = 2,3, c = 9,2</v>
      </c>
      <c r="C37" s="2">
        <f>R37</f>
        <v>1.1134827120346322</v>
      </c>
      <c r="D37" s="3">
        <f t="shared" si="2"/>
      </c>
      <c r="F37" s="23" t="s">
        <v>16</v>
      </c>
      <c r="G37" s="27">
        <f ca="1" t="shared" si="3"/>
        <v>2.3</v>
      </c>
      <c r="H37" s="23" t="s">
        <v>17</v>
      </c>
      <c r="I37" s="23">
        <f t="shared" si="4"/>
        <v>8.907861696277058</v>
      </c>
      <c r="J37" s="27">
        <f ca="1" t="shared" si="5"/>
        <v>9.2</v>
      </c>
      <c r="K37" s="23">
        <f t="shared" si="6"/>
        <v>9</v>
      </c>
      <c r="L37" s="23">
        <f t="shared" si="7"/>
        <v>10.244040950718615</v>
      </c>
      <c r="M37" s="23">
        <f t="shared" si="8"/>
        <v>1.1134827120346322</v>
      </c>
      <c r="N37" s="23">
        <f t="shared" si="9"/>
        <v>0.575</v>
      </c>
      <c r="O37" s="23">
        <f t="shared" si="10"/>
        <v>8.816666666666665</v>
      </c>
      <c r="P37" s="28">
        <f ca="1" t="shared" si="11"/>
        <v>3</v>
      </c>
      <c r="Q37" s="23" t="str">
        <f t="shared" si="12"/>
        <v>h</v>
      </c>
      <c r="R37" s="23">
        <f t="shared" si="13"/>
        <v>1.1134827120346322</v>
      </c>
      <c r="S37" s="23" t="str">
        <f t="shared" si="14"/>
        <v>Berechne h</v>
      </c>
      <c r="T37" s="22" t="s">
        <v>29</v>
      </c>
    </row>
    <row r="38" spans="1:20" ht="12.75">
      <c r="A38" s="3">
        <v>31</v>
      </c>
      <c r="B38" s="2" t="str">
        <f>F38&amp;" "&amp;G38&amp;", "&amp;"c ="&amp;" "&amp;J38</f>
        <v>a = 9,2, c = 16,2</v>
      </c>
      <c r="C38" s="2">
        <f>R38</f>
        <v>5.224691358024691</v>
      </c>
      <c r="D38" s="3">
        <f t="shared" si="2"/>
      </c>
      <c r="F38" s="23" t="s">
        <v>16</v>
      </c>
      <c r="G38" s="27">
        <f ca="1" t="shared" si="3"/>
        <v>9.2</v>
      </c>
      <c r="H38" s="23" t="s">
        <v>17</v>
      </c>
      <c r="I38" s="23">
        <f t="shared" si="4"/>
        <v>13.334166640626627</v>
      </c>
      <c r="J38" s="27">
        <f ca="1" t="shared" si="5"/>
        <v>16.2</v>
      </c>
      <c r="K38" s="23">
        <f t="shared" si="6"/>
        <v>16</v>
      </c>
      <c r="L38" s="23">
        <f t="shared" si="7"/>
        <v>61.33716654688248</v>
      </c>
      <c r="M38" s="23">
        <f t="shared" si="8"/>
        <v>3.7862448485729927</v>
      </c>
      <c r="N38" s="23">
        <f t="shared" si="9"/>
        <v>5.224691358024691</v>
      </c>
      <c r="O38" s="23">
        <f t="shared" si="10"/>
        <v>11.112499999999999</v>
      </c>
      <c r="P38" s="28">
        <f ca="1" t="shared" si="11"/>
        <v>4</v>
      </c>
      <c r="Q38" s="23" t="str">
        <f t="shared" si="12"/>
        <v>p</v>
      </c>
      <c r="R38" s="23">
        <f t="shared" si="13"/>
        <v>5.224691358024691</v>
      </c>
      <c r="S38" s="23" t="str">
        <f t="shared" si="14"/>
        <v>Berechne p</v>
      </c>
      <c r="T38" s="22" t="s">
        <v>29</v>
      </c>
    </row>
    <row r="39" spans="1:20" ht="12.75">
      <c r="A39" s="3">
        <v>32</v>
      </c>
      <c r="B39" s="2" t="str">
        <f>F39&amp;" "&amp;G39&amp;", "&amp;"c ="&amp;" "&amp;J39</f>
        <v>a = 6,8, c = 16,3</v>
      </c>
      <c r="C39" s="2">
        <f>R39</f>
        <v>3.0900044525908252</v>
      </c>
      <c r="D39" s="3">
        <f t="shared" si="2"/>
      </c>
      <c r="F39" s="23" t="s">
        <v>16</v>
      </c>
      <c r="G39" s="27">
        <f ca="1" t="shared" si="3"/>
        <v>6.8</v>
      </c>
      <c r="H39" s="23" t="s">
        <v>17</v>
      </c>
      <c r="I39" s="23">
        <f t="shared" si="4"/>
        <v>14.813844875656015</v>
      </c>
      <c r="J39" s="27">
        <f ca="1" t="shared" si="5"/>
        <v>16.3</v>
      </c>
      <c r="K39" s="23">
        <f t="shared" si="6"/>
        <v>16</v>
      </c>
      <c r="L39" s="23">
        <f t="shared" si="7"/>
        <v>50.36707257723045</v>
      </c>
      <c r="M39" s="23">
        <f t="shared" si="8"/>
        <v>3.0900044525908252</v>
      </c>
      <c r="N39" s="23">
        <f t="shared" si="9"/>
        <v>2.83680981595092</v>
      </c>
      <c r="O39" s="23">
        <f t="shared" si="10"/>
        <v>13.715624999999998</v>
      </c>
      <c r="P39" s="28">
        <f ca="1" t="shared" si="11"/>
        <v>3</v>
      </c>
      <c r="Q39" s="23" t="str">
        <f t="shared" si="12"/>
        <v>h</v>
      </c>
      <c r="R39" s="23">
        <f t="shared" si="13"/>
        <v>3.0900044525908252</v>
      </c>
      <c r="S39" s="23" t="str">
        <f t="shared" si="14"/>
        <v>Berechne h</v>
      </c>
      <c r="T39" s="22" t="s">
        <v>29</v>
      </c>
    </row>
    <row r="40" spans="6:20" ht="12.75">
      <c r="F40" s="23" t="s">
        <v>16</v>
      </c>
      <c r="G40" s="27">
        <f ca="1" t="shared" si="3"/>
        <v>6.6</v>
      </c>
      <c r="H40" s="23" t="s">
        <v>17</v>
      </c>
      <c r="I40" s="23">
        <f t="shared" si="4"/>
        <v>10.967223896684157</v>
      </c>
      <c r="J40" s="27">
        <f ca="1" t="shared" si="5"/>
        <v>12.8</v>
      </c>
      <c r="K40" s="23">
        <f t="shared" si="6"/>
        <v>13</v>
      </c>
      <c r="L40" s="23">
        <f t="shared" si="7"/>
        <v>36.19183885905772</v>
      </c>
      <c r="M40" s="23">
        <f t="shared" si="8"/>
        <v>2.827487410863884</v>
      </c>
      <c r="N40" s="23">
        <f t="shared" si="9"/>
        <v>3.4031249999999993</v>
      </c>
      <c r="O40" s="23">
        <f t="shared" si="10"/>
        <v>9.252307692307694</v>
      </c>
      <c r="P40" s="28">
        <f ca="1" t="shared" si="11"/>
        <v>3</v>
      </c>
      <c r="Q40" s="23" t="str">
        <f t="shared" si="12"/>
        <v>h</v>
      </c>
      <c r="R40" s="23">
        <f t="shared" si="13"/>
        <v>2.827487410863884</v>
      </c>
      <c r="S40" s="23" t="str">
        <f t="shared" si="14"/>
        <v>Berechne h</v>
      </c>
      <c r="T40" s="22" t="s">
        <v>29</v>
      </c>
    </row>
    <row r="41" spans="6:20" ht="12.75">
      <c r="F41" s="23" t="s">
        <v>16</v>
      </c>
      <c r="G41" s="27">
        <f ca="1" t="shared" si="3"/>
        <v>1.6</v>
      </c>
      <c r="H41" s="23" t="s">
        <v>17</v>
      </c>
      <c r="I41" s="23">
        <f t="shared" si="4"/>
        <v>3.8832975677895196</v>
      </c>
      <c r="J41" s="27">
        <f ca="1" t="shared" si="5"/>
        <v>4.2</v>
      </c>
      <c r="K41" s="23">
        <f t="shared" si="6"/>
        <v>4</v>
      </c>
      <c r="L41" s="23">
        <f t="shared" si="7"/>
        <v>3.106638054231616</v>
      </c>
      <c r="M41" s="23">
        <f t="shared" si="8"/>
        <v>0.7396757271980038</v>
      </c>
      <c r="N41" s="23">
        <f t="shared" si="9"/>
        <v>0.6095238095238096</v>
      </c>
      <c r="O41" s="23">
        <f t="shared" si="10"/>
        <v>3.7699999999999996</v>
      </c>
      <c r="P41" s="28">
        <f ca="1" t="shared" si="11"/>
        <v>5</v>
      </c>
      <c r="Q41" s="23" t="str">
        <f t="shared" si="12"/>
        <v>q</v>
      </c>
      <c r="R41" s="23">
        <f t="shared" si="13"/>
        <v>3.7699999999999996</v>
      </c>
      <c r="S41" s="23" t="str">
        <f t="shared" si="14"/>
        <v>Berechne q</v>
      </c>
      <c r="T41" s="22" t="s">
        <v>29</v>
      </c>
    </row>
    <row r="42" spans="6:20" ht="12.75">
      <c r="F42" s="23" t="s">
        <v>16</v>
      </c>
      <c r="G42" s="27">
        <f ca="1" t="shared" si="3"/>
        <v>10.4</v>
      </c>
      <c r="H42" s="23" t="s">
        <v>17</v>
      </c>
      <c r="I42" s="23">
        <f t="shared" si="4"/>
        <v>8.763560920082659</v>
      </c>
      <c r="J42" s="27">
        <f ca="1" t="shared" si="5"/>
        <v>13.600000000000001</v>
      </c>
      <c r="K42" s="23">
        <f t="shared" si="6"/>
        <v>14</v>
      </c>
      <c r="L42" s="23">
        <f t="shared" si="7"/>
        <v>45.57051678442983</v>
      </c>
      <c r="M42" s="23">
        <f t="shared" si="8"/>
        <v>3.350773292972781</v>
      </c>
      <c r="N42" s="23">
        <f t="shared" si="9"/>
        <v>7.952941176470588</v>
      </c>
      <c r="O42" s="23">
        <f t="shared" si="10"/>
        <v>5.4857142857142875</v>
      </c>
      <c r="P42" s="28">
        <f ca="1" t="shared" si="11"/>
        <v>4</v>
      </c>
      <c r="Q42" s="23" t="str">
        <f t="shared" si="12"/>
        <v>p</v>
      </c>
      <c r="R42" s="23">
        <f t="shared" si="13"/>
        <v>7.952941176470588</v>
      </c>
      <c r="S42" s="23" t="str">
        <f t="shared" si="14"/>
        <v>Berechne p</v>
      </c>
      <c r="T42" s="22" t="s">
        <v>29</v>
      </c>
    </row>
    <row r="43" spans="6:20" ht="12.75">
      <c r="F43" s="23" t="s">
        <v>16</v>
      </c>
      <c r="G43" s="27">
        <f ca="1" t="shared" si="3"/>
        <v>10.6</v>
      </c>
      <c r="H43" s="23" t="s">
        <v>17</v>
      </c>
      <c r="I43" s="23">
        <f t="shared" si="4"/>
        <v>12.644761761298628</v>
      </c>
      <c r="J43" s="27">
        <f ca="1" t="shared" si="5"/>
        <v>16.5</v>
      </c>
      <c r="K43" s="23">
        <f t="shared" si="6"/>
        <v>17</v>
      </c>
      <c r="L43" s="23">
        <f t="shared" si="7"/>
        <v>67.01723733488272</v>
      </c>
      <c r="M43" s="23">
        <f t="shared" si="8"/>
        <v>4.06165074756865</v>
      </c>
      <c r="N43" s="23">
        <f t="shared" si="9"/>
        <v>6.80969696969697</v>
      </c>
      <c r="O43" s="23">
        <f t="shared" si="10"/>
        <v>9.405294117647058</v>
      </c>
      <c r="P43" s="28">
        <f ca="1" t="shared" si="11"/>
        <v>1</v>
      </c>
      <c r="Q43" s="23" t="str">
        <f t="shared" si="12"/>
        <v>b</v>
      </c>
      <c r="R43" s="23">
        <f t="shared" si="13"/>
        <v>12.644761761298628</v>
      </c>
      <c r="S43" s="23" t="str">
        <f t="shared" si="14"/>
        <v>Berechne b</v>
      </c>
      <c r="T43" s="22" t="s">
        <v>29</v>
      </c>
    </row>
    <row r="44" spans="6:20" ht="12.75">
      <c r="F44" s="23" t="s">
        <v>16</v>
      </c>
      <c r="G44" s="27">
        <f ca="1" t="shared" si="3"/>
        <v>4.7</v>
      </c>
      <c r="H44" s="23" t="s">
        <v>17</v>
      </c>
      <c r="I44" s="23">
        <f t="shared" si="4"/>
        <v>8.939798655450806</v>
      </c>
      <c r="J44" s="27">
        <f ca="1" t="shared" si="5"/>
        <v>10.100000000000001</v>
      </c>
      <c r="K44" s="23">
        <f t="shared" si="6"/>
        <v>10</v>
      </c>
      <c r="L44" s="23">
        <f t="shared" si="7"/>
        <v>21.008526840309397</v>
      </c>
      <c r="M44" s="23">
        <f t="shared" si="8"/>
        <v>2.080052162406871</v>
      </c>
      <c r="N44" s="23">
        <f t="shared" si="9"/>
        <v>2.1871287128712873</v>
      </c>
      <c r="O44" s="23">
        <f t="shared" si="10"/>
        <v>7.992000000000004</v>
      </c>
      <c r="P44" s="28">
        <f ca="1" t="shared" si="11"/>
        <v>2</v>
      </c>
      <c r="Q44" s="23" t="str">
        <f t="shared" si="12"/>
        <v>A</v>
      </c>
      <c r="R44" s="23">
        <f t="shared" si="13"/>
        <v>21.008526840309397</v>
      </c>
      <c r="S44" s="23" t="str">
        <f t="shared" si="14"/>
        <v>Berechne A</v>
      </c>
      <c r="T44" s="22" t="s">
        <v>29</v>
      </c>
    </row>
    <row r="45" spans="6:20" ht="12.75">
      <c r="F45" s="23" t="s">
        <v>16</v>
      </c>
      <c r="G45" s="27">
        <f ca="1" t="shared" si="3"/>
        <v>4.6</v>
      </c>
      <c r="H45" s="23" t="s">
        <v>17</v>
      </c>
      <c r="I45" s="23">
        <f t="shared" si="4"/>
        <v>13.222707740852476</v>
      </c>
      <c r="J45" s="27">
        <f ca="1" t="shared" si="5"/>
        <v>14</v>
      </c>
      <c r="K45" s="23">
        <f t="shared" si="6"/>
        <v>14</v>
      </c>
      <c r="L45" s="23">
        <f t="shared" si="7"/>
        <v>30.412227803960693</v>
      </c>
      <c r="M45" s="23">
        <f t="shared" si="8"/>
        <v>2.1723019859971924</v>
      </c>
      <c r="N45" s="23">
        <f t="shared" si="9"/>
        <v>1.5114285714285711</v>
      </c>
      <c r="O45" s="23">
        <f t="shared" si="10"/>
        <v>12.48857142857143</v>
      </c>
      <c r="P45" s="28">
        <f ca="1" t="shared" si="11"/>
        <v>1</v>
      </c>
      <c r="Q45" s="23" t="str">
        <f t="shared" si="12"/>
        <v>b</v>
      </c>
      <c r="R45" s="23">
        <f t="shared" si="13"/>
        <v>13.222707740852476</v>
      </c>
      <c r="S45" s="23" t="str">
        <f t="shared" si="14"/>
        <v>Berechne b</v>
      </c>
      <c r="T45" s="22" t="s">
        <v>29</v>
      </c>
    </row>
    <row r="46" spans="6:20" ht="12.75">
      <c r="F46" s="23" t="s">
        <v>16</v>
      </c>
      <c r="G46" s="27">
        <f ca="1" t="shared" si="3"/>
        <v>3</v>
      </c>
      <c r="H46" s="23" t="s">
        <v>17</v>
      </c>
      <c r="I46" s="23">
        <f t="shared" si="4"/>
        <v>2.939387691339814</v>
      </c>
      <c r="J46" s="27">
        <f ca="1" t="shared" si="5"/>
        <v>4.2</v>
      </c>
      <c r="K46" s="23">
        <f t="shared" si="6"/>
        <v>4</v>
      </c>
      <c r="L46" s="23">
        <f t="shared" si="7"/>
        <v>4.409081537009721</v>
      </c>
      <c r="M46" s="23">
        <f t="shared" si="8"/>
        <v>1.0497813183356477</v>
      </c>
      <c r="N46" s="23">
        <f t="shared" si="9"/>
        <v>2.142857142857143</v>
      </c>
      <c r="O46" s="23">
        <f t="shared" si="10"/>
        <v>2.16</v>
      </c>
      <c r="P46" s="28">
        <f ca="1" t="shared" si="11"/>
        <v>4</v>
      </c>
      <c r="Q46" s="23" t="str">
        <f t="shared" si="12"/>
        <v>p</v>
      </c>
      <c r="R46" s="23">
        <f t="shared" si="13"/>
        <v>2.142857142857143</v>
      </c>
      <c r="S46" s="23" t="str">
        <f t="shared" si="14"/>
        <v>Berechne p</v>
      </c>
      <c r="T46" s="22" t="s">
        <v>29</v>
      </c>
    </row>
    <row r="47" spans="6:20" ht="12.75">
      <c r="F47" s="23" t="s">
        <v>16</v>
      </c>
      <c r="G47" s="27">
        <f ca="1" t="shared" si="3"/>
        <v>4.8</v>
      </c>
      <c r="H47" s="23" t="s">
        <v>17</v>
      </c>
      <c r="I47" s="23">
        <f t="shared" si="4"/>
        <v>7.6131465242697125</v>
      </c>
      <c r="J47" s="27">
        <f ca="1" t="shared" si="5"/>
        <v>9</v>
      </c>
      <c r="K47" s="23">
        <f t="shared" si="6"/>
        <v>9</v>
      </c>
      <c r="L47" s="23">
        <f t="shared" si="7"/>
        <v>18.271551658247308</v>
      </c>
      <c r="M47" s="23">
        <f t="shared" si="8"/>
        <v>2.030172406471923</v>
      </c>
      <c r="N47" s="23">
        <f t="shared" si="9"/>
        <v>2.56</v>
      </c>
      <c r="O47" s="23">
        <f t="shared" si="10"/>
        <v>6.44</v>
      </c>
      <c r="P47" s="28">
        <f ca="1" t="shared" si="11"/>
        <v>5</v>
      </c>
      <c r="Q47" s="23" t="str">
        <f t="shared" si="12"/>
        <v>q</v>
      </c>
      <c r="R47" s="23">
        <f t="shared" si="13"/>
        <v>6.44</v>
      </c>
      <c r="S47" s="23" t="str">
        <f t="shared" si="14"/>
        <v>Berechne q</v>
      </c>
      <c r="T47" s="22" t="s">
        <v>29</v>
      </c>
    </row>
    <row r="48" spans="6:20" ht="12.75">
      <c r="F48" s="23" t="s">
        <v>16</v>
      </c>
      <c r="G48" s="27">
        <f ca="1" t="shared" si="3"/>
        <v>3</v>
      </c>
      <c r="H48" s="23" t="s">
        <v>17</v>
      </c>
      <c r="I48" s="23">
        <f t="shared" si="4"/>
        <v>4.124318125460256</v>
      </c>
      <c r="J48" s="27">
        <f ca="1" t="shared" si="5"/>
        <v>5.1</v>
      </c>
      <c r="K48" s="23">
        <f t="shared" si="6"/>
        <v>5</v>
      </c>
      <c r="L48" s="23">
        <f t="shared" si="7"/>
        <v>6.186477188190384</v>
      </c>
      <c r="M48" s="23">
        <f t="shared" si="8"/>
        <v>1.2130347427824284</v>
      </c>
      <c r="N48" s="23">
        <f t="shared" si="9"/>
        <v>1.7647058823529413</v>
      </c>
      <c r="O48" s="23">
        <f t="shared" si="10"/>
        <v>3.402</v>
      </c>
      <c r="P48" s="28">
        <f ca="1" t="shared" si="11"/>
        <v>1</v>
      </c>
      <c r="Q48" s="23" t="str">
        <f t="shared" si="12"/>
        <v>b</v>
      </c>
      <c r="R48" s="23">
        <f t="shared" si="13"/>
        <v>4.124318125460256</v>
      </c>
      <c r="S48" s="23" t="str">
        <f t="shared" si="14"/>
        <v>Berechne b</v>
      </c>
      <c r="T48" s="22" t="s">
        <v>29</v>
      </c>
    </row>
    <row r="49" spans="6:20" ht="12.75">
      <c r="F49" s="23" t="s">
        <v>16</v>
      </c>
      <c r="G49" s="27">
        <f ca="1" t="shared" si="3"/>
        <v>9.2</v>
      </c>
      <c r="H49" s="23" t="s">
        <v>17</v>
      </c>
      <c r="I49" s="23">
        <f t="shared" si="4"/>
        <v>10.816653826391969</v>
      </c>
      <c r="J49" s="27">
        <f ca="1" t="shared" si="5"/>
        <v>14.2</v>
      </c>
      <c r="K49" s="23">
        <f t="shared" si="6"/>
        <v>14</v>
      </c>
      <c r="L49" s="23">
        <f t="shared" si="7"/>
        <v>49.756607601403054</v>
      </c>
      <c r="M49" s="23">
        <f t="shared" si="8"/>
        <v>3.503986450803032</v>
      </c>
      <c r="N49" s="23">
        <f t="shared" si="9"/>
        <v>5.960563380281689</v>
      </c>
      <c r="O49" s="23">
        <f t="shared" si="10"/>
        <v>8.357142857142858</v>
      </c>
      <c r="P49" s="28">
        <f ca="1" t="shared" si="11"/>
        <v>1</v>
      </c>
      <c r="Q49" s="23" t="str">
        <f t="shared" si="12"/>
        <v>b</v>
      </c>
      <c r="R49" s="23">
        <f t="shared" si="13"/>
        <v>10.816653826391969</v>
      </c>
      <c r="S49" s="23" t="str">
        <f t="shared" si="14"/>
        <v>Berechne b</v>
      </c>
      <c r="T49" s="22" t="s">
        <v>29</v>
      </c>
    </row>
    <row r="50" spans="6:20" ht="12.75">
      <c r="F50" s="23" t="s">
        <v>16</v>
      </c>
      <c r="G50" s="27">
        <f ca="1" t="shared" si="3"/>
        <v>9.5</v>
      </c>
      <c r="H50" s="23" t="s">
        <v>17</v>
      </c>
      <c r="I50" s="23">
        <f t="shared" si="4"/>
        <v>11.348568191626644</v>
      </c>
      <c r="J50" s="27">
        <f ca="1" t="shared" si="5"/>
        <v>14.8</v>
      </c>
      <c r="K50" s="23">
        <f t="shared" si="6"/>
        <v>15</v>
      </c>
      <c r="L50" s="23">
        <f t="shared" si="7"/>
        <v>53.905698910226555</v>
      </c>
      <c r="M50" s="23">
        <f t="shared" si="8"/>
        <v>3.642276953393686</v>
      </c>
      <c r="N50" s="23">
        <f t="shared" si="9"/>
        <v>6.097972972972973</v>
      </c>
      <c r="O50" s="23">
        <f t="shared" si="10"/>
        <v>8.586000000000002</v>
      </c>
      <c r="P50" s="28">
        <f ca="1" t="shared" si="11"/>
        <v>4</v>
      </c>
      <c r="Q50" s="23" t="str">
        <f t="shared" si="12"/>
        <v>p</v>
      </c>
      <c r="R50" s="23">
        <f t="shared" si="13"/>
        <v>6.097972972972973</v>
      </c>
      <c r="S50" s="23" t="str">
        <f t="shared" si="14"/>
        <v>Berechne p</v>
      </c>
      <c r="T50" s="22" t="s">
        <v>29</v>
      </c>
    </row>
    <row r="51" spans="6:20" ht="12.75">
      <c r="F51" s="23" t="s">
        <v>16</v>
      </c>
      <c r="G51" s="27">
        <f ca="1" t="shared" si="3"/>
        <v>5.1</v>
      </c>
      <c r="H51" s="23" t="s">
        <v>17</v>
      </c>
      <c r="I51" s="23">
        <f t="shared" si="4"/>
        <v>11.63099307883897</v>
      </c>
      <c r="J51" s="27">
        <f ca="1" t="shared" si="5"/>
        <v>12.7</v>
      </c>
      <c r="K51" s="23">
        <f t="shared" si="6"/>
        <v>13</v>
      </c>
      <c r="L51" s="23">
        <f t="shared" si="7"/>
        <v>29.659032351039368</v>
      </c>
      <c r="M51" s="23">
        <f t="shared" si="8"/>
        <v>2.335356878034596</v>
      </c>
      <c r="N51" s="23">
        <f t="shared" si="9"/>
        <v>2.048031496062992</v>
      </c>
      <c r="O51" s="23">
        <f t="shared" si="10"/>
        <v>10.406153846153845</v>
      </c>
      <c r="P51" s="28">
        <f ca="1" t="shared" si="11"/>
        <v>5</v>
      </c>
      <c r="Q51" s="23" t="str">
        <f t="shared" si="12"/>
        <v>q</v>
      </c>
      <c r="R51" s="23">
        <f t="shared" si="13"/>
        <v>10.406153846153845</v>
      </c>
      <c r="S51" s="23" t="str">
        <f t="shared" si="14"/>
        <v>Berechne q</v>
      </c>
      <c r="T51" s="22" t="s">
        <v>29</v>
      </c>
    </row>
    <row r="52" spans="6:20" ht="12.75">
      <c r="F52" s="23" t="s">
        <v>16</v>
      </c>
      <c r="G52" s="27">
        <f ca="1" t="shared" si="3"/>
        <v>7.3</v>
      </c>
      <c r="H52" s="23" t="s">
        <v>17</v>
      </c>
      <c r="I52" s="23">
        <f t="shared" si="4"/>
        <v>15.242047106606119</v>
      </c>
      <c r="J52" s="27">
        <f ca="1" t="shared" si="5"/>
        <v>16.9</v>
      </c>
      <c r="K52" s="23">
        <f t="shared" si="6"/>
        <v>17</v>
      </c>
      <c r="L52" s="23">
        <f t="shared" si="7"/>
        <v>55.63347193911233</v>
      </c>
      <c r="M52" s="23">
        <f t="shared" si="8"/>
        <v>3.291921416515523</v>
      </c>
      <c r="N52" s="23">
        <f t="shared" si="9"/>
        <v>3.1532544378698226</v>
      </c>
      <c r="O52" s="23">
        <f t="shared" si="10"/>
        <v>13.665882352941175</v>
      </c>
      <c r="P52" s="28">
        <f ca="1" t="shared" si="11"/>
        <v>4</v>
      </c>
      <c r="Q52" s="23" t="str">
        <f t="shared" si="12"/>
        <v>p</v>
      </c>
      <c r="R52" s="23">
        <f t="shared" si="13"/>
        <v>3.1532544378698226</v>
      </c>
      <c r="S52" s="23" t="str">
        <f t="shared" si="14"/>
        <v>Berechne p</v>
      </c>
      <c r="T52" s="22" t="s">
        <v>29</v>
      </c>
    </row>
    <row r="53" spans="6:20" ht="12.75">
      <c r="F53" s="23" t="s">
        <v>16</v>
      </c>
      <c r="G53" s="27">
        <f ca="1" t="shared" si="3"/>
        <v>8.1</v>
      </c>
      <c r="H53" s="23" t="s">
        <v>17</v>
      </c>
      <c r="I53" s="23">
        <f t="shared" si="4"/>
        <v>13.215142829345432</v>
      </c>
      <c r="J53" s="27">
        <f ca="1" t="shared" si="5"/>
        <v>15.5</v>
      </c>
      <c r="K53" s="23">
        <f t="shared" si="6"/>
        <v>16</v>
      </c>
      <c r="L53" s="23">
        <f t="shared" si="7"/>
        <v>53.521328458849</v>
      </c>
      <c r="M53" s="23">
        <f t="shared" si="8"/>
        <v>3.452988932828968</v>
      </c>
      <c r="N53" s="23">
        <f t="shared" si="9"/>
        <v>4.232903225806451</v>
      </c>
      <c r="O53" s="23">
        <f t="shared" si="10"/>
        <v>10.915</v>
      </c>
      <c r="P53" s="28">
        <f ca="1" t="shared" si="11"/>
        <v>1</v>
      </c>
      <c r="Q53" s="23" t="str">
        <f t="shared" si="12"/>
        <v>b</v>
      </c>
      <c r="R53" s="23">
        <f t="shared" si="13"/>
        <v>13.215142829345432</v>
      </c>
      <c r="S53" s="23" t="str">
        <f t="shared" si="14"/>
        <v>Berechne b</v>
      </c>
      <c r="T53" s="22" t="s">
        <v>29</v>
      </c>
    </row>
    <row r="54" spans="6:20" ht="12.75">
      <c r="F54" s="23" t="s">
        <v>16</v>
      </c>
      <c r="G54" s="27">
        <f ca="1" t="shared" si="3"/>
        <v>2.1</v>
      </c>
      <c r="H54" s="23" t="s">
        <v>17</v>
      </c>
      <c r="I54" s="23">
        <f t="shared" si="4"/>
        <v>3.6373066958946425</v>
      </c>
      <c r="J54" s="27">
        <f ca="1" t="shared" si="5"/>
        <v>4.2</v>
      </c>
      <c r="K54" s="23">
        <f t="shared" si="6"/>
        <v>4</v>
      </c>
      <c r="L54" s="23">
        <f t="shared" si="7"/>
        <v>3.8191720306893746</v>
      </c>
      <c r="M54" s="23">
        <f t="shared" si="8"/>
        <v>0.9093266739736606</v>
      </c>
      <c r="N54" s="23">
        <f t="shared" si="9"/>
        <v>1.05</v>
      </c>
      <c r="O54" s="23">
        <f t="shared" si="10"/>
        <v>3.3075000000000006</v>
      </c>
      <c r="P54" s="28">
        <f ca="1" t="shared" si="11"/>
        <v>5</v>
      </c>
      <c r="Q54" s="23" t="str">
        <f t="shared" si="12"/>
        <v>q</v>
      </c>
      <c r="R54" s="23">
        <f t="shared" si="13"/>
        <v>3.3075000000000006</v>
      </c>
      <c r="S54" s="23" t="str">
        <f t="shared" si="14"/>
        <v>Berechne q</v>
      </c>
      <c r="T54" s="22" t="s">
        <v>29</v>
      </c>
    </row>
    <row r="55" spans="6:20" ht="12.75">
      <c r="F55" s="23" t="s">
        <v>16</v>
      </c>
      <c r="G55" s="27">
        <f ca="1" t="shared" si="3"/>
        <v>9.2</v>
      </c>
      <c r="H55" s="23" t="s">
        <v>17</v>
      </c>
      <c r="I55" s="23">
        <f t="shared" si="4"/>
        <v>17.419816302131316</v>
      </c>
      <c r="J55" s="27">
        <f ca="1" t="shared" si="5"/>
        <v>19.7</v>
      </c>
      <c r="K55" s="23">
        <f t="shared" si="6"/>
        <v>20</v>
      </c>
      <c r="L55" s="23">
        <f t="shared" si="7"/>
        <v>80.13115498980405</v>
      </c>
      <c r="M55" s="23">
        <f t="shared" si="8"/>
        <v>4.067571319279393</v>
      </c>
      <c r="N55" s="23">
        <f t="shared" si="9"/>
        <v>4.296446700507613</v>
      </c>
      <c r="O55" s="23">
        <f t="shared" si="10"/>
        <v>15.1725</v>
      </c>
      <c r="P55" s="28">
        <f ca="1" t="shared" si="11"/>
        <v>2</v>
      </c>
      <c r="Q55" s="23" t="str">
        <f t="shared" si="12"/>
        <v>A</v>
      </c>
      <c r="R55" s="23">
        <f t="shared" si="13"/>
        <v>80.13115498980405</v>
      </c>
      <c r="S55" s="23" t="str">
        <f t="shared" si="14"/>
        <v>Berechne A</v>
      </c>
      <c r="T55" s="22" t="s">
        <v>29</v>
      </c>
    </row>
    <row r="56" spans="6:20" ht="12.75">
      <c r="F56" s="23" t="s">
        <v>16</v>
      </c>
      <c r="G56" s="27">
        <f ca="1" t="shared" si="3"/>
        <v>1.1</v>
      </c>
      <c r="H56" s="23" t="s">
        <v>17</v>
      </c>
      <c r="I56" s="23">
        <f t="shared" si="4"/>
        <v>7.014271166700072</v>
      </c>
      <c r="J56" s="27">
        <f ca="1" t="shared" si="5"/>
        <v>7.1</v>
      </c>
      <c r="K56" s="23">
        <f t="shared" si="6"/>
        <v>7</v>
      </c>
      <c r="L56" s="23">
        <f t="shared" si="7"/>
        <v>3.85784914168504</v>
      </c>
      <c r="M56" s="23">
        <f t="shared" si="8"/>
        <v>0.5433590340401465</v>
      </c>
      <c r="N56" s="23">
        <f t="shared" si="9"/>
        <v>0.17042253521126763</v>
      </c>
      <c r="O56" s="23">
        <f t="shared" si="10"/>
        <v>7.028571428571428</v>
      </c>
      <c r="P56" s="28">
        <f ca="1" t="shared" si="11"/>
        <v>2</v>
      </c>
      <c r="Q56" s="23" t="str">
        <f t="shared" si="12"/>
        <v>A</v>
      </c>
      <c r="R56" s="23">
        <f t="shared" si="13"/>
        <v>3.85784914168504</v>
      </c>
      <c r="S56" s="23" t="str">
        <f t="shared" si="14"/>
        <v>Berechne A</v>
      </c>
      <c r="T56" s="22" t="s">
        <v>29</v>
      </c>
    </row>
    <row r="57" spans="6:20" ht="12.75">
      <c r="F57" s="23" t="s">
        <v>16</v>
      </c>
      <c r="G57" s="27">
        <f ca="1" t="shared" si="3"/>
        <v>9</v>
      </c>
      <c r="H57" s="23" t="s">
        <v>17</v>
      </c>
      <c r="I57" s="23">
        <f t="shared" si="4"/>
        <v>12.74205634895718</v>
      </c>
      <c r="J57" s="27">
        <f ca="1" t="shared" si="5"/>
        <v>15.6</v>
      </c>
      <c r="K57" s="23">
        <f t="shared" si="6"/>
        <v>16</v>
      </c>
      <c r="L57" s="23">
        <f t="shared" si="7"/>
        <v>57.33925357030731</v>
      </c>
      <c r="M57" s="23">
        <f t="shared" si="8"/>
        <v>3.675593177583802</v>
      </c>
      <c r="N57" s="23">
        <f t="shared" si="9"/>
        <v>5.1923076923076925</v>
      </c>
      <c r="O57" s="23">
        <f t="shared" si="10"/>
        <v>10.147499999999997</v>
      </c>
      <c r="P57" s="28">
        <f ca="1" t="shared" si="11"/>
        <v>1</v>
      </c>
      <c r="Q57" s="23" t="str">
        <f t="shared" si="12"/>
        <v>b</v>
      </c>
      <c r="R57" s="23">
        <f t="shared" si="13"/>
        <v>12.74205634895718</v>
      </c>
      <c r="S57" s="23" t="str">
        <f t="shared" si="14"/>
        <v>Berechne b</v>
      </c>
      <c r="T57" s="22" t="s">
        <v>29</v>
      </c>
    </row>
    <row r="58" spans="6:20" ht="12.75">
      <c r="F58" s="23" t="s">
        <v>16</v>
      </c>
      <c r="G58" s="27">
        <f ca="1" t="shared" si="3"/>
        <v>3.4</v>
      </c>
      <c r="H58" s="23" t="s">
        <v>17</v>
      </c>
      <c r="I58" s="23">
        <f t="shared" si="4"/>
        <v>8.548684109265004</v>
      </c>
      <c r="J58" s="27">
        <f ca="1" t="shared" si="5"/>
        <v>9.2</v>
      </c>
      <c r="K58" s="23">
        <f t="shared" si="6"/>
        <v>9</v>
      </c>
      <c r="L58" s="23">
        <f t="shared" si="7"/>
        <v>14.532762985750507</v>
      </c>
      <c r="M58" s="23">
        <f t="shared" si="8"/>
        <v>1.5796481506250553</v>
      </c>
      <c r="N58" s="23">
        <f t="shared" si="9"/>
        <v>1.2565217391304346</v>
      </c>
      <c r="O58" s="23">
        <f t="shared" si="10"/>
        <v>8.12</v>
      </c>
      <c r="P58" s="28">
        <f ca="1" t="shared" si="11"/>
        <v>1</v>
      </c>
      <c r="Q58" s="23" t="str">
        <f t="shared" si="12"/>
        <v>b</v>
      </c>
      <c r="R58" s="23">
        <f t="shared" si="13"/>
        <v>8.548684109265004</v>
      </c>
      <c r="S58" s="23" t="str">
        <f t="shared" si="14"/>
        <v>Berechne b</v>
      </c>
      <c r="T58" s="22" t="s">
        <v>29</v>
      </c>
    </row>
    <row r="59" spans="6:20" ht="12.75">
      <c r="F59" s="23" t="s">
        <v>16</v>
      </c>
      <c r="G59" s="27">
        <f ca="1" t="shared" si="3"/>
        <v>3</v>
      </c>
      <c r="H59" s="23" t="s">
        <v>17</v>
      </c>
      <c r="I59" s="23">
        <f t="shared" si="4"/>
        <v>10.998181667894016</v>
      </c>
      <c r="J59" s="27">
        <f ca="1" t="shared" si="5"/>
        <v>11.4</v>
      </c>
      <c r="K59" s="23">
        <f t="shared" si="6"/>
        <v>11</v>
      </c>
      <c r="L59" s="23">
        <f t="shared" si="7"/>
        <v>16.497272501841024</v>
      </c>
      <c r="M59" s="23">
        <f t="shared" si="8"/>
        <v>1.44712916682816</v>
      </c>
      <c r="N59" s="23">
        <f t="shared" si="9"/>
        <v>0.7894736842105263</v>
      </c>
      <c r="O59" s="23">
        <f t="shared" si="10"/>
        <v>10.996363636363638</v>
      </c>
      <c r="P59" s="28">
        <f ca="1" t="shared" si="11"/>
        <v>4</v>
      </c>
      <c r="Q59" s="23" t="str">
        <f t="shared" si="12"/>
        <v>p</v>
      </c>
      <c r="R59" s="23">
        <f t="shared" si="13"/>
        <v>0.7894736842105263</v>
      </c>
      <c r="S59" s="23" t="str">
        <f t="shared" si="14"/>
        <v>Berechne p</v>
      </c>
      <c r="T59" s="22" t="s">
        <v>29</v>
      </c>
    </row>
    <row r="60" spans="6:20" ht="12.75">
      <c r="F60" s="23" t="s">
        <v>16</v>
      </c>
      <c r="G60" s="27">
        <f ca="1" t="shared" si="3"/>
        <v>4.2</v>
      </c>
      <c r="H60" s="23" t="s">
        <v>17</v>
      </c>
      <c r="I60" s="23">
        <f t="shared" si="4"/>
        <v>4.28485705712571</v>
      </c>
      <c r="J60" s="27">
        <f ca="1" t="shared" si="5"/>
        <v>6</v>
      </c>
      <c r="K60" s="23">
        <f t="shared" si="6"/>
        <v>6</v>
      </c>
      <c r="L60" s="23">
        <f t="shared" si="7"/>
        <v>8.998199819963991</v>
      </c>
      <c r="M60" s="23">
        <f t="shared" si="8"/>
        <v>1.4996999699939986</v>
      </c>
      <c r="N60" s="23">
        <f t="shared" si="9"/>
        <v>2.94</v>
      </c>
      <c r="O60" s="23">
        <f t="shared" si="10"/>
        <v>3.06</v>
      </c>
      <c r="P60" s="28">
        <f ca="1" t="shared" si="11"/>
        <v>5</v>
      </c>
      <c r="Q60" s="23" t="str">
        <f t="shared" si="12"/>
        <v>q</v>
      </c>
      <c r="R60" s="23">
        <f t="shared" si="13"/>
        <v>3.06</v>
      </c>
      <c r="S60" s="23" t="str">
        <f t="shared" si="14"/>
        <v>Berechne q</v>
      </c>
      <c r="T60" s="22" t="s">
        <v>29</v>
      </c>
    </row>
    <row r="61" spans="6:20" ht="12.75">
      <c r="F61" s="23" t="s">
        <v>16</v>
      </c>
      <c r="G61" s="27">
        <f ca="1" t="shared" si="3"/>
        <v>9.2</v>
      </c>
      <c r="H61" s="23" t="s">
        <v>17</v>
      </c>
      <c r="I61" s="23">
        <f t="shared" si="4"/>
        <v>12.09958676980334</v>
      </c>
      <c r="J61" s="27">
        <f ca="1" t="shared" si="5"/>
        <v>15.2</v>
      </c>
      <c r="K61" s="23">
        <f t="shared" si="6"/>
        <v>15</v>
      </c>
      <c r="L61" s="23">
        <f t="shared" si="7"/>
        <v>55.658099141095356</v>
      </c>
      <c r="M61" s="23">
        <f t="shared" si="8"/>
        <v>3.6617170487562736</v>
      </c>
      <c r="N61" s="23">
        <f t="shared" si="9"/>
        <v>5.568421052631578</v>
      </c>
      <c r="O61" s="23">
        <f t="shared" si="10"/>
        <v>9.76</v>
      </c>
      <c r="P61" s="28">
        <f ca="1" t="shared" si="11"/>
        <v>2</v>
      </c>
      <c r="Q61" s="23" t="str">
        <f t="shared" si="12"/>
        <v>A</v>
      </c>
      <c r="R61" s="23">
        <f t="shared" si="13"/>
        <v>55.658099141095356</v>
      </c>
      <c r="S61" s="23" t="str">
        <f t="shared" si="14"/>
        <v>Berechne A</v>
      </c>
      <c r="T61" s="22" t="s">
        <v>29</v>
      </c>
    </row>
    <row r="62" spans="6:20" ht="12.75">
      <c r="F62" s="23" t="s">
        <v>16</v>
      </c>
      <c r="G62" s="27">
        <f ca="1" t="shared" si="3"/>
        <v>7.5</v>
      </c>
      <c r="H62" s="23" t="s">
        <v>17</v>
      </c>
      <c r="I62" s="23">
        <f t="shared" si="4"/>
        <v>6.7646138101151045</v>
      </c>
      <c r="J62" s="27">
        <f ca="1" t="shared" si="5"/>
        <v>10.1</v>
      </c>
      <c r="K62" s="23">
        <f t="shared" si="6"/>
        <v>10</v>
      </c>
      <c r="L62" s="23">
        <f t="shared" si="7"/>
        <v>25.36730178793164</v>
      </c>
      <c r="M62" s="23">
        <f t="shared" si="8"/>
        <v>2.5116140384090735</v>
      </c>
      <c r="N62" s="23">
        <f t="shared" si="9"/>
        <v>5.569306930693069</v>
      </c>
      <c r="O62" s="23">
        <f t="shared" si="10"/>
        <v>4.575999999999999</v>
      </c>
      <c r="P62" s="28">
        <f ca="1" t="shared" si="11"/>
        <v>3</v>
      </c>
      <c r="Q62" s="23" t="str">
        <f t="shared" si="12"/>
        <v>h</v>
      </c>
      <c r="R62" s="23">
        <f t="shared" si="13"/>
        <v>2.5116140384090735</v>
      </c>
      <c r="S62" s="23" t="str">
        <f t="shared" si="14"/>
        <v>Berechne h</v>
      </c>
      <c r="T62" s="22" t="s">
        <v>29</v>
      </c>
    </row>
    <row r="63" spans="6:20" ht="12.75">
      <c r="F63" s="23" t="s">
        <v>16</v>
      </c>
      <c r="G63" s="27">
        <f ca="1" t="shared" si="3"/>
        <v>5</v>
      </c>
      <c r="H63" s="23" t="s">
        <v>17</v>
      </c>
      <c r="I63" s="23">
        <f t="shared" si="4"/>
        <v>6.499230723708768</v>
      </c>
      <c r="J63" s="27">
        <f ca="1" t="shared" si="5"/>
        <v>8.2</v>
      </c>
      <c r="K63" s="23">
        <f t="shared" si="6"/>
        <v>8</v>
      </c>
      <c r="L63" s="23">
        <f t="shared" si="7"/>
        <v>16.24807680927192</v>
      </c>
      <c r="M63" s="23">
        <f t="shared" si="8"/>
        <v>1.9814727816185271</v>
      </c>
      <c r="N63" s="23">
        <f t="shared" si="9"/>
        <v>3.048780487804878</v>
      </c>
      <c r="O63" s="23">
        <f t="shared" si="10"/>
        <v>5.28</v>
      </c>
      <c r="P63" s="28">
        <f ca="1" t="shared" si="11"/>
        <v>3</v>
      </c>
      <c r="Q63" s="23" t="str">
        <f t="shared" si="12"/>
        <v>h</v>
      </c>
      <c r="R63" s="23">
        <f t="shared" si="13"/>
        <v>1.9814727816185271</v>
      </c>
      <c r="S63" s="23" t="str">
        <f t="shared" si="14"/>
        <v>Berechne h</v>
      </c>
      <c r="T63" s="22" t="s">
        <v>29</v>
      </c>
    </row>
    <row r="64" spans="6:20" ht="12.75">
      <c r="F64" s="23" t="s">
        <v>16</v>
      </c>
      <c r="G64" s="27">
        <f ca="1" t="shared" si="3"/>
        <v>3.7</v>
      </c>
      <c r="H64" s="23" t="s">
        <v>17</v>
      </c>
      <c r="I64" s="23">
        <f t="shared" si="4"/>
        <v>3.212475680841803</v>
      </c>
      <c r="J64" s="27">
        <f ca="1" t="shared" si="5"/>
        <v>4.9</v>
      </c>
      <c r="K64" s="23">
        <f t="shared" si="6"/>
        <v>5</v>
      </c>
      <c r="L64" s="23">
        <f t="shared" si="7"/>
        <v>5.9430800095573355</v>
      </c>
      <c r="M64" s="23">
        <f t="shared" si="8"/>
        <v>1.2128734713382316</v>
      </c>
      <c r="N64" s="23">
        <f t="shared" si="9"/>
        <v>2.793877551020408</v>
      </c>
      <c r="O64" s="23">
        <f t="shared" si="10"/>
        <v>2.064000000000001</v>
      </c>
      <c r="P64" s="28">
        <f ca="1" t="shared" si="11"/>
        <v>2</v>
      </c>
      <c r="Q64" s="23" t="str">
        <f t="shared" si="12"/>
        <v>A</v>
      </c>
      <c r="R64" s="23">
        <f t="shared" si="13"/>
        <v>5.9430800095573355</v>
      </c>
      <c r="S64" s="23" t="str">
        <f t="shared" si="14"/>
        <v>Berechne A</v>
      </c>
      <c r="T64" s="22" t="s">
        <v>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6.00390625" style="0" customWidth="1"/>
    <col min="2" max="2" width="13.421875" style="0" bestFit="1" customWidth="1"/>
    <col min="3" max="3" width="15.7109375" style="0" customWidth="1"/>
    <col min="4" max="4" width="26.421875" style="0" bestFit="1" customWidth="1"/>
    <col min="5" max="5" width="7.7109375" style="0" customWidth="1"/>
  </cols>
  <sheetData>
    <row r="1" spans="1:5" ht="19.5">
      <c r="A1" s="31" t="s">
        <v>9</v>
      </c>
      <c r="B1" s="31"/>
      <c r="C1" s="31"/>
      <c r="D1" s="31"/>
      <c r="E1" s="31"/>
    </row>
    <row r="2" spans="1:5" ht="19.5">
      <c r="A2" s="31" t="s">
        <v>31</v>
      </c>
      <c r="B2" s="31"/>
      <c r="C2" s="31"/>
      <c r="D2" s="31"/>
      <c r="E2" s="31"/>
    </row>
    <row r="3" spans="1:4" ht="12" customHeight="1">
      <c r="A3" s="5"/>
      <c r="B3" s="5"/>
      <c r="C3" s="5"/>
      <c r="D3" s="5"/>
    </row>
    <row r="4" spans="1:4" ht="20.25">
      <c r="A4" s="5"/>
      <c r="B4" s="6" t="s">
        <v>0</v>
      </c>
      <c r="C4" s="6" t="s">
        <v>3</v>
      </c>
      <c r="D4" s="6" t="s">
        <v>8</v>
      </c>
    </row>
    <row r="5" spans="1:4" ht="20.25">
      <c r="A5" s="8">
        <v>1</v>
      </c>
      <c r="B5" s="7">
        <f>IF(A5&lt;=Daten!$B$5,A5,IF(A5-2=Daten!$B$5,"Gesamt:",""))</f>
        <v>1</v>
      </c>
      <c r="C5" s="9">
        <f>IF(OR(B5&lt;33,B5="Gesamt:"),1,0)</f>
        <v>1</v>
      </c>
      <c r="D5" s="9">
        <f>C5</f>
        <v>1</v>
      </c>
    </row>
    <row r="6" spans="1:4" ht="20.25">
      <c r="A6" s="8">
        <v>2</v>
      </c>
      <c r="B6" s="7">
        <f>IF(A6&lt;=Daten!$B$5,A6,IF(A6-2=Daten!$B$5,"Gesamt:",""))</f>
        <v>2</v>
      </c>
      <c r="C6" s="9">
        <f aca="true" t="shared" si="0" ref="C6:C36">IF(OR(B6&lt;33,B6="Gesamt:"),1,0)</f>
        <v>1</v>
      </c>
      <c r="D6" s="9">
        <f aca="true" t="shared" si="1" ref="D6:D36">C6</f>
        <v>1</v>
      </c>
    </row>
    <row r="7" spans="1:4" ht="20.25">
      <c r="A7" s="8">
        <v>3</v>
      </c>
      <c r="B7" s="7">
        <f>IF(A7&lt;=Daten!$B$5,A7,IF(A7-2=Daten!$B$5,"Gesamt:",""))</f>
        <v>3</v>
      </c>
      <c r="C7" s="9">
        <f t="shared" si="0"/>
        <v>1</v>
      </c>
      <c r="D7" s="9">
        <f t="shared" si="1"/>
        <v>1</v>
      </c>
    </row>
    <row r="8" spans="1:4" ht="20.25">
      <c r="A8" s="8">
        <v>4</v>
      </c>
      <c r="B8" s="7">
        <f>IF(A8&lt;=Daten!$B$5,A8,IF(A8-2=Daten!$B$5,"Gesamt:",""))</f>
        <v>4</v>
      </c>
      <c r="C8" s="9">
        <f t="shared" si="0"/>
        <v>1</v>
      </c>
      <c r="D8" s="9">
        <f t="shared" si="1"/>
        <v>1</v>
      </c>
    </row>
    <row r="9" spans="1:4" ht="20.25">
      <c r="A9" s="8">
        <v>5</v>
      </c>
      <c r="B9" s="7">
        <f>IF(A9&lt;=Daten!$B$5,A9,IF(A9-2=Daten!$B$5,"Gesamt:",""))</f>
        <v>5</v>
      </c>
      <c r="C9" s="9">
        <f t="shared" si="0"/>
        <v>1</v>
      </c>
      <c r="D9" s="9">
        <f t="shared" si="1"/>
        <v>1</v>
      </c>
    </row>
    <row r="10" spans="1:4" ht="20.25">
      <c r="A10" s="8">
        <v>6</v>
      </c>
      <c r="B10" s="7">
        <f>IF(A10&lt;=Daten!$B$5,A10,IF(A10-2=Daten!$B$5,"Gesamt:",""))</f>
        <v>6</v>
      </c>
      <c r="C10" s="9">
        <f t="shared" si="0"/>
        <v>1</v>
      </c>
      <c r="D10" s="9">
        <f t="shared" si="1"/>
        <v>1</v>
      </c>
    </row>
    <row r="11" spans="1:4" ht="20.25">
      <c r="A11" s="8">
        <v>7</v>
      </c>
      <c r="B11" s="7">
        <f>IF(A11&lt;=Daten!$B$5,A11,IF(A11-2=Daten!$B$5,"Gesamt:",""))</f>
        <v>7</v>
      </c>
      <c r="C11" s="9">
        <f t="shared" si="0"/>
        <v>1</v>
      </c>
      <c r="D11" s="9">
        <f t="shared" si="1"/>
        <v>1</v>
      </c>
    </row>
    <row r="12" spans="1:4" ht="20.25">
      <c r="A12" s="8">
        <v>8</v>
      </c>
      <c r="B12" s="7">
        <f>IF(A12&lt;=Daten!$B$5,A12,IF(A12-2=Daten!$B$5,"Gesamt:",""))</f>
        <v>8</v>
      </c>
      <c r="C12" s="9">
        <f t="shared" si="0"/>
        <v>1</v>
      </c>
      <c r="D12" s="9">
        <f t="shared" si="1"/>
        <v>1</v>
      </c>
    </row>
    <row r="13" spans="1:4" ht="20.25">
      <c r="A13" s="8">
        <v>9</v>
      </c>
      <c r="B13" s="7">
        <f>IF(A13&lt;=Daten!$B$5,A13,IF(A13-2=Daten!$B$5,"Gesamt:",""))</f>
        <v>9</v>
      </c>
      <c r="C13" s="9">
        <f t="shared" si="0"/>
        <v>1</v>
      </c>
      <c r="D13" s="9">
        <f t="shared" si="1"/>
        <v>1</v>
      </c>
    </row>
    <row r="14" spans="1:4" ht="20.25">
      <c r="A14" s="8">
        <v>10</v>
      </c>
      <c r="B14" s="7">
        <f>IF(A14&lt;=Daten!$B$5,A14,IF(A14-2=Daten!$B$5,"Gesamt:",""))</f>
        <v>10</v>
      </c>
      <c r="C14" s="9">
        <f t="shared" si="0"/>
        <v>1</v>
      </c>
      <c r="D14" s="9">
        <f t="shared" si="1"/>
        <v>1</v>
      </c>
    </row>
    <row r="15" spans="1:4" ht="20.25">
      <c r="A15" s="8">
        <v>11</v>
      </c>
      <c r="B15" s="7">
        <f>IF(A15&lt;=Daten!$B$5,A15,IF(A15-2=Daten!$B$5,"Gesamt:",""))</f>
        <v>11</v>
      </c>
      <c r="C15" s="9">
        <f t="shared" si="0"/>
        <v>1</v>
      </c>
      <c r="D15" s="9">
        <f t="shared" si="1"/>
        <v>1</v>
      </c>
    </row>
    <row r="16" spans="1:4" ht="20.25">
      <c r="A16" s="8">
        <v>12</v>
      </c>
      <c r="B16" s="7">
        <f>IF(A16&lt;=Daten!$B$5,A16,IF(A16-2=Daten!$B$5,"Gesamt:",""))</f>
        <v>12</v>
      </c>
      <c r="C16" s="9">
        <f t="shared" si="0"/>
        <v>1</v>
      </c>
      <c r="D16" s="9">
        <f t="shared" si="1"/>
        <v>1</v>
      </c>
    </row>
    <row r="17" spans="1:4" ht="20.25">
      <c r="A17" s="8">
        <v>13</v>
      </c>
      <c r="B17" s="7">
        <f>IF(A17&lt;=Daten!$B$5,A17,IF(A17-2=Daten!$B$5,"Gesamt:",""))</f>
        <v>13</v>
      </c>
      <c r="C17" s="9">
        <f t="shared" si="0"/>
        <v>1</v>
      </c>
      <c r="D17" s="9">
        <f t="shared" si="1"/>
        <v>1</v>
      </c>
    </row>
    <row r="18" spans="1:4" ht="20.25">
      <c r="A18" s="8">
        <v>14</v>
      </c>
      <c r="B18" s="7">
        <f>IF(A18&lt;=Daten!$B$5,A18,IF(A18-2=Daten!$B$5,"Gesamt:",""))</f>
        <v>14</v>
      </c>
      <c r="C18" s="9">
        <f t="shared" si="0"/>
        <v>1</v>
      </c>
      <c r="D18" s="9">
        <f t="shared" si="1"/>
        <v>1</v>
      </c>
    </row>
    <row r="19" spans="1:4" ht="20.25">
      <c r="A19" s="8">
        <v>15</v>
      </c>
      <c r="B19" s="7">
        <f>IF(A19&lt;=Daten!$B$5,A19,IF(A19-2=Daten!$B$5,"Gesamt:",""))</f>
        <v>15</v>
      </c>
      <c r="C19" s="9">
        <f t="shared" si="0"/>
        <v>1</v>
      </c>
      <c r="D19" s="9">
        <f t="shared" si="1"/>
        <v>1</v>
      </c>
    </row>
    <row r="20" spans="1:4" ht="20.25">
      <c r="A20" s="8">
        <v>16</v>
      </c>
      <c r="B20" s="7">
        <f>IF(A20&lt;=Daten!$B$5,A20,IF(A20-2=Daten!$B$5,"Gesamt:",""))</f>
        <v>16</v>
      </c>
      <c r="C20" s="9">
        <f t="shared" si="0"/>
        <v>1</v>
      </c>
      <c r="D20" s="9">
        <f t="shared" si="1"/>
        <v>1</v>
      </c>
    </row>
    <row r="21" spans="1:4" ht="20.25">
      <c r="A21" s="8">
        <v>17</v>
      </c>
      <c r="B21" s="7">
        <f>IF(A21&lt;=Daten!$B$5,A21,IF(A21-2=Daten!$B$5,"Gesamt:",""))</f>
        <v>17</v>
      </c>
      <c r="C21" s="9">
        <f t="shared" si="0"/>
        <v>1</v>
      </c>
      <c r="D21" s="9">
        <f t="shared" si="1"/>
        <v>1</v>
      </c>
    </row>
    <row r="22" spans="1:4" ht="20.25">
      <c r="A22" s="8">
        <v>18</v>
      </c>
      <c r="B22" s="7">
        <f>IF(A22&lt;=Daten!$B$5,A22,IF(A22-2=Daten!$B$5,"Gesamt:",""))</f>
        <v>18</v>
      </c>
      <c r="C22" s="9">
        <f t="shared" si="0"/>
        <v>1</v>
      </c>
      <c r="D22" s="9">
        <f t="shared" si="1"/>
        <v>1</v>
      </c>
    </row>
    <row r="23" spans="1:4" ht="20.25">
      <c r="A23" s="8">
        <v>19</v>
      </c>
      <c r="B23" s="7">
        <f>IF(A23&lt;=Daten!$B$5,A23,IF(A23-2=Daten!$B$5,"Gesamt:",""))</f>
        <v>19</v>
      </c>
      <c r="C23" s="9">
        <f t="shared" si="0"/>
        <v>1</v>
      </c>
      <c r="D23" s="9">
        <f t="shared" si="1"/>
        <v>1</v>
      </c>
    </row>
    <row r="24" spans="1:4" ht="20.25">
      <c r="A24" s="8">
        <v>20</v>
      </c>
      <c r="B24" s="7">
        <f>IF(A24&lt;=Daten!$B$5,A24,IF(A24-2=Daten!$B$5,"Gesamt:",""))</f>
        <v>20</v>
      </c>
      <c r="C24" s="9">
        <f t="shared" si="0"/>
        <v>1</v>
      </c>
      <c r="D24" s="9">
        <f t="shared" si="1"/>
        <v>1</v>
      </c>
    </row>
    <row r="25" spans="1:4" ht="20.25">
      <c r="A25" s="8">
        <v>21</v>
      </c>
      <c r="B25" s="7">
        <f>IF(A25&lt;=Daten!$B$5,A25,IF(A25-2=Daten!$B$5,"Gesamt:",""))</f>
        <v>21</v>
      </c>
      <c r="C25" s="9">
        <f t="shared" si="0"/>
        <v>1</v>
      </c>
      <c r="D25" s="9">
        <f t="shared" si="1"/>
        <v>1</v>
      </c>
    </row>
    <row r="26" spans="1:4" ht="20.25">
      <c r="A26" s="8">
        <v>22</v>
      </c>
      <c r="B26" s="7">
        <f>IF(A26&lt;=Daten!$B$5,A26,IF(A26-2=Daten!$B$5,"Gesamt:",""))</f>
        <v>22</v>
      </c>
      <c r="C26" s="9">
        <f t="shared" si="0"/>
        <v>1</v>
      </c>
      <c r="D26" s="9">
        <f t="shared" si="1"/>
        <v>1</v>
      </c>
    </row>
    <row r="27" spans="1:4" ht="20.25">
      <c r="A27" s="8">
        <v>23</v>
      </c>
      <c r="B27" s="7">
        <f>IF(A27&lt;=Daten!$B$5,A27,IF(A27-2=Daten!$B$5,"Gesamt:",""))</f>
        <v>23</v>
      </c>
      <c r="C27" s="9">
        <f t="shared" si="0"/>
        <v>1</v>
      </c>
      <c r="D27" s="9">
        <f t="shared" si="1"/>
        <v>1</v>
      </c>
    </row>
    <row r="28" spans="1:4" ht="20.25">
      <c r="A28" s="8">
        <v>24</v>
      </c>
      <c r="B28" s="7">
        <f>IF(A28&lt;=Daten!$B$5,A28,IF(A28-2=Daten!$B$5,"Gesamt:",""))</f>
      </c>
      <c r="C28" s="9">
        <f t="shared" si="0"/>
        <v>0</v>
      </c>
      <c r="D28" s="9">
        <f t="shared" si="1"/>
        <v>0</v>
      </c>
    </row>
    <row r="29" spans="1:4" ht="20.25">
      <c r="A29" s="8">
        <v>25</v>
      </c>
      <c r="B29" s="7" t="str">
        <f>IF(A29&lt;=Daten!$B$5,A29,IF(A29-2=Daten!$B$5,"Gesamt:",""))</f>
        <v>Gesamt:</v>
      </c>
      <c r="C29" s="9">
        <f t="shared" si="0"/>
        <v>1</v>
      </c>
      <c r="D29" s="9">
        <f t="shared" si="1"/>
        <v>1</v>
      </c>
    </row>
    <row r="30" spans="1:4" ht="20.25">
      <c r="A30" s="8">
        <v>26</v>
      </c>
      <c r="B30" s="7">
        <f>IF(A30&lt;=Daten!$B$5,A30,IF(A30-2=Daten!$B$5,"Gesamt:",""))</f>
      </c>
      <c r="C30" s="9">
        <f t="shared" si="0"/>
        <v>0</v>
      </c>
      <c r="D30" s="9">
        <f t="shared" si="1"/>
        <v>0</v>
      </c>
    </row>
    <row r="31" spans="1:4" ht="20.25">
      <c r="A31" s="8">
        <v>27</v>
      </c>
      <c r="B31" s="7">
        <f>IF(A31&lt;=Daten!$B$5,A31,IF(A31-2=Daten!$B$5,"Gesamt:",""))</f>
      </c>
      <c r="C31" s="9">
        <f t="shared" si="0"/>
        <v>0</v>
      </c>
      <c r="D31" s="9">
        <f t="shared" si="1"/>
        <v>0</v>
      </c>
    </row>
    <row r="32" spans="1:4" ht="20.25">
      <c r="A32" s="8">
        <v>28</v>
      </c>
      <c r="B32" s="7">
        <f>IF(A32&lt;=Daten!$B$5,A32,IF(A32-2=Daten!$B$5,"Gesamt:",""))</f>
      </c>
      <c r="C32" s="9">
        <f t="shared" si="0"/>
        <v>0</v>
      </c>
      <c r="D32" s="9">
        <f t="shared" si="1"/>
        <v>0</v>
      </c>
    </row>
    <row r="33" spans="1:4" ht="20.25">
      <c r="A33" s="8">
        <v>29</v>
      </c>
      <c r="B33" s="7">
        <f>IF(A33&lt;=Daten!$B$5,A33,IF(A33-2=Daten!$B$5,"Gesamt:",""))</f>
      </c>
      <c r="C33" s="9">
        <f t="shared" si="0"/>
        <v>0</v>
      </c>
      <c r="D33" s="9">
        <f t="shared" si="1"/>
        <v>0</v>
      </c>
    </row>
    <row r="34" spans="1:4" ht="20.25">
      <c r="A34" s="8">
        <v>30</v>
      </c>
      <c r="B34" s="7">
        <f>IF(A34&lt;=Daten!$B$5,A34,IF(A34-2=Daten!$B$5,"Gesamt:",""))</f>
      </c>
      <c r="C34" s="9">
        <f t="shared" si="0"/>
        <v>0</v>
      </c>
      <c r="D34" s="9">
        <f t="shared" si="1"/>
        <v>0</v>
      </c>
    </row>
    <row r="35" spans="1:4" ht="20.25">
      <c r="A35" s="8">
        <v>31</v>
      </c>
      <c r="B35" s="7">
        <f>IF(A35&lt;=Daten!$B$5,A35,IF(A35-2=Daten!$B$5,"Gesamt:",""))</f>
      </c>
      <c r="C35" s="9">
        <f t="shared" si="0"/>
        <v>0</v>
      </c>
      <c r="D35" s="9">
        <f t="shared" si="1"/>
        <v>0</v>
      </c>
    </row>
    <row r="36" spans="1:4" ht="20.25">
      <c r="A36" s="8">
        <v>32</v>
      </c>
      <c r="B36" s="7">
        <f>IF(A36&lt;=Daten!$B$5,A36,IF(A36-2=Daten!$B$5,"Gesamt:",""))</f>
      </c>
      <c r="C36" s="9">
        <f t="shared" si="0"/>
        <v>0</v>
      </c>
      <c r="D36" s="9">
        <f t="shared" si="1"/>
        <v>0</v>
      </c>
    </row>
  </sheetData>
  <sheetProtection/>
  <mergeCells count="2">
    <mergeCell ref="A1:E1"/>
    <mergeCell ref="A2:E2"/>
  </mergeCells>
  <conditionalFormatting sqref="C5:D36">
    <cfRule type="cellIs" priority="1" dxfId="6" operator="equal" stopIfTrue="1">
      <formula>1</formula>
    </cfRule>
  </conditionalFormatting>
  <conditionalFormatting sqref="B5:B36">
    <cfRule type="cellIs" priority="2" dxfId="7" operator="equal" stopIfTrue="1">
      <formula>"Gesamt:"</formula>
    </cfRule>
    <cfRule type="cellIs" priority="3" dxfId="6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.140625" style="0" customWidth="1"/>
    <col min="2" max="2" width="5.57421875" style="0" customWidth="1"/>
    <col min="3" max="3" width="50.28125" style="0" customWidth="1"/>
    <col min="4" max="4" width="10.7109375" style="0" bestFit="1" customWidth="1"/>
    <col min="5" max="5" width="11.7109375" style="0" bestFit="1" customWidth="1"/>
    <col min="6" max="6" width="4.57421875" style="0" customWidth="1"/>
  </cols>
  <sheetData>
    <row r="1" spans="1:6" s="16" customFormat="1" ht="15.75">
      <c r="A1" s="32" t="s">
        <v>11</v>
      </c>
      <c r="B1" s="32"/>
      <c r="C1" s="32"/>
      <c r="D1" s="32"/>
      <c r="E1" s="32"/>
      <c r="F1" s="32"/>
    </row>
    <row r="2" spans="1:5" ht="8.25" customHeight="1">
      <c r="A2" s="5"/>
      <c r="B2" s="5"/>
      <c r="C2" s="5"/>
      <c r="D2" s="5"/>
      <c r="E2" s="5"/>
    </row>
    <row r="3" spans="1:5" ht="32.25">
      <c r="A3" s="5"/>
      <c r="B3" s="14" t="s">
        <v>14</v>
      </c>
      <c r="C3" s="14" t="s">
        <v>0</v>
      </c>
      <c r="D3" s="14" t="s">
        <v>3</v>
      </c>
      <c r="E3" s="15" t="s">
        <v>15</v>
      </c>
    </row>
    <row r="4" spans="1:5" ht="20.25">
      <c r="A4" s="8">
        <v>1</v>
      </c>
      <c r="B4" s="12">
        <v>1</v>
      </c>
      <c r="C4" s="13" t="str">
        <f>IF(A4&lt;=Daten!$B$5,Daten!B8,0)</f>
        <v>a = 8,7, c = 14,7</v>
      </c>
      <c r="D4" s="13">
        <f>IF(B4&lt;=Daten!$B$5,Daten!C8,0)</f>
        <v>11.849050594878898</v>
      </c>
      <c r="E4" s="13">
        <f>ROUND(D4,0)</f>
        <v>12</v>
      </c>
    </row>
    <row r="5" spans="1:5" ht="20.25">
      <c r="A5" s="8">
        <v>2</v>
      </c>
      <c r="B5" s="12">
        <v>2</v>
      </c>
      <c r="C5" s="13" t="str">
        <f>IF(A5&lt;=Daten!$B$5,Daten!B9,0)</f>
        <v>a = 6,8, c = 13,8</v>
      </c>
      <c r="D5" s="13">
        <f>IF(B5&lt;=Daten!$B$5,Daten!C9,0)</f>
        <v>3.350724637681159</v>
      </c>
      <c r="E5" s="13">
        <f aca="true" t="shared" si="0" ref="E5:E35">ROUND(D5,0)</f>
        <v>3</v>
      </c>
    </row>
    <row r="6" spans="1:5" ht="20.25">
      <c r="A6" s="8">
        <v>3</v>
      </c>
      <c r="B6" s="12">
        <v>3</v>
      </c>
      <c r="C6" s="13" t="str">
        <f>IF(A6&lt;=Daten!$B$5,Daten!B10,0)</f>
        <v>a = 2,1, c = 5</v>
      </c>
      <c r="D6" s="13">
        <f>IF(B6&lt;=Daten!$B$5,Daten!C10,0)</f>
        <v>0.9529003095812278</v>
      </c>
      <c r="E6" s="13">
        <f t="shared" si="0"/>
        <v>1</v>
      </c>
    </row>
    <row r="7" spans="1:5" ht="20.25">
      <c r="A7" s="8">
        <v>4</v>
      </c>
      <c r="B7" s="12">
        <v>4</v>
      </c>
      <c r="C7" s="13" t="str">
        <f>IF(A7&lt;=Daten!$B$5,Daten!B11,0)</f>
        <v>a = 8,4, c = 11,1</v>
      </c>
      <c r="D7" s="13">
        <f>IF(B7&lt;=Daten!$B$5,Daten!C11,0)</f>
        <v>30.47533428856853</v>
      </c>
      <c r="E7" s="13">
        <f t="shared" si="0"/>
        <v>30</v>
      </c>
    </row>
    <row r="8" spans="1:5" ht="20.25">
      <c r="A8" s="8">
        <v>5</v>
      </c>
      <c r="B8" s="12">
        <v>5</v>
      </c>
      <c r="C8" s="13" t="str">
        <f>IF(A8&lt;=Daten!$B$5,Daten!B12,0)</f>
        <v>a = 7,8, c = 13,5</v>
      </c>
      <c r="D8" s="13">
        <f>IF(B8&lt;=Daten!$B$5,Daten!C12,0)</f>
        <v>3.1831570631825397</v>
      </c>
      <c r="E8" s="13">
        <f t="shared" si="0"/>
        <v>3</v>
      </c>
    </row>
    <row r="9" spans="1:5" ht="20.25">
      <c r="A9" s="8">
        <v>6</v>
      </c>
      <c r="B9" s="12">
        <v>6</v>
      </c>
      <c r="C9" s="13" t="str">
        <f>IF(A9&lt;=Daten!$B$5,Daten!B13,0)</f>
        <v>a = 6,3, c = 16,7</v>
      </c>
      <c r="D9" s="13">
        <f>IF(B9&lt;=Daten!$B$5,Daten!C13,0)</f>
        <v>2.3766467065868264</v>
      </c>
      <c r="E9" s="13">
        <f t="shared" si="0"/>
        <v>2</v>
      </c>
    </row>
    <row r="10" spans="1:5" ht="20.25">
      <c r="A10" s="8">
        <v>7</v>
      </c>
      <c r="B10" s="12">
        <v>7</v>
      </c>
      <c r="C10" s="13" t="str">
        <f>IF(A10&lt;=Daten!$B$5,Daten!B14,0)</f>
        <v>a = 8,4, c = 17,2</v>
      </c>
      <c r="D10" s="13">
        <f>IF(B10&lt;=Daten!$B$5,Daten!C14,0)</f>
        <v>13.251764705882357</v>
      </c>
      <c r="E10" s="13">
        <f t="shared" si="0"/>
        <v>13</v>
      </c>
    </row>
    <row r="11" spans="1:5" ht="20.25">
      <c r="A11" s="8">
        <v>8</v>
      </c>
      <c r="B11" s="12">
        <v>8</v>
      </c>
      <c r="C11" s="13" t="str">
        <f>IF(A11&lt;=Daten!$B$5,Daten!B15,0)</f>
        <v>a = 10,7, c = 16,3</v>
      </c>
      <c r="D11" s="13">
        <f>IF(B11&lt;=Daten!$B$5,Daten!C15,0)</f>
        <v>65.7854239174606</v>
      </c>
      <c r="E11" s="13">
        <f t="shared" si="0"/>
        <v>66</v>
      </c>
    </row>
    <row r="12" spans="1:5" ht="20.25">
      <c r="A12" s="8">
        <v>9</v>
      </c>
      <c r="B12" s="12">
        <v>9</v>
      </c>
      <c r="C12" s="13" t="str">
        <f>IF(A12&lt;=Daten!$B$5,Daten!B16,0)</f>
        <v>a = 7,4, c = 12,8</v>
      </c>
      <c r="D12" s="13">
        <f>IF(B12&lt;=Daten!$B$5,Daten!C16,0)</f>
        <v>3.0190083837402226</v>
      </c>
      <c r="E12" s="13">
        <f t="shared" si="0"/>
        <v>3</v>
      </c>
    </row>
    <row r="13" spans="1:5" ht="20.25">
      <c r="A13" s="8">
        <v>10</v>
      </c>
      <c r="B13" s="12">
        <v>10</v>
      </c>
      <c r="C13" s="13" t="str">
        <f>IF(A13&lt;=Daten!$B$5,Daten!B17,0)</f>
        <v>a = 2,9, c = 8,5</v>
      </c>
      <c r="D13" s="13">
        <f>IF(B13&lt;=Daten!$B$5,Daten!C17,0)</f>
        <v>0.9894117647058823</v>
      </c>
      <c r="E13" s="13">
        <f t="shared" si="0"/>
        <v>1</v>
      </c>
    </row>
    <row r="14" spans="1:5" ht="20.25">
      <c r="A14" s="8">
        <v>11</v>
      </c>
      <c r="B14" s="12">
        <v>11</v>
      </c>
      <c r="C14" s="13" t="str">
        <f>IF(A14&lt;=Daten!$B$5,Daten!B18,0)</f>
        <v>a = 1, c = 6,2</v>
      </c>
      <c r="D14" s="13">
        <f>IF(B14&lt;=Daten!$B$5,Daten!C18,0)</f>
        <v>6.240000000000002</v>
      </c>
      <c r="E14" s="13">
        <f t="shared" si="0"/>
        <v>6</v>
      </c>
    </row>
    <row r="15" spans="1:5" ht="20.25">
      <c r="A15" s="8">
        <v>12</v>
      </c>
      <c r="B15" s="12">
        <v>12</v>
      </c>
      <c r="C15" s="13" t="str">
        <f>IF(A15&lt;=Daten!$B$5,Daten!B19,0)</f>
        <v>a = 8,7, c = 12,3</v>
      </c>
      <c r="D15" s="13">
        <f>IF(B15&lt;=Daten!$B$5,Daten!C19,0)</f>
        <v>3.074999455898734</v>
      </c>
      <c r="E15" s="13">
        <f t="shared" si="0"/>
        <v>3</v>
      </c>
    </row>
    <row r="16" spans="1:5" ht="20.25">
      <c r="A16" s="8">
        <v>13</v>
      </c>
      <c r="B16" s="12">
        <v>13</v>
      </c>
      <c r="C16" s="13" t="str">
        <f>IF(A16&lt;=Daten!$B$5,Daten!B20,0)</f>
        <v>a = 6,4, c = 8,8</v>
      </c>
      <c r="D16" s="13">
        <f>IF(B16&lt;=Daten!$B$5,Daten!C20,0)</f>
        <v>6.0398675482166</v>
      </c>
      <c r="E16" s="13">
        <f t="shared" si="0"/>
        <v>6</v>
      </c>
    </row>
    <row r="17" spans="1:5" ht="20.25">
      <c r="A17" s="8">
        <v>14</v>
      </c>
      <c r="B17" s="12">
        <v>14</v>
      </c>
      <c r="C17" s="13" t="str">
        <f>IF(A17&lt;=Daten!$B$5,Daten!B21,0)</f>
        <v>a = 1,9, c = 10,8</v>
      </c>
      <c r="D17" s="13">
        <f>IF(B17&lt;=Daten!$B$5,Daten!C21,0)</f>
        <v>10.275454545454547</v>
      </c>
      <c r="E17" s="13">
        <f t="shared" si="0"/>
        <v>10</v>
      </c>
    </row>
    <row r="18" spans="1:5" ht="20.25">
      <c r="A18" s="8">
        <v>15</v>
      </c>
      <c r="B18" s="12">
        <v>15</v>
      </c>
      <c r="C18" s="13" t="str">
        <f>IF(A18&lt;=Daten!$B$5,Daten!B22,0)</f>
        <v>a = 2,5, c = 13,1</v>
      </c>
      <c r="D18" s="13">
        <f>IF(B18&lt;=Daten!$B$5,Daten!C22,0)</f>
        <v>0.4770992366412214</v>
      </c>
      <c r="E18" s="13">
        <f t="shared" si="0"/>
        <v>0</v>
      </c>
    </row>
    <row r="19" spans="1:5" ht="20.25">
      <c r="A19" s="8">
        <v>16</v>
      </c>
      <c r="B19" s="12">
        <v>16</v>
      </c>
      <c r="C19" s="13" t="str">
        <f>IF(A19&lt;=Daten!$B$5,Daten!B23,0)</f>
        <v>a = 3,8, c = 11,6</v>
      </c>
      <c r="D19" s="13">
        <f>IF(B19&lt;=Daten!$B$5,Daten!C23,0)</f>
        <v>10.959927007056207</v>
      </c>
      <c r="E19" s="13">
        <f t="shared" si="0"/>
        <v>11</v>
      </c>
    </row>
    <row r="20" spans="1:5" ht="20.25">
      <c r="A20" s="8">
        <v>17</v>
      </c>
      <c r="B20" s="12">
        <v>17</v>
      </c>
      <c r="C20" s="13" t="str">
        <f>IF(A20&lt;=Daten!$B$5,Daten!B24,0)</f>
        <v>a = 2,2, c = 5,7</v>
      </c>
      <c r="D20" s="13">
        <f>IF(B20&lt;=Daten!$B$5,Daten!C24,0)</f>
        <v>5.78415940305936</v>
      </c>
      <c r="E20" s="13">
        <f t="shared" si="0"/>
        <v>6</v>
      </c>
    </row>
    <row r="21" spans="1:5" ht="20.25">
      <c r="A21" s="8">
        <v>18</v>
      </c>
      <c r="B21" s="12">
        <v>18</v>
      </c>
      <c r="C21" s="13" t="str">
        <f>IF(A21&lt;=Daten!$B$5,Daten!B25,0)</f>
        <v>a = 8,7, c = 13,6</v>
      </c>
      <c r="D21" s="13">
        <f>IF(B21&lt;=Daten!$B$5,Daten!C25,0)</f>
        <v>5.565441176470587</v>
      </c>
      <c r="E21" s="13">
        <f t="shared" si="0"/>
        <v>6</v>
      </c>
    </row>
    <row r="22" spans="1:5" ht="20.25">
      <c r="A22" s="8">
        <v>19</v>
      </c>
      <c r="B22" s="12">
        <v>19</v>
      </c>
      <c r="C22" s="13" t="str">
        <f>IF(A22&lt;=Daten!$B$5,Daten!B26,0)</f>
        <v>a = 10,7, c = 17,3</v>
      </c>
      <c r="D22" s="13">
        <f>IF(B22&lt;=Daten!$B$5,Daten!C26,0)</f>
        <v>10.870588235294113</v>
      </c>
      <c r="E22" s="13">
        <f t="shared" si="0"/>
        <v>11</v>
      </c>
    </row>
    <row r="23" spans="1:5" ht="20.25">
      <c r="A23" s="8">
        <v>20</v>
      </c>
      <c r="B23" s="12">
        <v>20</v>
      </c>
      <c r="C23" s="13" t="str">
        <f>IF(A23&lt;=Daten!$B$5,Daten!B27,0)</f>
        <v>a = 7,8, c = 17,7</v>
      </c>
      <c r="D23" s="13">
        <f>IF(B23&lt;=Daten!$B$5,Daten!C27,0)</f>
        <v>3.4372881355932203</v>
      </c>
      <c r="E23" s="13">
        <f t="shared" si="0"/>
        <v>3</v>
      </c>
    </row>
    <row r="24" spans="1:5" ht="20.25">
      <c r="A24" s="8">
        <v>21</v>
      </c>
      <c r="B24" s="12">
        <v>21</v>
      </c>
      <c r="C24" s="13" t="str">
        <f>IF(A24&lt;=Daten!$B$5,Daten!B28,0)</f>
        <v>a = 4,7, c = 15,7</v>
      </c>
      <c r="D24" s="13">
        <f>IF(B24&lt;=Daten!$B$5,Daten!C28,0)</f>
        <v>14.024999999999999</v>
      </c>
      <c r="E24" s="13">
        <f t="shared" si="0"/>
        <v>14</v>
      </c>
    </row>
    <row r="25" spans="1:5" ht="20.25">
      <c r="A25" s="8">
        <v>22</v>
      </c>
      <c r="B25" s="12">
        <v>22</v>
      </c>
      <c r="C25" s="13" t="str">
        <f>IF(A25&lt;=Daten!$B$5,Daten!B29,0)</f>
        <v>a = 9,4, c = 17,7</v>
      </c>
      <c r="D25" s="13">
        <f>IF(B25&lt;=Daten!$B$5,Daten!C29,0)</f>
        <v>12.496111111111114</v>
      </c>
      <c r="E25" s="13">
        <f t="shared" si="0"/>
        <v>12</v>
      </c>
    </row>
    <row r="26" spans="1:5" ht="20.25">
      <c r="A26" s="8">
        <v>23</v>
      </c>
      <c r="B26" s="12">
        <v>23</v>
      </c>
      <c r="C26" s="13" t="str">
        <f>IF(A26&lt;=Daten!$B$5,Daten!B30,0)</f>
        <v>a = 5,2, c = 10,8</v>
      </c>
      <c r="D26" s="13">
        <f>IF(B26&lt;=Daten!$B$5,Daten!C30,0)</f>
        <v>2.2787862868235558</v>
      </c>
      <c r="E26" s="13">
        <f t="shared" si="0"/>
        <v>2</v>
      </c>
    </row>
    <row r="27" spans="1:5" ht="20.25">
      <c r="A27" s="8">
        <v>24</v>
      </c>
      <c r="B27" s="12">
        <v>24</v>
      </c>
      <c r="C27" s="13">
        <f>IF(A27&lt;=Daten!$B$5,Daten!B31,0)</f>
        <v>0</v>
      </c>
      <c r="D27" s="13">
        <f>IF(B27&lt;=Daten!$B$5,Daten!C31,0)</f>
        <v>0</v>
      </c>
      <c r="E27" s="13">
        <f t="shared" si="0"/>
        <v>0</v>
      </c>
    </row>
    <row r="28" spans="1:5" ht="20.25">
      <c r="A28" s="8">
        <v>25</v>
      </c>
      <c r="B28" s="12">
        <v>25</v>
      </c>
      <c r="C28" s="13">
        <f>IF(A28&lt;=Daten!$B$5,Daten!B32,0)</f>
        <v>0</v>
      </c>
      <c r="D28" s="13">
        <f>IF(B28&lt;=Daten!$B$5,Daten!C32,0)</f>
        <v>0</v>
      </c>
      <c r="E28" s="13">
        <f t="shared" si="0"/>
        <v>0</v>
      </c>
    </row>
    <row r="29" spans="1:5" ht="20.25">
      <c r="A29" s="8">
        <v>26</v>
      </c>
      <c r="B29" s="12">
        <v>26</v>
      </c>
      <c r="C29" s="13">
        <f>IF(A29&lt;=Daten!$B$5,Daten!B33,0)</f>
        <v>0</v>
      </c>
      <c r="D29" s="13">
        <f>IF(B29&lt;=Daten!$B$5,Daten!C33,0)</f>
        <v>0</v>
      </c>
      <c r="E29" s="13">
        <f t="shared" si="0"/>
        <v>0</v>
      </c>
    </row>
    <row r="30" spans="1:5" ht="20.25">
      <c r="A30" s="8">
        <v>27</v>
      </c>
      <c r="B30" s="12">
        <v>27</v>
      </c>
      <c r="C30" s="13">
        <f>IF(A30&lt;=Daten!$B$5,Daten!B34,0)</f>
        <v>0</v>
      </c>
      <c r="D30" s="13">
        <f>IF(B30&lt;=Daten!$B$5,Daten!C34,0)</f>
        <v>0</v>
      </c>
      <c r="E30" s="13">
        <f t="shared" si="0"/>
        <v>0</v>
      </c>
    </row>
    <row r="31" spans="1:5" ht="20.25">
      <c r="A31" s="8">
        <v>28</v>
      </c>
      <c r="B31" s="12">
        <v>28</v>
      </c>
      <c r="C31" s="13">
        <f>IF(A31&lt;=Daten!$B$5,Daten!B35,0)</f>
        <v>0</v>
      </c>
      <c r="D31" s="13">
        <f>IF(B31&lt;=Daten!$B$5,Daten!C35,0)</f>
        <v>0</v>
      </c>
      <c r="E31" s="13">
        <f t="shared" si="0"/>
        <v>0</v>
      </c>
    </row>
    <row r="32" spans="1:5" ht="20.25">
      <c r="A32" s="8">
        <v>29</v>
      </c>
      <c r="B32" s="12">
        <v>29</v>
      </c>
      <c r="C32" s="13">
        <f>IF(A32&lt;=Daten!$B$5,Daten!B36,0)</f>
        <v>0</v>
      </c>
      <c r="D32" s="13">
        <f>IF(B32&lt;=Daten!$B$5,Daten!C36,0)</f>
        <v>0</v>
      </c>
      <c r="E32" s="13">
        <f t="shared" si="0"/>
        <v>0</v>
      </c>
    </row>
    <row r="33" spans="1:5" ht="20.25">
      <c r="A33" s="8">
        <v>30</v>
      </c>
      <c r="B33" s="12">
        <v>30</v>
      </c>
      <c r="C33" s="13">
        <f>IF(A33&lt;=Daten!$B$5,Daten!B37,0)</f>
        <v>0</v>
      </c>
      <c r="D33" s="13">
        <f>IF(B33&lt;=Daten!$B$5,Daten!C37,0)</f>
        <v>0</v>
      </c>
      <c r="E33" s="13">
        <f t="shared" si="0"/>
        <v>0</v>
      </c>
    </row>
    <row r="34" spans="1:5" ht="20.25">
      <c r="A34" s="8">
        <v>31</v>
      </c>
      <c r="B34" s="12">
        <v>31</v>
      </c>
      <c r="C34" s="13">
        <f>IF(A34&lt;=Daten!$B$5,Daten!B38,0)</f>
        <v>0</v>
      </c>
      <c r="D34" s="13">
        <f>IF(B34&lt;=Daten!$B$5,Daten!C38,0)</f>
        <v>0</v>
      </c>
      <c r="E34" s="13">
        <f t="shared" si="0"/>
        <v>0</v>
      </c>
    </row>
    <row r="35" spans="1:5" ht="20.25">
      <c r="A35" s="8">
        <v>32</v>
      </c>
      <c r="B35" s="12">
        <v>32</v>
      </c>
      <c r="C35" s="13">
        <f>IF(A35&lt;=Daten!$B$5,Daten!B39,0)</f>
        <v>0</v>
      </c>
      <c r="D35" s="13">
        <f>IF(B35&lt;=Daten!$B$5,Daten!C39,0)</f>
        <v>0</v>
      </c>
      <c r="E35" s="13">
        <f t="shared" si="0"/>
        <v>0</v>
      </c>
    </row>
    <row r="36" spans="2:6" ht="15.75">
      <c r="B36" s="17" t="s">
        <v>10</v>
      </c>
      <c r="C36" s="18"/>
      <c r="D36" s="19">
        <f>SUM(D4:D35)</f>
        <v>226.7581445138875</v>
      </c>
      <c r="E36" s="19">
        <f>SUM(E4:E35)</f>
        <v>224</v>
      </c>
      <c r="F36" s="16"/>
    </row>
  </sheetData>
  <sheetProtection/>
  <mergeCells count="1">
    <mergeCell ref="A1:F1"/>
  </mergeCells>
  <conditionalFormatting sqref="D4:E35 C4:C36">
    <cfRule type="cellIs" priority="1" dxfId="6" operator="equal" stopIfTrue="1">
      <formula>1</formula>
    </cfRule>
  </conditionalFormatting>
  <conditionalFormatting sqref="B4:B36">
    <cfRule type="cellIs" priority="2" dxfId="7" operator="equal" stopIfTrue="1">
      <formula>"Gesamt:"</formula>
    </cfRule>
    <cfRule type="cellIs" priority="3" dxfId="6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3" width="28.140625" style="10" customWidth="1"/>
    <col min="4" max="16384" width="11.421875" style="10" customWidth="1"/>
  </cols>
  <sheetData>
    <row r="1" spans="1:3" ht="64.5" customHeight="1">
      <c r="A1" s="20" t="str">
        <f>Daten!$D$8</f>
        <v>1) Gegeben sind
 a = 8,7, c = 14,7  
Berechne b</v>
      </c>
      <c r="B1" s="20" t="str">
        <f>Daten!$D$9</f>
        <v>2) Gegeben sind
 a = 6,8, c = 13,8  
Berechne p</v>
      </c>
      <c r="C1" s="20" t="str">
        <f>Daten!$D$10</f>
        <v>3) Gegeben sind
 a = 2,1, c = 5  
Berechne h</v>
      </c>
    </row>
    <row r="2" spans="1:3" ht="64.5" customHeight="1">
      <c r="A2" s="20" t="str">
        <f>Daten!$D$11</f>
        <v>4) Gegeben sind
 a = 8,4, c = 11,1  
Berechne A</v>
      </c>
      <c r="B2" s="20" t="str">
        <f>Daten!$D$12</f>
        <v>5) Gegeben sind
 a = 7,8, c = 13,5  
Berechne h</v>
      </c>
      <c r="C2" s="20" t="str">
        <f>Daten!$D$13</f>
        <v>6) Gegeben sind
 a = 6,3, c = 16,7  
Berechne p</v>
      </c>
    </row>
    <row r="3" spans="1:3" ht="64.5" customHeight="1">
      <c r="A3" s="20" t="str">
        <f>Daten!$D$14</f>
        <v>7) Gegeben sind
 a = 8,4, c = 17,2  
Berechne q</v>
      </c>
      <c r="B3" s="20" t="str">
        <f>Daten!$D$15</f>
        <v>8) Gegeben sind
 a = 10,7, c = 16,3  
Berechne A</v>
      </c>
      <c r="C3" s="20" t="str">
        <f>Daten!$D$16</f>
        <v>9) Gegeben sind
 a = 7,4, c = 12,8  
Berechne h</v>
      </c>
    </row>
    <row r="4" spans="1:3" ht="64.5" customHeight="1">
      <c r="A4" s="20" t="str">
        <f>Daten!$D$17</f>
        <v>10) Gegeben sind
 a = 2,9, c = 8,5  
Berechne p</v>
      </c>
      <c r="B4" s="20" t="str">
        <f>Daten!$D$18</f>
        <v>11) Gegeben sind
 a = 1, c = 6,2  
Berechne q</v>
      </c>
      <c r="C4" s="20" t="str">
        <f>Daten!$D$19</f>
        <v>12) Gegeben sind
 a = 8,7, c = 12,3  
Berechne h</v>
      </c>
    </row>
    <row r="5" spans="1:3" ht="64.5" customHeight="1">
      <c r="A5" s="20" t="str">
        <f>Daten!$D$20</f>
        <v>13) Gegeben sind
 a = 6,4, c = 8,8  
Berechne b</v>
      </c>
      <c r="B5" s="20" t="str">
        <f>Daten!$D$21</f>
        <v>14) Gegeben sind
 a = 1,9, c = 10,8  
Berechne q</v>
      </c>
      <c r="C5" s="20" t="str">
        <f>Daten!$D$22</f>
        <v>15) Gegeben sind
 a = 2,5, c = 13,1  
Berechne p</v>
      </c>
    </row>
    <row r="6" spans="1:3" ht="64.5" customHeight="1">
      <c r="A6" s="20" t="str">
        <f>Daten!$D$23</f>
        <v>16) Gegeben sind
 a = 3,8, c = 11,6  
Berechne b</v>
      </c>
      <c r="B6" s="20" t="str">
        <f>Daten!$D$24</f>
        <v>17) Gegeben sind
 a = 2,2, c = 5,7  
Berechne A</v>
      </c>
      <c r="C6" s="20" t="str">
        <f>Daten!$D$25</f>
        <v>18) Gegeben sind
 a = 8,7, c = 13,6  
Berechne p</v>
      </c>
    </row>
    <row r="7" spans="1:3" ht="64.5" customHeight="1">
      <c r="A7" s="20" t="str">
        <f>Daten!$D$26</f>
        <v>19) Gegeben sind
 a = 10,7, c = 17,3  
Berechne q</v>
      </c>
      <c r="B7" s="20" t="str">
        <f>Daten!$D$27</f>
        <v>20) Gegeben sind
 a = 7,8, c = 17,7  
Berechne p</v>
      </c>
      <c r="C7" s="20" t="str">
        <f>Daten!$D$28</f>
        <v>21) Gegeben sind
 a = 4,7, c = 15,7  
Berechne q</v>
      </c>
    </row>
    <row r="8" spans="1:3" ht="64.5" customHeight="1">
      <c r="A8" s="20" t="str">
        <f>Daten!$D$29</f>
        <v>22) Gegeben sind
 a = 9,4, c = 17,7  
Berechne q</v>
      </c>
      <c r="B8" s="20" t="str">
        <f>Daten!$D$30</f>
        <v>23) Gegeben sind
 a = 5,2, c = 10,8  
Berechne h</v>
      </c>
      <c r="C8" s="20">
        <f>Daten!$D$31</f>
      </c>
    </row>
    <row r="9" spans="1:3" ht="64.5" customHeight="1">
      <c r="A9" s="20">
        <f>Daten!$D$32</f>
      </c>
      <c r="B9" s="20">
        <f>Daten!$D$33</f>
      </c>
      <c r="C9" s="20">
        <f>Daten!$D$34</f>
      </c>
    </row>
    <row r="10" spans="1:3" ht="64.5" customHeight="1">
      <c r="A10" s="20">
        <f>Daten!$D$35</f>
      </c>
      <c r="B10" s="20">
        <f>Daten!$D$36</f>
      </c>
      <c r="C10" s="20">
        <f>Daten!$D$37</f>
      </c>
    </row>
    <row r="11" spans="1:3" ht="64.5" customHeight="1">
      <c r="A11" s="20">
        <f>Daten!$D$38</f>
      </c>
      <c r="B11" s="20">
        <f>Daten!$D$39</f>
      </c>
      <c r="C1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2013-04-18T09:39:48Z</cp:lastPrinted>
  <dcterms:created xsi:type="dcterms:W3CDTF">2008-08-01T13:12:36Z</dcterms:created>
  <dcterms:modified xsi:type="dcterms:W3CDTF">2014-09-20T15:11:16Z</dcterms:modified>
  <cp:category/>
  <cp:version/>
  <cp:contentType/>
  <cp:contentStatus/>
</cp:coreProperties>
</file>