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64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fn.RANK.EQ" hidden="1">#NAME?</definedName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<sst xmlns="http://schemas.openxmlformats.org/spreadsheetml/2006/main" count="28" uniqueCount="25">
  <si>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</si>
  <si>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</si>
  <si>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</si>
  <si>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</si>
  <si>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</si>
  <si>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</si>
  <si>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</si>
  <si>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</si>
  <si>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</si>
  <si>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</si>
  <si>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</si>
  <si>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</si>
  <si>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</si>
  <si>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</si>
  <si>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NEUE AUFGABEN: F9 DRÜCKEN!</t>
  </si>
  <si>
    <t xml:space="preserve"> ein und addiert die letzte Spalte. </t>
  </si>
  <si>
    <t>Gerundet + Einer</t>
  </si>
  <si>
    <t>Aluminium</t>
  </si>
  <si>
    <t>Messing</t>
  </si>
  <si>
    <t>Gold</t>
  </si>
  <si>
    <t>Silber</t>
  </si>
  <si>
    <t>Eisen</t>
  </si>
  <si>
    <t>Öl</t>
  </si>
  <si>
    <t>Beton</t>
  </si>
  <si>
    <t>Gerundet, Einer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</si>
</sst>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0" tint="-0.1499900072813034"/>
      <name val="Arial"/>
      <family val="2"/>
    </font>
    <font>
      <sz val="12"/>
      <color theme="0" tint="-0.14999000728130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50" fillId="0" borderId="0" xfId="0" applyFont="1" applyAlignment="1">
      <alignment/>
    </xf>
    <xf numFmtId="0" fontId="1" fillId="36" borderId="0" xfId="0" applyFont="1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2" fontId="0" fillId="3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indent="5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3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51" applyFont="1">
      <alignment/>
      <protection/>
    </xf>
    <xf numFmtId="0" fontId="54" fillId="0" borderId="0" xfId="0" applyFont="1" applyAlignment="1">
      <alignment/>
    </xf>
    <xf numFmtId="0" fontId="54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8.28125" style="0" customWidth="1"/>
    <col min="4" max="4" width="59.57421875" style="0" bestFit="1" customWidth="1"/>
    <col min="5" max="7" width="11.421875" style="21" customWidth="1"/>
    <col min="8" max="10" width="11.421875" style="32" customWidth="1"/>
    <col min="11" max="11" width="16.57421875" style="32" customWidth="1"/>
    <col min="12" max="24" width="11.421875" style="32" customWidth="1"/>
    <col min="25" max="25" width="11.421875" style="16" customWidth="1"/>
    <col min="26" max="29" width="11.421875" style="21" customWidth="1"/>
  </cols>
  <sheetData>
    <row r="1" spans="1:4" ht="17.25">
      <c r="A1" s="3" t="s">
        <v>12</v>
      </c>
      <c r="D1" s="17" t="s">
        <v>14</v>
      </c>
    </row>
    <row r="3" spans="1:4" ht="12.75">
      <c r="A3" s="1" t="s">
        <v>4</v>
      </c>
      <c r="B3" s="10"/>
      <c r="D3" t="s">
        <v>11</v>
      </c>
    </row>
    <row r="4" spans="1:2" ht="12.75">
      <c r="A4" s="1" t="s">
        <v>5</v>
      </c>
      <c r="B4" s="10"/>
    </row>
    <row r="5" spans="1:2" ht="12.75">
      <c r="A5" s="15" t="s">
        <v>6</v>
      </c>
      <c r="B5" s="18">
        <v>26</v>
      </c>
    </row>
    <row r="6" ht="12.75">
      <c r="K6" s="32">
        <v>20</v>
      </c>
    </row>
    <row r="7" spans="1:4" ht="12.75">
      <c r="A7" s="1" t="s">
        <v>1</v>
      </c>
      <c r="B7" s="1" t="s">
        <v>0</v>
      </c>
      <c r="C7" s="1" t="s">
        <v>2</v>
      </c>
      <c r="D7" s="1" t="s">
        <v>7</v>
      </c>
    </row>
    <row r="8" spans="1:26" ht="15">
      <c r="A8" s="2">
        <v>1</v>
      </c>
      <c r="B8" s="19" t="str">
        <f>VLOOKUP(A8,$H$8:$O$106,8,FALSE)</f>
        <v>Eisen hat eine Dichte von 7,8 g/cm³. Bestimme die Masse von 4,5cm³ Eisen.</v>
      </c>
      <c r="C8" s="19">
        <f>VLOOKUP(A8,$H$8:$O$106,3,FALSE)</f>
        <v>35.1</v>
      </c>
      <c r="D8" s="2" t="str">
        <f aca="true" t="shared" si="0" ref="D8:D39">IF(A8&lt;=$B$5,A8&amp;") "&amp;$B$3&amp;" "&amp;B8&amp;" "&amp;$B$4,"")</f>
        <v>1)  Eisen hat eine Dichte von 7,8 g/cm³. Bestimme die Masse von 4,5cm³ Eisen. </v>
      </c>
      <c r="H8" s="32">
        <f>RANK(I8,$I$8:$I$106)</f>
        <v>22</v>
      </c>
      <c r="I8" s="32">
        <f ca="1">RAND()</f>
        <v>0.8008506659163191</v>
      </c>
      <c r="J8" s="32">
        <f>K8*N8</f>
        <v>57.72</v>
      </c>
      <c r="K8" s="32">
        <f ca="1">ROUND(RAND()*$K$6*10+1.5,0)/10</f>
        <v>7.4</v>
      </c>
      <c r="L8" s="32">
        <f ca="1">ROUND(RAND()*7-0.5,0)</f>
        <v>4</v>
      </c>
      <c r="M8" s="32" t="str">
        <f>VLOOKUP($L8,$V$8:$X$14,2)</f>
        <v>Eisen</v>
      </c>
      <c r="N8" s="32">
        <f>VLOOKUP($L8,$V$8:$X$14,3)</f>
        <v>7.8</v>
      </c>
      <c r="O8" s="32" t="str">
        <f>M8&amp;" hat eine Dichte von "&amp;N8&amp;" g/cm³. Bestimme die Masse von "&amp;K8&amp;"cm³ "&amp;M8&amp;"."</f>
        <v>Eisen hat eine Dichte von 7,8 g/cm³. Bestimme die Masse von 7,4cm³ Eisen.</v>
      </c>
      <c r="Q8" s="33"/>
      <c r="U8" s="32">
        <v>1</v>
      </c>
      <c r="V8" s="32">
        <v>0</v>
      </c>
      <c r="W8" s="34" t="s">
        <v>17</v>
      </c>
      <c r="X8" s="32">
        <v>2.7</v>
      </c>
      <c r="Z8" s="22"/>
    </row>
    <row r="9" spans="1:26" ht="15">
      <c r="A9" s="2">
        <v>2</v>
      </c>
      <c r="B9" s="19" t="str">
        <f aca="true" t="shared" si="1" ref="B9:B39">VLOOKUP(A9,$H$8:$O$106,8,FALSE)</f>
        <v>Gold hat eine Dichte von 19,3 g/cm³. Bestimme die Masse von 3,9cm³ Gold.</v>
      </c>
      <c r="C9" s="19">
        <f aca="true" t="shared" si="2" ref="C9:C39">VLOOKUP(A9,$H$8:$O$106,3,FALSE)</f>
        <v>75.27</v>
      </c>
      <c r="D9" s="2" t="str">
        <f t="shared" si="0"/>
        <v>2)  Gold hat eine Dichte von 19,3 g/cm³. Bestimme die Masse von 3,9cm³ Gold. </v>
      </c>
      <c r="H9" s="32">
        <f aca="true" t="shared" si="3" ref="H9:H72">RANK(I9,$I$8:$I$106)</f>
        <v>65</v>
      </c>
      <c r="I9" s="32">
        <f aca="true" ca="1" t="shared" si="4" ref="I9:I72">RAND()</f>
        <v>0.289031521278602</v>
      </c>
      <c r="J9" s="32">
        <f aca="true" t="shared" si="5" ref="J9:J39">K9*N9</f>
        <v>45.63</v>
      </c>
      <c r="K9" s="32">
        <f aca="true" ca="1" t="shared" si="6" ref="J9:K73">ROUND(RAND()*$K$6*10+1.5,0)/10</f>
        <v>16.9</v>
      </c>
      <c r="L9" s="32">
        <f aca="true" ca="1" t="shared" si="7" ref="L9:L39">ROUND(RAND()*7-0.5,0)</f>
        <v>0</v>
      </c>
      <c r="M9" s="32" t="str">
        <f aca="true" t="shared" si="8" ref="M9:M41">VLOOKUP($L9,$V$8:$X$14,2)</f>
        <v>Aluminium</v>
      </c>
      <c r="N9" s="32">
        <f aca="true" t="shared" si="9" ref="N9:N41">VLOOKUP($L9,$V$8:$X$14,3)</f>
        <v>2.7</v>
      </c>
      <c r="O9" s="32" t="str">
        <f aca="true" t="shared" si="10" ref="O9:O40">M9&amp;" hat eine Dichte von "&amp;N9&amp;" g/cm³. Bestimme die Masse von "&amp;K9&amp;"cm³ "&amp;M9&amp;"."</f>
        <v>Aluminium hat eine Dichte von 2,7 g/cm³. Bestimme die Masse von 16,9cm³ Aluminium.</v>
      </c>
      <c r="Q9" s="33"/>
      <c r="S9" s="32">
        <f aca="true" ca="1" t="shared" si="11" ref="S8:S39">ROUND(RAND()*8,0)</f>
        <v>3</v>
      </c>
      <c r="V9" s="32">
        <v>1</v>
      </c>
      <c r="W9" s="34" t="s">
        <v>18</v>
      </c>
      <c r="X9" s="32">
        <v>8.5</v>
      </c>
      <c r="Z9" s="22"/>
    </row>
    <row r="10" spans="1:26" ht="15">
      <c r="A10" s="2">
        <v>3</v>
      </c>
      <c r="B10" s="19" t="str">
        <f t="shared" si="1"/>
        <v>Ein Körper der Masse 8,84 g hat ein Volumen von 6,8 cm³. Berechne die Dichte des Materials.</v>
      </c>
      <c r="C10" s="19">
        <f t="shared" si="2"/>
        <v>1.3</v>
      </c>
      <c r="D10" s="2" t="str">
        <f t="shared" si="0"/>
        <v>3)  Ein Körper der Masse 8,84 g hat ein Volumen von 6,8 cm³. Berechne die Dichte des Materials. </v>
      </c>
      <c r="H10" s="32">
        <f t="shared" si="3"/>
        <v>25</v>
      </c>
      <c r="I10" s="32">
        <f ca="1" t="shared" si="4"/>
        <v>0.7847637761634852</v>
      </c>
      <c r="J10" s="32">
        <f t="shared" si="5"/>
        <v>14.742</v>
      </c>
      <c r="K10" s="32">
        <f ca="1" t="shared" si="6"/>
        <v>18.2</v>
      </c>
      <c r="L10" s="32">
        <f ca="1" t="shared" si="7"/>
        <v>5</v>
      </c>
      <c r="M10" s="32" t="str">
        <f t="shared" si="8"/>
        <v>Öl</v>
      </c>
      <c r="N10" s="32">
        <f t="shared" si="9"/>
        <v>0.81</v>
      </c>
      <c r="O10" s="32" t="str">
        <f t="shared" si="10"/>
        <v>Öl hat eine Dichte von 0,81 g/cm³. Bestimme die Masse von 18,2cm³ Öl.</v>
      </c>
      <c r="Q10" s="33"/>
      <c r="S10" s="32">
        <f ca="1" t="shared" si="11"/>
        <v>3</v>
      </c>
      <c r="V10" s="32">
        <v>2</v>
      </c>
      <c r="W10" s="34" t="s">
        <v>19</v>
      </c>
      <c r="X10" s="32">
        <v>19.3</v>
      </c>
      <c r="Z10" s="22"/>
    </row>
    <row r="11" spans="1:26" ht="15">
      <c r="A11" s="2">
        <v>4</v>
      </c>
      <c r="B11" s="19" t="str">
        <f t="shared" si="1"/>
        <v>Ein Körper der Masse 123,67 g hat ein Volumen von 8,3 cm³. Berechne die Dichte des Materials.</v>
      </c>
      <c r="C11" s="19">
        <f t="shared" si="2"/>
        <v>14.9</v>
      </c>
      <c r="D11" s="2" t="str">
        <f t="shared" si="0"/>
        <v>4)  Ein Körper der Masse 123,67 g hat ein Volumen von 8,3 cm³. Berechne die Dichte des Materials. </v>
      </c>
      <c r="H11" s="32">
        <f t="shared" si="3"/>
        <v>43</v>
      </c>
      <c r="I11" s="32">
        <f ca="1" t="shared" si="4"/>
        <v>0.578628561992824</v>
      </c>
      <c r="J11" s="32">
        <f t="shared" si="5"/>
        <v>7.128000000000001</v>
      </c>
      <c r="K11" s="32">
        <f ca="1" t="shared" si="6"/>
        <v>8.8</v>
      </c>
      <c r="L11" s="32">
        <f ca="1" t="shared" si="7"/>
        <v>5</v>
      </c>
      <c r="M11" s="32" t="str">
        <f t="shared" si="8"/>
        <v>Öl</v>
      </c>
      <c r="N11" s="32">
        <f t="shared" si="9"/>
        <v>0.81</v>
      </c>
      <c r="O11" s="32" t="str">
        <f t="shared" si="10"/>
        <v>Öl hat eine Dichte von 0,81 g/cm³. Bestimme die Masse von 8,8cm³ Öl.</v>
      </c>
      <c r="Q11" s="33"/>
      <c r="S11" s="32">
        <f ca="1" t="shared" si="11"/>
        <v>8</v>
      </c>
      <c r="V11" s="32">
        <v>3</v>
      </c>
      <c r="W11" s="34" t="s">
        <v>20</v>
      </c>
      <c r="X11" s="32">
        <v>10.5</v>
      </c>
      <c r="Z11" s="22"/>
    </row>
    <row r="12" spans="1:26" ht="15">
      <c r="A12" s="2">
        <v>5</v>
      </c>
      <c r="B12" s="19" t="str">
        <f t="shared" si="1"/>
        <v>Messing hat eine Dichte von 8,5 g/cm³. Bestimme das Volumen von 93,5g Messing.</v>
      </c>
      <c r="C12" s="19">
        <f t="shared" si="2"/>
        <v>11</v>
      </c>
      <c r="D12" s="2" t="str">
        <f t="shared" si="0"/>
        <v>5)  Messing hat eine Dichte von 8,5 g/cm³. Bestimme das Volumen von 93,5g Messing. </v>
      </c>
      <c r="H12" s="32">
        <f t="shared" si="3"/>
        <v>13</v>
      </c>
      <c r="I12" s="32">
        <f ca="1" t="shared" si="4"/>
        <v>0.9003616408942363</v>
      </c>
      <c r="J12" s="32">
        <f t="shared" si="5"/>
        <v>128.35</v>
      </c>
      <c r="K12" s="32">
        <f ca="1" t="shared" si="6"/>
        <v>15.1</v>
      </c>
      <c r="L12" s="32">
        <f ca="1" t="shared" si="7"/>
        <v>1</v>
      </c>
      <c r="M12" s="32" t="str">
        <f t="shared" si="8"/>
        <v>Messing</v>
      </c>
      <c r="N12" s="32">
        <f t="shared" si="9"/>
        <v>8.5</v>
      </c>
      <c r="O12" s="32" t="str">
        <f t="shared" si="10"/>
        <v>Messing hat eine Dichte von 8,5 g/cm³. Bestimme die Masse von 15,1cm³ Messing.</v>
      </c>
      <c r="Q12" s="33"/>
      <c r="S12" s="32">
        <f ca="1" t="shared" si="11"/>
        <v>5</v>
      </c>
      <c r="V12" s="32">
        <v>4</v>
      </c>
      <c r="W12" s="34" t="s">
        <v>21</v>
      </c>
      <c r="X12" s="32">
        <v>7.8</v>
      </c>
      <c r="Z12" s="22"/>
    </row>
    <row r="13" spans="1:26" ht="15">
      <c r="A13" s="2">
        <v>6</v>
      </c>
      <c r="B13" s="19" t="str">
        <f t="shared" si="1"/>
        <v>Eisen hat eine Dichte von 7,8 g/cm³. Bestimme die Masse von 13,8cm³ Eisen.</v>
      </c>
      <c r="C13" s="19">
        <f t="shared" si="2"/>
        <v>107.64</v>
      </c>
      <c r="D13" s="2" t="str">
        <f t="shared" si="0"/>
        <v>6)  Eisen hat eine Dichte von 7,8 g/cm³. Bestimme die Masse von 13,8cm³ Eisen. </v>
      </c>
      <c r="H13" s="32">
        <f t="shared" si="3"/>
        <v>56</v>
      </c>
      <c r="I13" s="32">
        <f ca="1" t="shared" si="4"/>
        <v>0.4018594120071399</v>
      </c>
      <c r="J13" s="32">
        <f t="shared" si="5"/>
        <v>42.78</v>
      </c>
      <c r="K13" s="32">
        <f ca="1" t="shared" si="6"/>
        <v>18.6</v>
      </c>
      <c r="L13" s="32">
        <f ca="1" t="shared" si="7"/>
        <v>6</v>
      </c>
      <c r="M13" s="32" t="str">
        <f t="shared" si="8"/>
        <v>Beton</v>
      </c>
      <c r="N13" s="32">
        <f t="shared" si="9"/>
        <v>2.3</v>
      </c>
      <c r="O13" s="32" t="str">
        <f t="shared" si="10"/>
        <v>Beton hat eine Dichte von 2,3 g/cm³. Bestimme die Masse von 18,6cm³ Beton.</v>
      </c>
      <c r="Q13" s="33"/>
      <c r="S13" s="32">
        <f ca="1" t="shared" si="11"/>
        <v>5</v>
      </c>
      <c r="V13" s="32">
        <v>5</v>
      </c>
      <c r="W13" s="35" t="s">
        <v>22</v>
      </c>
      <c r="X13" s="32">
        <v>0.81</v>
      </c>
      <c r="Z13" s="22"/>
    </row>
    <row r="14" spans="1:26" ht="15">
      <c r="A14" s="2">
        <v>7</v>
      </c>
      <c r="B14" s="19" t="str">
        <f t="shared" si="1"/>
        <v>Ein Körper der Masse 221,85 g hat ein Volumen von 15,3 cm³. Berechne die Dichte des Materials.</v>
      </c>
      <c r="C14" s="19">
        <f t="shared" si="2"/>
        <v>14.5</v>
      </c>
      <c r="D14" s="2" t="str">
        <f t="shared" si="0"/>
        <v>7)  Ein Körper der Masse 221,85 g hat ein Volumen von 15,3 cm³. Berechne die Dichte des Materials. </v>
      </c>
      <c r="H14" s="32">
        <f t="shared" si="3"/>
        <v>84</v>
      </c>
      <c r="I14" s="32">
        <f ca="1" t="shared" si="4"/>
        <v>0.12632390363625767</v>
      </c>
      <c r="J14" s="32">
        <f t="shared" si="5"/>
        <v>136.5</v>
      </c>
      <c r="K14" s="32">
        <f ca="1" t="shared" si="6"/>
        <v>17.5</v>
      </c>
      <c r="L14" s="32">
        <f ca="1" t="shared" si="7"/>
        <v>4</v>
      </c>
      <c r="M14" s="32" t="str">
        <f t="shared" si="8"/>
        <v>Eisen</v>
      </c>
      <c r="N14" s="32">
        <f t="shared" si="9"/>
        <v>7.8</v>
      </c>
      <c r="O14" s="32" t="str">
        <f t="shared" si="10"/>
        <v>Eisen hat eine Dichte von 7,8 g/cm³. Bestimme die Masse von 17,5cm³ Eisen.</v>
      </c>
      <c r="Q14" s="33"/>
      <c r="S14" s="32">
        <f ca="1" t="shared" si="11"/>
        <v>2</v>
      </c>
      <c r="V14" s="32">
        <v>6</v>
      </c>
      <c r="W14" s="35" t="s">
        <v>23</v>
      </c>
      <c r="X14" s="32">
        <v>2.3</v>
      </c>
      <c r="Z14" s="22"/>
    </row>
    <row r="15" spans="1:26" ht="15">
      <c r="A15" s="2">
        <v>8</v>
      </c>
      <c r="B15" s="19" t="str">
        <f t="shared" si="1"/>
        <v>Ein Körper der Masse 267,32 g hat ein Volumen von 16,3 cm³. Berechne die Dichte des Materials.</v>
      </c>
      <c r="C15" s="19">
        <f t="shared" si="2"/>
        <v>16.4</v>
      </c>
      <c r="D15" s="2" t="str">
        <f t="shared" si="0"/>
        <v>8)  Ein Körper der Masse 267,32 g hat ein Volumen von 16,3 cm³. Berechne die Dichte des Materials. </v>
      </c>
      <c r="H15" s="32">
        <f t="shared" si="3"/>
        <v>87</v>
      </c>
      <c r="I15" s="32">
        <f ca="1" t="shared" si="4"/>
        <v>0.09984502594944578</v>
      </c>
      <c r="J15" s="32">
        <f t="shared" si="5"/>
        <v>67.08</v>
      </c>
      <c r="K15" s="32">
        <f ca="1" t="shared" si="6"/>
        <v>8.6</v>
      </c>
      <c r="L15" s="32">
        <f ca="1" t="shared" si="7"/>
        <v>4</v>
      </c>
      <c r="M15" s="32" t="str">
        <f t="shared" si="8"/>
        <v>Eisen</v>
      </c>
      <c r="N15" s="32">
        <f t="shared" si="9"/>
        <v>7.8</v>
      </c>
      <c r="O15" s="32" t="str">
        <f t="shared" si="10"/>
        <v>Eisen hat eine Dichte von 7,8 g/cm³. Bestimme die Masse von 8,6cm³ Eisen.</v>
      </c>
      <c r="Q15" s="33"/>
      <c r="S15" s="32">
        <f ca="1" t="shared" si="11"/>
        <v>0</v>
      </c>
      <c r="W15" s="34"/>
      <c r="Z15" s="22"/>
    </row>
    <row r="16" spans="1:26" ht="15">
      <c r="A16" s="2">
        <v>9</v>
      </c>
      <c r="B16" s="19" t="str">
        <f t="shared" si="1"/>
        <v>Eisen hat eine Dichte von 7,8 g/cm³. Bestimme die Masse von 2,4cm³ Eisen.</v>
      </c>
      <c r="C16" s="19">
        <f t="shared" si="2"/>
        <v>18.72</v>
      </c>
      <c r="D16" s="2" t="str">
        <f t="shared" si="0"/>
        <v>9)  Eisen hat eine Dichte von 7,8 g/cm³. Bestimme die Masse von 2,4cm³ Eisen. </v>
      </c>
      <c r="H16" s="32">
        <f t="shared" si="3"/>
        <v>54</v>
      </c>
      <c r="I16" s="32">
        <f ca="1" t="shared" si="4"/>
        <v>0.4556855546234535</v>
      </c>
      <c r="J16" s="32">
        <f t="shared" si="5"/>
        <v>11.340000000000002</v>
      </c>
      <c r="K16" s="32">
        <f ca="1" t="shared" si="6"/>
        <v>4.2</v>
      </c>
      <c r="L16" s="32">
        <f ca="1" t="shared" si="7"/>
        <v>0</v>
      </c>
      <c r="M16" s="32" t="str">
        <f t="shared" si="8"/>
        <v>Aluminium</v>
      </c>
      <c r="N16" s="32">
        <f t="shared" si="9"/>
        <v>2.7</v>
      </c>
      <c r="O16" s="32" t="str">
        <f t="shared" si="10"/>
        <v>Aluminium hat eine Dichte von 2,7 g/cm³. Bestimme die Masse von 4,2cm³ Aluminium.</v>
      </c>
      <c r="Q16" s="33"/>
      <c r="S16" s="32">
        <f ca="1" t="shared" si="11"/>
        <v>4</v>
      </c>
      <c r="W16" s="34"/>
      <c r="Z16" s="22"/>
    </row>
    <row r="17" spans="1:26" ht="15">
      <c r="A17" s="2">
        <v>10</v>
      </c>
      <c r="B17" s="19" t="str">
        <f t="shared" si="1"/>
        <v>Messing hat eine Dichte von 8,5 g/cm³. Bestimme das Volumen von 99,45g Messing.</v>
      </c>
      <c r="C17" s="19">
        <f t="shared" si="2"/>
        <v>11.7</v>
      </c>
      <c r="D17" s="2" t="str">
        <f t="shared" si="0"/>
        <v>10)  Messing hat eine Dichte von 8,5 g/cm³. Bestimme das Volumen von 99,45g Messing. </v>
      </c>
      <c r="H17" s="32">
        <f t="shared" si="3"/>
        <v>77</v>
      </c>
      <c r="I17" s="32">
        <f ca="1" t="shared" si="4"/>
        <v>0.1843103961198964</v>
      </c>
      <c r="J17" s="32">
        <f t="shared" si="5"/>
        <v>32.13</v>
      </c>
      <c r="K17" s="32">
        <f ca="1" t="shared" si="6"/>
        <v>11.9</v>
      </c>
      <c r="L17" s="32">
        <f ca="1" t="shared" si="7"/>
        <v>0</v>
      </c>
      <c r="M17" s="32" t="str">
        <f t="shared" si="8"/>
        <v>Aluminium</v>
      </c>
      <c r="N17" s="32">
        <f t="shared" si="9"/>
        <v>2.7</v>
      </c>
      <c r="O17" s="32" t="str">
        <f t="shared" si="10"/>
        <v>Aluminium hat eine Dichte von 2,7 g/cm³. Bestimme die Masse von 11,9cm³ Aluminium.</v>
      </c>
      <c r="Q17" s="33"/>
      <c r="S17" s="32">
        <f ca="1" t="shared" si="11"/>
        <v>1</v>
      </c>
      <c r="Z17" s="22"/>
    </row>
    <row r="18" spans="1:26" ht="15">
      <c r="A18" s="2">
        <v>11</v>
      </c>
      <c r="B18" s="19" t="str">
        <f t="shared" si="1"/>
        <v>Ein Körper der Masse 44,5 g hat ein Volumen von 2,5 cm³. Berechne die Dichte des Materials.</v>
      </c>
      <c r="C18" s="19">
        <f t="shared" si="2"/>
        <v>17.8</v>
      </c>
      <c r="D18" s="2" t="str">
        <f t="shared" si="0"/>
        <v>11)  Ein Körper der Masse 44,5 g hat ein Volumen von 2,5 cm³. Berechne die Dichte des Materials. </v>
      </c>
      <c r="H18" s="32">
        <f t="shared" si="3"/>
        <v>85</v>
      </c>
      <c r="I18" s="32">
        <f ca="1" t="shared" si="4"/>
        <v>0.11532593066781727</v>
      </c>
      <c r="J18" s="32">
        <f t="shared" si="5"/>
        <v>22.410000000000004</v>
      </c>
      <c r="K18" s="32">
        <f ca="1" t="shared" si="6"/>
        <v>8.3</v>
      </c>
      <c r="L18" s="32">
        <f ca="1" t="shared" si="7"/>
        <v>0</v>
      </c>
      <c r="M18" s="32" t="str">
        <f t="shared" si="8"/>
        <v>Aluminium</v>
      </c>
      <c r="N18" s="32">
        <f t="shared" si="9"/>
        <v>2.7</v>
      </c>
      <c r="O18" s="32" t="str">
        <f t="shared" si="10"/>
        <v>Aluminium hat eine Dichte von 2,7 g/cm³. Bestimme die Masse von 8,3cm³ Aluminium.</v>
      </c>
      <c r="Q18" s="33"/>
      <c r="S18" s="32">
        <f ca="1" t="shared" si="11"/>
        <v>1</v>
      </c>
      <c r="Z18" s="22"/>
    </row>
    <row r="19" spans="1:26" ht="15">
      <c r="A19" s="2">
        <v>12</v>
      </c>
      <c r="B19" s="19" t="str">
        <f t="shared" si="1"/>
        <v>Ein Körper der Masse 82,41 g hat ein Volumen von 6,7 cm³. Berechne die Dichte des Materials.</v>
      </c>
      <c r="C19" s="19">
        <f t="shared" si="2"/>
        <v>12.3</v>
      </c>
      <c r="D19" s="2" t="str">
        <f t="shared" si="0"/>
        <v>12)  Ein Körper der Masse 82,41 g hat ein Volumen von 6,7 cm³. Berechne die Dichte des Materials. </v>
      </c>
      <c r="H19" s="32">
        <f t="shared" si="3"/>
        <v>9</v>
      </c>
      <c r="I19" s="32">
        <f ca="1" t="shared" si="4"/>
        <v>0.9278919961784616</v>
      </c>
      <c r="J19" s="32">
        <f t="shared" si="5"/>
        <v>18.72</v>
      </c>
      <c r="K19" s="32">
        <f ca="1" t="shared" si="6"/>
        <v>2.4</v>
      </c>
      <c r="L19" s="32">
        <f ca="1" t="shared" si="7"/>
        <v>4</v>
      </c>
      <c r="M19" s="32" t="str">
        <f t="shared" si="8"/>
        <v>Eisen</v>
      </c>
      <c r="N19" s="32">
        <f t="shared" si="9"/>
        <v>7.8</v>
      </c>
      <c r="O19" s="32" t="str">
        <f t="shared" si="10"/>
        <v>Eisen hat eine Dichte von 7,8 g/cm³. Bestimme die Masse von 2,4cm³ Eisen.</v>
      </c>
      <c r="Q19" s="33"/>
      <c r="S19" s="32">
        <f ca="1" t="shared" si="11"/>
        <v>4</v>
      </c>
      <c r="Z19" s="22"/>
    </row>
    <row r="20" spans="1:26" ht="15">
      <c r="A20" s="2">
        <v>13</v>
      </c>
      <c r="B20" s="19" t="str">
        <f t="shared" si="1"/>
        <v>Messing hat eine Dichte von 8,5 g/cm³. Bestimme die Masse von 15,1cm³ Messing.</v>
      </c>
      <c r="C20" s="19">
        <f t="shared" si="2"/>
        <v>128.35</v>
      </c>
      <c r="D20" s="2" t="str">
        <f t="shared" si="0"/>
        <v>13)  Messing hat eine Dichte von 8,5 g/cm³. Bestimme die Masse von 15,1cm³ Messing. </v>
      </c>
      <c r="H20" s="32">
        <f t="shared" si="3"/>
        <v>30</v>
      </c>
      <c r="I20" s="32">
        <f ca="1" t="shared" si="4"/>
        <v>0.7065856601400365</v>
      </c>
      <c r="J20" s="32">
        <f t="shared" si="5"/>
        <v>34.830000000000005</v>
      </c>
      <c r="K20" s="32">
        <f ca="1" t="shared" si="6"/>
        <v>12.9</v>
      </c>
      <c r="L20" s="32">
        <f ca="1" t="shared" si="7"/>
        <v>0</v>
      </c>
      <c r="M20" s="32" t="str">
        <f t="shared" si="8"/>
        <v>Aluminium</v>
      </c>
      <c r="N20" s="32">
        <f t="shared" si="9"/>
        <v>2.7</v>
      </c>
      <c r="O20" s="32" t="str">
        <f t="shared" si="10"/>
        <v>Aluminium hat eine Dichte von 2,7 g/cm³. Bestimme die Masse von 12,9cm³ Aluminium.</v>
      </c>
      <c r="Q20" s="33"/>
      <c r="S20" s="32">
        <f ca="1" t="shared" si="11"/>
        <v>2</v>
      </c>
      <c r="Z20" s="22"/>
    </row>
    <row r="21" spans="1:26" ht="15">
      <c r="A21" s="2">
        <v>14</v>
      </c>
      <c r="B21" s="19" t="str">
        <f t="shared" si="1"/>
        <v>Aluminium hat eine Dichte von 2,7 g/cm³. Bestimme das Volumen von 21,06g Aluminium.</v>
      </c>
      <c r="C21" s="19">
        <f t="shared" si="2"/>
        <v>7.8</v>
      </c>
      <c r="D21" s="2" t="str">
        <f t="shared" si="0"/>
        <v>14)  Aluminium hat eine Dichte von 2,7 g/cm³. Bestimme das Volumen von 21,06g Aluminium. </v>
      </c>
      <c r="H21" s="32">
        <f t="shared" si="3"/>
        <v>69</v>
      </c>
      <c r="I21" s="32">
        <f ca="1" t="shared" si="4"/>
        <v>0.24459602942700776</v>
      </c>
      <c r="J21" s="32">
        <f t="shared" si="5"/>
        <v>18.900000000000002</v>
      </c>
      <c r="K21" s="32">
        <f ca="1" t="shared" si="6"/>
        <v>1.8</v>
      </c>
      <c r="L21" s="32">
        <f ca="1" t="shared" si="7"/>
        <v>3</v>
      </c>
      <c r="M21" s="32" t="str">
        <f t="shared" si="8"/>
        <v>Silber</v>
      </c>
      <c r="N21" s="32">
        <f t="shared" si="9"/>
        <v>10.5</v>
      </c>
      <c r="O21" s="32" t="str">
        <f t="shared" si="10"/>
        <v>Silber hat eine Dichte von 10,5 g/cm³. Bestimme die Masse von 1,8cm³ Silber.</v>
      </c>
      <c r="Q21" s="33"/>
      <c r="S21" s="32">
        <f ca="1" t="shared" si="11"/>
        <v>1</v>
      </c>
      <c r="Z21" s="22"/>
    </row>
    <row r="22" spans="1:26" ht="15">
      <c r="A22" s="2">
        <v>15</v>
      </c>
      <c r="B22" s="19" t="str">
        <f t="shared" si="1"/>
        <v>Gold hat eine Dichte von 19,3 g/cm³. Bestimme das Volumen von 131,24g Gold.</v>
      </c>
      <c r="C22" s="19">
        <f t="shared" si="2"/>
        <v>6.8</v>
      </c>
      <c r="D22" s="2" t="str">
        <f t="shared" si="0"/>
        <v>15)  Gold hat eine Dichte von 19,3 g/cm³. Bestimme das Volumen von 131,24g Gold. </v>
      </c>
      <c r="H22" s="32">
        <f t="shared" si="3"/>
        <v>41</v>
      </c>
      <c r="I22" s="32">
        <f ca="1" t="shared" si="4"/>
        <v>0.6063851002665821</v>
      </c>
      <c r="J22" s="32">
        <f t="shared" si="5"/>
        <v>92.64</v>
      </c>
      <c r="K22" s="32">
        <f ca="1" t="shared" si="6"/>
        <v>4.8</v>
      </c>
      <c r="L22" s="32">
        <f ca="1" t="shared" si="7"/>
        <v>2</v>
      </c>
      <c r="M22" s="32" t="str">
        <f t="shared" si="8"/>
        <v>Gold</v>
      </c>
      <c r="N22" s="32">
        <f t="shared" si="9"/>
        <v>19.3</v>
      </c>
      <c r="O22" s="32" t="str">
        <f t="shared" si="10"/>
        <v>Gold hat eine Dichte von 19,3 g/cm³. Bestimme die Masse von 4,8cm³ Gold.</v>
      </c>
      <c r="Q22" s="33"/>
      <c r="S22" s="32">
        <f ca="1" t="shared" si="11"/>
        <v>0</v>
      </c>
      <c r="Z22" s="22"/>
    </row>
    <row r="23" spans="1:26" ht="15">
      <c r="A23" s="2">
        <v>16</v>
      </c>
      <c r="B23" s="19" t="str">
        <f t="shared" si="1"/>
        <v>Aluminium hat eine Dichte von 2,7 g/cm³. Bestimme das Volumen von 28,62g Aluminium.</v>
      </c>
      <c r="C23" s="19">
        <f t="shared" si="2"/>
        <v>10.6</v>
      </c>
      <c r="D23" s="2" t="str">
        <f t="shared" si="0"/>
        <v>16)  Aluminium hat eine Dichte von 2,7 g/cm³. Bestimme das Volumen von 28,62g Aluminium. </v>
      </c>
      <c r="H23" s="32">
        <f t="shared" si="3"/>
        <v>92</v>
      </c>
      <c r="I23" s="32">
        <f ca="1" t="shared" si="4"/>
        <v>0.07555176426847632</v>
      </c>
      <c r="J23" s="32">
        <f t="shared" si="5"/>
        <v>193</v>
      </c>
      <c r="K23" s="32">
        <f ca="1" t="shared" si="6"/>
        <v>10</v>
      </c>
      <c r="L23" s="32">
        <f ca="1" t="shared" si="7"/>
        <v>2</v>
      </c>
      <c r="M23" s="32" t="str">
        <f t="shared" si="8"/>
        <v>Gold</v>
      </c>
      <c r="N23" s="32">
        <f t="shared" si="9"/>
        <v>19.3</v>
      </c>
      <c r="O23" s="32" t="str">
        <f t="shared" si="10"/>
        <v>Gold hat eine Dichte von 19,3 g/cm³. Bestimme die Masse von 10cm³ Gold.</v>
      </c>
      <c r="Q23" s="33"/>
      <c r="S23" s="32">
        <f ca="1" t="shared" si="11"/>
        <v>5</v>
      </c>
      <c r="Z23" s="22"/>
    </row>
    <row r="24" spans="1:26" ht="15">
      <c r="A24" s="2">
        <v>17</v>
      </c>
      <c r="B24" s="19" t="str">
        <f t="shared" si="1"/>
        <v>Ein Körper der Masse 18 g hat ein Volumen von 5 cm³. Berechne die Dichte des Materials.</v>
      </c>
      <c r="C24" s="19">
        <f t="shared" si="2"/>
        <v>3.6</v>
      </c>
      <c r="D24" s="2" t="str">
        <f t="shared" si="0"/>
        <v>17)  Ein Körper der Masse 18 g hat ein Volumen von 5 cm³. Berechne die Dichte des Materials. </v>
      </c>
      <c r="H24" s="32">
        <f t="shared" si="3"/>
        <v>35</v>
      </c>
      <c r="I24" s="32">
        <f ca="1" t="shared" si="4"/>
        <v>0.642342905523971</v>
      </c>
      <c r="J24" s="32">
        <f t="shared" si="5"/>
        <v>55.97</v>
      </c>
      <c r="K24" s="32">
        <f ca="1" t="shared" si="6"/>
        <v>2.9</v>
      </c>
      <c r="L24" s="32">
        <f ca="1" t="shared" si="7"/>
        <v>2</v>
      </c>
      <c r="M24" s="32" t="str">
        <f t="shared" si="8"/>
        <v>Gold</v>
      </c>
      <c r="N24" s="32">
        <f t="shared" si="9"/>
        <v>19.3</v>
      </c>
      <c r="O24" s="32" t="str">
        <f t="shared" si="10"/>
        <v>Gold hat eine Dichte von 19,3 g/cm³. Bestimme die Masse von 2,9cm³ Gold.</v>
      </c>
      <c r="Q24" s="33"/>
      <c r="S24" s="32">
        <f ca="1" t="shared" si="11"/>
        <v>5</v>
      </c>
      <c r="Z24" s="22"/>
    </row>
    <row r="25" spans="1:26" ht="15">
      <c r="A25" s="2">
        <v>18</v>
      </c>
      <c r="B25" s="19" t="str">
        <f t="shared" si="1"/>
        <v>Ein Körper der Masse 44,28 g hat ein Volumen von 12,3 cm³. Berechne die Dichte des Materials.</v>
      </c>
      <c r="C25" s="19">
        <f t="shared" si="2"/>
        <v>3.6</v>
      </c>
      <c r="D25" s="2" t="str">
        <f t="shared" si="0"/>
        <v>18)  Ein Körper der Masse 44,28 g hat ein Volumen von 12,3 cm³. Berechne die Dichte des Materials. </v>
      </c>
      <c r="H25" s="32">
        <f t="shared" si="3"/>
        <v>66</v>
      </c>
      <c r="I25" s="32">
        <f ca="1" t="shared" si="4"/>
        <v>0.28549517629555576</v>
      </c>
      <c r="J25" s="32">
        <f t="shared" si="5"/>
        <v>103.95</v>
      </c>
      <c r="K25" s="32">
        <f ca="1" t="shared" si="6"/>
        <v>9.9</v>
      </c>
      <c r="L25" s="32">
        <f ca="1" t="shared" si="7"/>
        <v>3</v>
      </c>
      <c r="M25" s="32" t="str">
        <f t="shared" si="8"/>
        <v>Silber</v>
      </c>
      <c r="N25" s="32">
        <f t="shared" si="9"/>
        <v>10.5</v>
      </c>
      <c r="O25" s="32" t="str">
        <f t="shared" si="10"/>
        <v>Silber hat eine Dichte von 10,5 g/cm³. Bestimme die Masse von 9,9cm³ Silber.</v>
      </c>
      <c r="Q25" s="33"/>
      <c r="S25" s="32">
        <f ca="1" t="shared" si="11"/>
        <v>2</v>
      </c>
      <c r="Z25" s="22"/>
    </row>
    <row r="26" spans="1:26" ht="15">
      <c r="A26" s="2">
        <v>19</v>
      </c>
      <c r="B26" s="19" t="str">
        <f t="shared" si="1"/>
        <v>Beton hat eine Dichte von 2,3 g/cm³. Bestimme die Masse von 19,3cm³ Beton.</v>
      </c>
      <c r="C26" s="19">
        <f t="shared" si="2"/>
        <v>44.39</v>
      </c>
      <c r="D26" s="2" t="str">
        <f t="shared" si="0"/>
        <v>19)  Beton hat eine Dichte von 2,3 g/cm³. Bestimme die Masse von 19,3cm³ Beton. </v>
      </c>
      <c r="H26" s="32">
        <f t="shared" si="3"/>
        <v>64</v>
      </c>
      <c r="I26" s="32">
        <f ca="1" t="shared" si="4"/>
        <v>0.28993131272022243</v>
      </c>
      <c r="J26" s="32">
        <f t="shared" si="5"/>
        <v>136.5</v>
      </c>
      <c r="K26" s="32">
        <f ca="1" t="shared" si="6"/>
        <v>17.5</v>
      </c>
      <c r="L26" s="32">
        <f ca="1" t="shared" si="7"/>
        <v>4</v>
      </c>
      <c r="M26" s="32" t="str">
        <f t="shared" si="8"/>
        <v>Eisen</v>
      </c>
      <c r="N26" s="32">
        <f t="shared" si="9"/>
        <v>7.8</v>
      </c>
      <c r="O26" s="32" t="str">
        <f t="shared" si="10"/>
        <v>Eisen hat eine Dichte von 7,8 g/cm³. Bestimme die Masse von 17,5cm³ Eisen.</v>
      </c>
      <c r="Q26" s="33"/>
      <c r="S26" s="32">
        <f ca="1" t="shared" si="11"/>
        <v>4</v>
      </c>
      <c r="Z26" s="22"/>
    </row>
    <row r="27" spans="1:26" ht="15">
      <c r="A27" s="2">
        <v>20</v>
      </c>
      <c r="B27" s="19" t="str">
        <f t="shared" si="1"/>
        <v>Silber hat eine Dichte von 10,5 g/cm³. Bestimme das Volumen von 181,65g Silber.</v>
      </c>
      <c r="C27" s="19">
        <f t="shared" si="2"/>
        <v>17.3</v>
      </c>
      <c r="D27" s="2" t="str">
        <f t="shared" si="0"/>
        <v>20)  Silber hat eine Dichte von 10,5 g/cm³. Bestimme das Volumen von 181,65g Silber. </v>
      </c>
      <c r="H27" s="32">
        <f t="shared" si="3"/>
        <v>19</v>
      </c>
      <c r="I27" s="32">
        <f ca="1" t="shared" si="4"/>
        <v>0.8461728274010347</v>
      </c>
      <c r="J27" s="32">
        <f t="shared" si="5"/>
        <v>44.39</v>
      </c>
      <c r="K27" s="32">
        <f ca="1" t="shared" si="6"/>
        <v>19.3</v>
      </c>
      <c r="L27" s="32">
        <f ca="1" t="shared" si="7"/>
        <v>6</v>
      </c>
      <c r="M27" s="32" t="str">
        <f t="shared" si="8"/>
        <v>Beton</v>
      </c>
      <c r="N27" s="32">
        <f t="shared" si="9"/>
        <v>2.3</v>
      </c>
      <c r="O27" s="32" t="str">
        <f t="shared" si="10"/>
        <v>Beton hat eine Dichte von 2,3 g/cm³. Bestimme die Masse von 19,3cm³ Beton.</v>
      </c>
      <c r="Q27" s="33"/>
      <c r="S27" s="32">
        <f ca="1" t="shared" si="11"/>
        <v>5</v>
      </c>
      <c r="Z27" s="22"/>
    </row>
    <row r="28" spans="1:26" ht="15">
      <c r="A28" s="2">
        <v>21</v>
      </c>
      <c r="B28" s="19" t="str">
        <f t="shared" si="1"/>
        <v>Ein Körper der Masse 210,98 g hat ein Volumen von 15,4 cm³. Berechne die Dichte des Materials.</v>
      </c>
      <c r="C28" s="19">
        <f t="shared" si="2"/>
        <v>13.7</v>
      </c>
      <c r="D28" s="2" t="str">
        <f t="shared" si="0"/>
        <v>21)  Ein Körper der Masse 210,98 g hat ein Volumen von 15,4 cm³. Berechne die Dichte des Materials. </v>
      </c>
      <c r="H28" s="32">
        <f t="shared" si="3"/>
        <v>42</v>
      </c>
      <c r="I28" s="32">
        <f ca="1" t="shared" si="4"/>
        <v>0.588752076429758</v>
      </c>
      <c r="J28" s="32">
        <f t="shared" si="5"/>
        <v>6.21</v>
      </c>
      <c r="K28" s="32">
        <f ca="1" t="shared" si="6"/>
        <v>2.7</v>
      </c>
      <c r="L28" s="32">
        <f ca="1" t="shared" si="7"/>
        <v>6</v>
      </c>
      <c r="M28" s="32" t="str">
        <f>VLOOKUP($L28,$V$8:$X$14,2)</f>
        <v>Beton</v>
      </c>
      <c r="N28" s="32">
        <f>VLOOKUP($L28,$V$8:$X$14,3)</f>
        <v>2.3</v>
      </c>
      <c r="O28" s="32" t="str">
        <f t="shared" si="10"/>
        <v>Beton hat eine Dichte von 2,3 g/cm³. Bestimme die Masse von 2,7cm³ Beton.</v>
      </c>
      <c r="Q28" s="33"/>
      <c r="S28" s="32">
        <f ca="1" t="shared" si="11"/>
        <v>2</v>
      </c>
      <c r="Z28" s="22"/>
    </row>
    <row r="29" spans="1:26" ht="15">
      <c r="A29" s="2">
        <v>22</v>
      </c>
      <c r="B29" s="19" t="str">
        <f t="shared" si="1"/>
        <v>Eisen hat eine Dichte von 7,8 g/cm³. Bestimme die Masse von 7,4cm³ Eisen.</v>
      </c>
      <c r="C29" s="19">
        <f t="shared" si="2"/>
        <v>57.72</v>
      </c>
      <c r="D29" s="2" t="str">
        <f t="shared" si="0"/>
        <v>22)  Eisen hat eine Dichte von 7,8 g/cm³. Bestimme die Masse von 7,4cm³ Eisen. </v>
      </c>
      <c r="H29" s="32">
        <f t="shared" si="3"/>
        <v>2</v>
      </c>
      <c r="I29" s="32">
        <f ca="1" t="shared" si="4"/>
        <v>0.9797384411943725</v>
      </c>
      <c r="J29" s="32">
        <f t="shared" si="5"/>
        <v>75.27</v>
      </c>
      <c r="K29" s="32">
        <f ca="1" t="shared" si="6"/>
        <v>3.9</v>
      </c>
      <c r="L29" s="32">
        <f ca="1" t="shared" si="7"/>
        <v>2</v>
      </c>
      <c r="M29" s="32" t="str">
        <f t="shared" si="8"/>
        <v>Gold</v>
      </c>
      <c r="N29" s="32">
        <f t="shared" si="9"/>
        <v>19.3</v>
      </c>
      <c r="O29" s="32" t="str">
        <f t="shared" si="10"/>
        <v>Gold hat eine Dichte von 19,3 g/cm³. Bestimme die Masse von 3,9cm³ Gold.</v>
      </c>
      <c r="Q29" s="33"/>
      <c r="S29" s="32">
        <f ca="1" t="shared" si="11"/>
        <v>7</v>
      </c>
      <c r="Z29" s="22"/>
    </row>
    <row r="30" spans="1:26" ht="15">
      <c r="A30" s="2">
        <v>23</v>
      </c>
      <c r="B30" s="19" t="str">
        <f t="shared" si="1"/>
        <v>Öl hat eine Dichte von 0,81 g/cm³. Bestimme das Volumen von 7,776g Öl.</v>
      </c>
      <c r="C30" s="19">
        <f t="shared" si="2"/>
        <v>9.6</v>
      </c>
      <c r="D30" s="2" t="str">
        <f t="shared" si="0"/>
        <v>23)  Öl hat eine Dichte von 0,81 g/cm³. Bestimme das Volumen von 7,776g Öl. </v>
      </c>
      <c r="H30" s="32">
        <f t="shared" si="3"/>
        <v>95</v>
      </c>
      <c r="I30" s="32">
        <f ca="1" t="shared" si="4"/>
        <v>0.05954515141650252</v>
      </c>
      <c r="J30" s="32">
        <f t="shared" si="5"/>
        <v>5.4</v>
      </c>
      <c r="K30" s="32">
        <f ca="1" t="shared" si="6"/>
        <v>2</v>
      </c>
      <c r="L30" s="32">
        <f ca="1" t="shared" si="7"/>
        <v>0</v>
      </c>
      <c r="M30" s="32" t="str">
        <f t="shared" si="8"/>
        <v>Aluminium</v>
      </c>
      <c r="N30" s="32">
        <f t="shared" si="9"/>
        <v>2.7</v>
      </c>
      <c r="O30" s="32" t="str">
        <f t="shared" si="10"/>
        <v>Aluminium hat eine Dichte von 2,7 g/cm³. Bestimme die Masse von 2cm³ Aluminium.</v>
      </c>
      <c r="Q30" s="33"/>
      <c r="S30" s="32">
        <f ca="1" t="shared" si="11"/>
        <v>4</v>
      </c>
      <c r="Z30" s="22"/>
    </row>
    <row r="31" spans="1:26" ht="15">
      <c r="A31" s="2">
        <v>24</v>
      </c>
      <c r="B31" s="19" t="str">
        <f t="shared" si="1"/>
        <v>Ein Körper der Masse 267,88 g hat ein Volumen von 14,8 cm³. Berechne die Dichte des Materials.</v>
      </c>
      <c r="C31" s="19">
        <f t="shared" si="2"/>
        <v>18.1</v>
      </c>
      <c r="D31" s="2" t="str">
        <f t="shared" si="0"/>
        <v>24)  Ein Körper der Masse 267,88 g hat ein Volumen von 14,8 cm³. Berechne die Dichte des Materials. </v>
      </c>
      <c r="H31" s="32">
        <f t="shared" si="3"/>
        <v>6</v>
      </c>
      <c r="I31" s="32">
        <f ca="1" t="shared" si="4"/>
        <v>0.9509260699298042</v>
      </c>
      <c r="J31" s="32">
        <f t="shared" si="5"/>
        <v>107.64</v>
      </c>
      <c r="K31" s="32">
        <f ca="1" t="shared" si="6"/>
        <v>13.8</v>
      </c>
      <c r="L31" s="32">
        <f ca="1" t="shared" si="7"/>
        <v>4</v>
      </c>
      <c r="M31" s="32" t="str">
        <f t="shared" si="8"/>
        <v>Eisen</v>
      </c>
      <c r="N31" s="32">
        <f t="shared" si="9"/>
        <v>7.8</v>
      </c>
      <c r="O31" s="32" t="str">
        <f t="shared" si="10"/>
        <v>Eisen hat eine Dichte von 7,8 g/cm³. Bestimme die Masse von 13,8cm³ Eisen.</v>
      </c>
      <c r="Q31" s="33"/>
      <c r="S31" s="32">
        <f ca="1" t="shared" si="11"/>
        <v>5</v>
      </c>
      <c r="Z31" s="22"/>
    </row>
    <row r="32" spans="1:26" ht="15">
      <c r="A32" s="2">
        <v>25</v>
      </c>
      <c r="B32" s="19" t="str">
        <f t="shared" si="1"/>
        <v>Öl hat eine Dichte von 0,81 g/cm³. Bestimme die Masse von 18,2cm³ Öl.</v>
      </c>
      <c r="C32" s="19">
        <f t="shared" si="2"/>
        <v>14.742</v>
      </c>
      <c r="D32" s="2" t="str">
        <f t="shared" si="0"/>
        <v>25)  Öl hat eine Dichte von 0,81 g/cm³. Bestimme die Masse von 18,2cm³ Öl. </v>
      </c>
      <c r="H32" s="32">
        <f t="shared" si="3"/>
        <v>58</v>
      </c>
      <c r="I32" s="32">
        <f ca="1" t="shared" si="4"/>
        <v>0.36202199215567354</v>
      </c>
      <c r="J32" s="32">
        <f t="shared" si="5"/>
        <v>142.8</v>
      </c>
      <c r="K32" s="32">
        <f ca="1" t="shared" si="6"/>
        <v>16.8</v>
      </c>
      <c r="L32" s="32">
        <f ca="1" t="shared" si="7"/>
        <v>1</v>
      </c>
      <c r="M32" s="32" t="str">
        <f t="shared" si="8"/>
        <v>Messing</v>
      </c>
      <c r="N32" s="32">
        <f t="shared" si="9"/>
        <v>8.5</v>
      </c>
      <c r="O32" s="32" t="str">
        <f t="shared" si="10"/>
        <v>Messing hat eine Dichte von 8,5 g/cm³. Bestimme die Masse von 16,8cm³ Messing.</v>
      </c>
      <c r="S32" s="32">
        <f ca="1" t="shared" si="11"/>
        <v>0</v>
      </c>
      <c r="Z32" s="22"/>
    </row>
    <row r="33" spans="1:26" ht="15">
      <c r="A33" s="2">
        <v>26</v>
      </c>
      <c r="B33" s="19" t="str">
        <f t="shared" si="1"/>
        <v>Beton hat eine Dichte von 2,3 g/cm³. Bestimme das Volumen von 3,91g Beton.</v>
      </c>
      <c r="C33" s="19">
        <f t="shared" si="2"/>
        <v>1.7</v>
      </c>
      <c r="D33" s="2" t="str">
        <f t="shared" si="0"/>
        <v>26)  Beton hat eine Dichte von 2,3 g/cm³. Bestimme das Volumen von 3,91g Beton. </v>
      </c>
      <c r="H33" s="32">
        <f t="shared" si="3"/>
        <v>74</v>
      </c>
      <c r="I33" s="32">
        <f ca="1" t="shared" si="4"/>
        <v>0.21538622476887992</v>
      </c>
      <c r="J33" s="32">
        <f t="shared" si="5"/>
        <v>177.56</v>
      </c>
      <c r="K33" s="32">
        <f ca="1" t="shared" si="6"/>
        <v>9.2</v>
      </c>
      <c r="L33" s="32">
        <f ca="1" t="shared" si="7"/>
        <v>2</v>
      </c>
      <c r="M33" s="32" t="str">
        <f t="shared" si="8"/>
        <v>Gold</v>
      </c>
      <c r="N33" s="32">
        <f t="shared" si="9"/>
        <v>19.3</v>
      </c>
      <c r="O33" s="32" t="str">
        <f t="shared" si="10"/>
        <v>Gold hat eine Dichte von 19,3 g/cm³. Bestimme die Masse von 9,2cm³ Gold.</v>
      </c>
      <c r="S33" s="32">
        <f ca="1" t="shared" si="11"/>
        <v>4</v>
      </c>
      <c r="Z33" s="22"/>
    </row>
    <row r="34" spans="1:26" ht="15">
      <c r="A34" s="2">
        <v>27</v>
      </c>
      <c r="B34" s="19" t="str">
        <f t="shared" si="1"/>
        <v>Eisen hat eine Dichte von 7,8 g/cm³. Bestimme die Masse von 14,4cm³ Eisen.</v>
      </c>
      <c r="C34" s="19">
        <f t="shared" si="2"/>
        <v>112.32</v>
      </c>
      <c r="D34" s="2">
        <f t="shared" si="0"/>
      </c>
      <c r="H34" s="32">
        <f t="shared" si="3"/>
        <v>1</v>
      </c>
      <c r="I34" s="32">
        <f ca="1" t="shared" si="4"/>
        <v>0.9826734716055127</v>
      </c>
      <c r="J34" s="32">
        <f t="shared" si="5"/>
        <v>35.1</v>
      </c>
      <c r="K34" s="32">
        <f ca="1" t="shared" si="6"/>
        <v>4.5</v>
      </c>
      <c r="L34" s="32">
        <f ca="1" t="shared" si="7"/>
        <v>4</v>
      </c>
      <c r="M34" s="32" t="str">
        <f t="shared" si="8"/>
        <v>Eisen</v>
      </c>
      <c r="N34" s="32">
        <f t="shared" si="9"/>
        <v>7.8</v>
      </c>
      <c r="O34" s="32" t="str">
        <f t="shared" si="10"/>
        <v>Eisen hat eine Dichte von 7,8 g/cm³. Bestimme die Masse von 4,5cm³ Eisen.</v>
      </c>
      <c r="S34" s="32">
        <f ca="1" t="shared" si="11"/>
        <v>6</v>
      </c>
      <c r="Z34" s="22"/>
    </row>
    <row r="35" spans="1:26" ht="15">
      <c r="A35" s="2">
        <v>28</v>
      </c>
      <c r="B35" s="19" t="str">
        <f t="shared" si="1"/>
        <v>Eisen hat eine Dichte von 7,8 g/cm³. Bestimme die Masse von 5,9cm³ Eisen.</v>
      </c>
      <c r="C35" s="19">
        <f t="shared" si="2"/>
        <v>46.02</v>
      </c>
      <c r="D35" s="2">
        <f t="shared" si="0"/>
      </c>
      <c r="H35" s="32">
        <f t="shared" si="3"/>
        <v>27</v>
      </c>
      <c r="I35" s="32">
        <f ca="1" t="shared" si="4"/>
        <v>0.7376383426005916</v>
      </c>
      <c r="J35" s="32">
        <f t="shared" si="5"/>
        <v>112.32</v>
      </c>
      <c r="K35" s="32">
        <f ca="1" t="shared" si="6"/>
        <v>14.4</v>
      </c>
      <c r="L35" s="32">
        <f ca="1" t="shared" si="7"/>
        <v>4</v>
      </c>
      <c r="M35" s="32" t="str">
        <f t="shared" si="8"/>
        <v>Eisen</v>
      </c>
      <c r="N35" s="32">
        <f t="shared" si="9"/>
        <v>7.8</v>
      </c>
      <c r="O35" s="32" t="str">
        <f t="shared" si="10"/>
        <v>Eisen hat eine Dichte von 7,8 g/cm³. Bestimme die Masse von 14,4cm³ Eisen.</v>
      </c>
      <c r="S35" s="32">
        <f ca="1" t="shared" si="11"/>
        <v>3</v>
      </c>
      <c r="Z35" s="22"/>
    </row>
    <row r="36" spans="1:26" ht="15">
      <c r="A36" s="2">
        <v>29</v>
      </c>
      <c r="B36" s="19" t="str">
        <f t="shared" si="1"/>
        <v>Eisen hat eine Dichte von 7,8 g/cm³. Bestimme das Volumen von 74,88g Eisen.</v>
      </c>
      <c r="C36" s="19">
        <f t="shared" si="2"/>
        <v>9.6</v>
      </c>
      <c r="D36" s="2">
        <f t="shared" si="0"/>
      </c>
      <c r="H36" s="32">
        <f t="shared" si="3"/>
        <v>70</v>
      </c>
      <c r="I36" s="32">
        <f ca="1" t="shared" si="4"/>
        <v>0.24073095987299375</v>
      </c>
      <c r="J36" s="32">
        <f t="shared" si="5"/>
        <v>145.08</v>
      </c>
      <c r="K36" s="32">
        <f ca="1" t="shared" si="6"/>
        <v>18.6</v>
      </c>
      <c r="L36" s="32">
        <f ca="1" t="shared" si="7"/>
        <v>4</v>
      </c>
      <c r="M36" s="32" t="str">
        <f t="shared" si="8"/>
        <v>Eisen</v>
      </c>
      <c r="N36" s="32">
        <f t="shared" si="9"/>
        <v>7.8</v>
      </c>
      <c r="O36" s="32" t="str">
        <f t="shared" si="10"/>
        <v>Eisen hat eine Dichte von 7,8 g/cm³. Bestimme die Masse von 18,6cm³ Eisen.</v>
      </c>
      <c r="S36" s="32">
        <f ca="1" t="shared" si="11"/>
        <v>4</v>
      </c>
      <c r="Z36" s="22"/>
    </row>
    <row r="37" spans="1:26" ht="15">
      <c r="A37" s="2">
        <v>30</v>
      </c>
      <c r="B37" s="19" t="str">
        <f t="shared" si="1"/>
        <v>Aluminium hat eine Dichte von 2,7 g/cm³. Bestimme die Masse von 12,9cm³ Aluminium.</v>
      </c>
      <c r="C37" s="19">
        <f t="shared" si="2"/>
        <v>34.830000000000005</v>
      </c>
      <c r="D37" s="2">
        <f t="shared" si="0"/>
      </c>
      <c r="H37" s="32">
        <f t="shared" si="3"/>
        <v>67</v>
      </c>
      <c r="I37" s="32">
        <f ca="1" t="shared" si="4"/>
        <v>0.2576766086101374</v>
      </c>
      <c r="J37" s="32">
        <f t="shared" si="5"/>
        <v>23.1</v>
      </c>
      <c r="K37" s="32">
        <f ca="1" t="shared" si="6"/>
        <v>2.2</v>
      </c>
      <c r="L37" s="32">
        <f ca="1" t="shared" si="7"/>
        <v>3</v>
      </c>
      <c r="M37" s="32" t="str">
        <f t="shared" si="8"/>
        <v>Silber</v>
      </c>
      <c r="N37" s="32">
        <f t="shared" si="9"/>
        <v>10.5</v>
      </c>
      <c r="O37" s="32" t="str">
        <f t="shared" si="10"/>
        <v>Silber hat eine Dichte von 10,5 g/cm³. Bestimme die Masse von 2,2cm³ Silber.</v>
      </c>
      <c r="S37" s="32">
        <f ca="1" t="shared" si="11"/>
        <v>5</v>
      </c>
      <c r="Z37" s="22"/>
    </row>
    <row r="38" spans="1:26" ht="15">
      <c r="A38" s="2">
        <v>31</v>
      </c>
      <c r="B38" s="19" t="str">
        <f t="shared" si="1"/>
        <v>Gold hat eine Dichte von 19,3 g/cm³. Bestimme das Volumen von 204,58g Gold.</v>
      </c>
      <c r="C38" s="19">
        <f t="shared" si="2"/>
        <v>10.6</v>
      </c>
      <c r="D38" s="2">
        <f t="shared" si="0"/>
      </c>
      <c r="H38" s="32">
        <f t="shared" si="3"/>
        <v>28</v>
      </c>
      <c r="I38" s="32">
        <f ca="1" t="shared" si="4"/>
        <v>0.732413876844074</v>
      </c>
      <c r="J38" s="32">
        <f t="shared" si="5"/>
        <v>46.02</v>
      </c>
      <c r="K38" s="32">
        <f ca="1" t="shared" si="6"/>
        <v>5.9</v>
      </c>
      <c r="L38" s="32">
        <f ca="1" t="shared" si="7"/>
        <v>4</v>
      </c>
      <c r="M38" s="32" t="str">
        <f t="shared" si="8"/>
        <v>Eisen</v>
      </c>
      <c r="N38" s="32">
        <f t="shared" si="9"/>
        <v>7.8</v>
      </c>
      <c r="O38" s="32" t="str">
        <f t="shared" si="10"/>
        <v>Eisen hat eine Dichte von 7,8 g/cm³. Bestimme die Masse von 5,9cm³ Eisen.</v>
      </c>
      <c r="S38" s="32">
        <f ca="1" t="shared" si="11"/>
        <v>2</v>
      </c>
      <c r="Z38" s="22"/>
    </row>
    <row r="39" spans="1:26" ht="15">
      <c r="A39" s="2">
        <v>32</v>
      </c>
      <c r="B39" s="19" t="str">
        <f t="shared" si="1"/>
        <v>Ein Körper der Masse 79,52 g hat ein Volumen von 11,2 cm³. Berechne die Dichte des Materials.</v>
      </c>
      <c r="C39" s="19">
        <f t="shared" si="2"/>
        <v>7.1</v>
      </c>
      <c r="D39" s="2">
        <f t="shared" si="0"/>
      </c>
      <c r="H39" s="32">
        <f t="shared" si="3"/>
        <v>90</v>
      </c>
      <c r="I39" s="32">
        <f ca="1" t="shared" si="4"/>
        <v>0.08625679364059491</v>
      </c>
      <c r="J39" s="32">
        <f t="shared" si="5"/>
        <v>174.3</v>
      </c>
      <c r="K39" s="32">
        <f ca="1" t="shared" si="6"/>
        <v>16.6</v>
      </c>
      <c r="L39" s="32">
        <f ca="1" t="shared" si="7"/>
        <v>3</v>
      </c>
      <c r="M39" s="32" t="str">
        <f t="shared" si="8"/>
        <v>Silber</v>
      </c>
      <c r="N39" s="32">
        <f t="shared" si="9"/>
        <v>10.5</v>
      </c>
      <c r="O39" s="32" t="str">
        <f t="shared" si="10"/>
        <v>Silber hat eine Dichte von 10,5 g/cm³. Bestimme die Masse von 16,6cm³ Silber.</v>
      </c>
      <c r="S39" s="32">
        <f ca="1" t="shared" si="11"/>
        <v>7</v>
      </c>
      <c r="Z39" s="22"/>
    </row>
    <row r="40" spans="2:26" ht="15">
      <c r="B40" s="25" t="str">
        <f aca="true" t="shared" si="12" ref="B9:B40">O40</f>
        <v>Ein Körper der Masse 82,41 g hat ein Volumen von 6,7 cm³. Berechne die Dichte des Materials.</v>
      </c>
      <c r="H40" s="32">
        <f t="shared" si="3"/>
        <v>12</v>
      </c>
      <c r="I40" s="32">
        <f ca="1" t="shared" si="4"/>
        <v>0.9181823224515665</v>
      </c>
      <c r="J40" s="32">
        <f ca="1">ROUND(RAND()*180+2.5,0)/10</f>
        <v>12.3</v>
      </c>
      <c r="K40" s="32">
        <f ca="1" t="shared" si="6"/>
        <v>6.7</v>
      </c>
      <c r="L40" s="32">
        <f>J40*K40</f>
        <v>82.41000000000001</v>
      </c>
      <c r="O40" s="32" t="str">
        <f>"Ein Körper der Masse "&amp;L40&amp;" g hat ein Volumen von "&amp;K40&amp;" cm³. Berechne die Dichte des Materials."</f>
        <v>Ein Körper der Masse 82,41 g hat ein Volumen von 6,7 cm³. Berechne die Dichte des Materials.</v>
      </c>
      <c r="Z40" s="22"/>
    </row>
    <row r="41" spans="8:26" ht="15">
      <c r="H41" s="32">
        <f t="shared" si="3"/>
        <v>18</v>
      </c>
      <c r="I41" s="32">
        <f ca="1" t="shared" si="4"/>
        <v>0.8527031921001295</v>
      </c>
      <c r="J41" s="32">
        <f aca="true" ca="1" t="shared" si="13" ref="J41:J72">ROUND(RAND()*180+2.5,0)/10</f>
        <v>3.6</v>
      </c>
      <c r="K41" s="32">
        <f ca="1" t="shared" si="6"/>
        <v>12.3</v>
      </c>
      <c r="L41" s="32">
        <f aca="true" t="shared" si="14" ref="L41:L67">J41*K41</f>
        <v>44.28</v>
      </c>
      <c r="O41" s="32" t="str">
        <f aca="true" t="shared" si="15" ref="O41:O67">"Ein Körper der Masse "&amp;L41&amp;" g hat ein Volumen von "&amp;K41&amp;" cm³. Berechne die Dichte des Materials."</f>
        <v>Ein Körper der Masse 44,28 g hat ein Volumen von 12,3 cm³. Berechne die Dichte des Materials.</v>
      </c>
      <c r="Z41" s="22"/>
    </row>
    <row r="42" spans="8:26" ht="15">
      <c r="H42" s="32">
        <f t="shared" si="3"/>
        <v>21</v>
      </c>
      <c r="I42" s="32">
        <f ca="1" t="shared" si="4"/>
        <v>0.8409026399151285</v>
      </c>
      <c r="J42" s="32">
        <f ca="1" t="shared" si="13"/>
        <v>13.7</v>
      </c>
      <c r="K42" s="32">
        <f ca="1" t="shared" si="6"/>
        <v>15.4</v>
      </c>
      <c r="L42" s="32">
        <f t="shared" si="14"/>
        <v>210.98</v>
      </c>
      <c r="O42" s="32" t="str">
        <f t="shared" si="15"/>
        <v>Ein Körper der Masse 210,98 g hat ein Volumen von 15,4 cm³. Berechne die Dichte des Materials.</v>
      </c>
      <c r="Z42" s="22"/>
    </row>
    <row r="43" spans="8:26" ht="15">
      <c r="H43" s="32">
        <f t="shared" si="3"/>
        <v>82</v>
      </c>
      <c r="I43" s="32">
        <f ca="1" t="shared" si="4"/>
        <v>0.1309876933104136</v>
      </c>
      <c r="J43" s="32">
        <f ca="1" t="shared" si="13"/>
        <v>12.8</v>
      </c>
      <c r="K43" s="32">
        <f ca="1" t="shared" si="6"/>
        <v>16.8</v>
      </c>
      <c r="L43" s="32">
        <f t="shared" si="14"/>
        <v>215.04000000000002</v>
      </c>
      <c r="O43" s="32" t="str">
        <f t="shared" si="15"/>
        <v>Ein Körper der Masse 215,04 g hat ein Volumen von 16,8 cm³. Berechne die Dichte des Materials.</v>
      </c>
      <c r="Z43" s="22"/>
    </row>
    <row r="44" spans="8:26" ht="15">
      <c r="H44" s="32">
        <f t="shared" si="3"/>
        <v>44</v>
      </c>
      <c r="I44" s="32">
        <f ca="1" t="shared" si="4"/>
        <v>0.5700741900848304</v>
      </c>
      <c r="J44" s="32">
        <f ca="1" t="shared" si="13"/>
        <v>18.1</v>
      </c>
      <c r="K44" s="32">
        <f ca="1" t="shared" si="6"/>
        <v>13.8</v>
      </c>
      <c r="L44" s="32">
        <f t="shared" si="14"/>
        <v>249.78000000000003</v>
      </c>
      <c r="O44" s="32" t="str">
        <f t="shared" si="15"/>
        <v>Ein Körper der Masse 249,78 g hat ein Volumen von 13,8 cm³. Berechne die Dichte des Materials.</v>
      </c>
      <c r="Z44" s="22"/>
    </row>
    <row r="45" spans="8:15" ht="12.75">
      <c r="H45" s="32">
        <f t="shared" si="3"/>
        <v>17</v>
      </c>
      <c r="I45" s="32">
        <f ca="1" t="shared" si="4"/>
        <v>0.8552591593742046</v>
      </c>
      <c r="J45" s="32">
        <f ca="1" t="shared" si="13"/>
        <v>3.6</v>
      </c>
      <c r="K45" s="32">
        <f ca="1" t="shared" si="6"/>
        <v>5</v>
      </c>
      <c r="L45" s="32">
        <f t="shared" si="14"/>
        <v>18</v>
      </c>
      <c r="O45" s="32" t="str">
        <f t="shared" si="15"/>
        <v>Ein Körper der Masse 18 g hat ein Volumen von 5 cm³. Berechne die Dichte des Materials.</v>
      </c>
    </row>
    <row r="46" spans="8:15" ht="12.75">
      <c r="H46" s="32">
        <f t="shared" si="3"/>
        <v>4</v>
      </c>
      <c r="I46" s="32">
        <f ca="1" t="shared" si="4"/>
        <v>0.9636702701858031</v>
      </c>
      <c r="J46" s="32">
        <f ca="1" t="shared" si="13"/>
        <v>14.9</v>
      </c>
      <c r="K46" s="32">
        <f ca="1" t="shared" si="6"/>
        <v>8.3</v>
      </c>
      <c r="L46" s="32">
        <f t="shared" si="14"/>
        <v>123.67000000000002</v>
      </c>
      <c r="O46" s="32" t="str">
        <f t="shared" si="15"/>
        <v>Ein Körper der Masse 123,67 g hat ein Volumen von 8,3 cm³. Berechne die Dichte des Materials.</v>
      </c>
    </row>
    <row r="47" spans="8:15" ht="12.75">
      <c r="H47" s="32">
        <f t="shared" si="3"/>
        <v>71</v>
      </c>
      <c r="I47" s="32">
        <f ca="1" t="shared" si="4"/>
        <v>0.23715245899534687</v>
      </c>
      <c r="J47" s="32">
        <f ca="1" t="shared" si="13"/>
        <v>2.5</v>
      </c>
      <c r="K47" s="32">
        <f ca="1" t="shared" si="6"/>
        <v>6.9</v>
      </c>
      <c r="L47" s="32">
        <f t="shared" si="14"/>
        <v>17.25</v>
      </c>
      <c r="O47" s="32" t="str">
        <f t="shared" si="15"/>
        <v>Ein Körper der Masse 17,25 g hat ein Volumen von 6,9 cm³. Berechne die Dichte des Materials.</v>
      </c>
    </row>
    <row r="48" spans="8:15" ht="12.75">
      <c r="H48" s="32">
        <f t="shared" si="3"/>
        <v>57</v>
      </c>
      <c r="I48" s="32">
        <f ca="1" t="shared" si="4"/>
        <v>0.36267958893125785</v>
      </c>
      <c r="J48" s="32">
        <f ca="1" t="shared" si="13"/>
        <v>7.2</v>
      </c>
      <c r="K48" s="32">
        <f ca="1" t="shared" si="6"/>
        <v>11.4</v>
      </c>
      <c r="L48" s="32">
        <f t="shared" si="14"/>
        <v>82.08</v>
      </c>
      <c r="O48" s="32" t="str">
        <f t="shared" si="15"/>
        <v>Ein Körper der Masse 82,08 g hat ein Volumen von 11,4 cm³. Berechne die Dichte des Materials.</v>
      </c>
    </row>
    <row r="49" spans="8:15" ht="12.75">
      <c r="H49" s="32">
        <f t="shared" si="3"/>
        <v>86</v>
      </c>
      <c r="I49" s="32">
        <f ca="1" t="shared" si="4"/>
        <v>0.11439899499563</v>
      </c>
      <c r="J49" s="32">
        <f ca="1" t="shared" si="13"/>
        <v>3.1</v>
      </c>
      <c r="K49" s="32">
        <f ca="1" t="shared" si="6"/>
        <v>5.2</v>
      </c>
      <c r="L49" s="32">
        <f t="shared" si="14"/>
        <v>16.12</v>
      </c>
      <c r="O49" s="32" t="str">
        <f t="shared" si="15"/>
        <v>Ein Körper der Masse 16,12 g hat ein Volumen von 5,2 cm³. Berechne die Dichte des Materials.</v>
      </c>
    </row>
    <row r="50" spans="8:15" ht="12.75">
      <c r="H50" s="32">
        <f t="shared" si="3"/>
        <v>79</v>
      </c>
      <c r="I50" s="32">
        <f ca="1" t="shared" si="4"/>
        <v>0.14524683998717824</v>
      </c>
      <c r="J50" s="32">
        <f ca="1" t="shared" si="13"/>
        <v>9.8</v>
      </c>
      <c r="K50" s="32">
        <f ca="1" t="shared" si="6"/>
        <v>9</v>
      </c>
      <c r="L50" s="32">
        <f t="shared" si="14"/>
        <v>88.2</v>
      </c>
      <c r="O50" s="32" t="str">
        <f t="shared" si="15"/>
        <v>Ein Körper der Masse 88,2 g hat ein Volumen von 9 cm³. Berechne die Dichte des Materials.</v>
      </c>
    </row>
    <row r="51" spans="8:15" ht="12.75">
      <c r="H51" s="32">
        <f t="shared" si="3"/>
        <v>8</v>
      </c>
      <c r="I51" s="32">
        <f ca="1" t="shared" si="4"/>
        <v>0.9317039320070168</v>
      </c>
      <c r="J51" s="32">
        <f ca="1" t="shared" si="13"/>
        <v>16.4</v>
      </c>
      <c r="K51" s="32">
        <f ca="1" t="shared" si="6"/>
        <v>16.3</v>
      </c>
      <c r="L51" s="32">
        <f t="shared" si="14"/>
        <v>267.32</v>
      </c>
      <c r="O51" s="32" t="str">
        <f t="shared" si="15"/>
        <v>Ein Körper der Masse 267,32 g hat ein Volumen von 16,3 cm³. Berechne die Dichte des Materials.</v>
      </c>
    </row>
    <row r="52" spans="8:15" ht="12.75">
      <c r="H52" s="32">
        <f t="shared" si="3"/>
        <v>7</v>
      </c>
      <c r="I52" s="32">
        <f ca="1" t="shared" si="4"/>
        <v>0.9341778279200408</v>
      </c>
      <c r="J52" s="32">
        <f ca="1" t="shared" si="13"/>
        <v>14.5</v>
      </c>
      <c r="K52" s="32">
        <f ca="1" t="shared" si="6"/>
        <v>15.3</v>
      </c>
      <c r="L52" s="32">
        <f t="shared" si="14"/>
        <v>221.85000000000002</v>
      </c>
      <c r="O52" s="32" t="str">
        <f t="shared" si="15"/>
        <v>Ein Körper der Masse 221,85 g hat ein Volumen von 15,3 cm³. Berechne die Dichte des Materials.</v>
      </c>
    </row>
    <row r="53" spans="8:15" ht="12.75">
      <c r="H53" s="32">
        <f t="shared" si="3"/>
        <v>36</v>
      </c>
      <c r="I53" s="32">
        <f ca="1" t="shared" si="4"/>
        <v>0.6227251657156737</v>
      </c>
      <c r="J53" s="32">
        <f ca="1" t="shared" si="13"/>
        <v>13.8</v>
      </c>
      <c r="K53" s="32">
        <f ca="1" t="shared" si="6"/>
        <v>6.9</v>
      </c>
      <c r="L53" s="32">
        <f t="shared" si="14"/>
        <v>95.22000000000001</v>
      </c>
      <c r="O53" s="32" t="str">
        <f t="shared" si="15"/>
        <v>Ein Körper der Masse 95,22 g hat ein Volumen von 6,9 cm³. Berechne die Dichte des Materials.</v>
      </c>
    </row>
    <row r="54" spans="8:15" ht="12.75">
      <c r="H54" s="32">
        <f t="shared" si="3"/>
        <v>11</v>
      </c>
      <c r="I54" s="32">
        <f ca="1" t="shared" si="4"/>
        <v>0.9259718536046123</v>
      </c>
      <c r="J54" s="32">
        <f ca="1" t="shared" si="13"/>
        <v>17.8</v>
      </c>
      <c r="K54" s="32">
        <f ca="1" t="shared" si="6"/>
        <v>2.5</v>
      </c>
      <c r="L54" s="32">
        <f t="shared" si="14"/>
        <v>44.5</v>
      </c>
      <c r="O54" s="32" t="str">
        <f t="shared" si="15"/>
        <v>Ein Körper der Masse 44,5 g hat ein Volumen von 2,5 cm³. Berechne die Dichte des Materials.</v>
      </c>
    </row>
    <row r="55" spans="8:15" ht="12.75">
      <c r="H55" s="32">
        <f t="shared" si="3"/>
        <v>73</v>
      </c>
      <c r="I55" s="32">
        <f ca="1" t="shared" si="4"/>
        <v>0.23335507811500011</v>
      </c>
      <c r="J55" s="32">
        <f ca="1" t="shared" si="13"/>
        <v>0.9</v>
      </c>
      <c r="K55" s="32">
        <f ca="1" t="shared" si="6"/>
        <v>19.1</v>
      </c>
      <c r="L55" s="32">
        <f t="shared" si="14"/>
        <v>17.19</v>
      </c>
      <c r="O55" s="32" t="str">
        <f t="shared" si="15"/>
        <v>Ein Körper der Masse 17,19 g hat ein Volumen von 19,1 cm³. Berechne die Dichte des Materials.</v>
      </c>
    </row>
    <row r="56" spans="8:15" ht="12.75">
      <c r="H56" s="32">
        <f t="shared" si="3"/>
        <v>76</v>
      </c>
      <c r="I56" s="32">
        <f ca="1" t="shared" si="4"/>
        <v>0.18546292097789485</v>
      </c>
      <c r="J56" s="32">
        <f ca="1" t="shared" si="13"/>
        <v>10</v>
      </c>
      <c r="K56" s="32">
        <f ca="1" t="shared" si="6"/>
        <v>2.8</v>
      </c>
      <c r="L56" s="32">
        <f t="shared" si="14"/>
        <v>28</v>
      </c>
      <c r="O56" s="32" t="str">
        <f t="shared" si="15"/>
        <v>Ein Körper der Masse 28 g hat ein Volumen von 2,8 cm³. Berechne die Dichte des Materials.</v>
      </c>
    </row>
    <row r="57" spans="8:15" ht="12.75">
      <c r="H57" s="32">
        <f t="shared" si="3"/>
        <v>3</v>
      </c>
      <c r="I57" s="32">
        <f ca="1" t="shared" si="4"/>
        <v>0.9710168356561449</v>
      </c>
      <c r="J57" s="32">
        <f ca="1" t="shared" si="13"/>
        <v>1.3</v>
      </c>
      <c r="K57" s="32">
        <f ca="1" t="shared" si="6"/>
        <v>6.8</v>
      </c>
      <c r="L57" s="32">
        <f t="shared" si="14"/>
        <v>8.84</v>
      </c>
      <c r="O57" s="32" t="str">
        <f t="shared" si="15"/>
        <v>Ein Körper der Masse 8,84 g hat ein Volumen von 6,8 cm³. Berechne die Dichte des Materials.</v>
      </c>
    </row>
    <row r="58" spans="8:15" ht="12.75">
      <c r="H58" s="32">
        <f t="shared" si="3"/>
        <v>60</v>
      </c>
      <c r="I58" s="32">
        <f ca="1" t="shared" si="4"/>
        <v>0.3351890421753887</v>
      </c>
      <c r="J58" s="32">
        <f ca="1" t="shared" si="13"/>
        <v>14.1</v>
      </c>
      <c r="K58" s="32">
        <f ca="1" t="shared" si="6"/>
        <v>19.8</v>
      </c>
      <c r="L58" s="32">
        <f t="shared" si="14"/>
        <v>279.18</v>
      </c>
      <c r="O58" s="32" t="str">
        <f t="shared" si="15"/>
        <v>Ein Körper der Masse 279,18 g hat ein Volumen von 19,8 cm³. Berechne die Dichte des Materials.</v>
      </c>
    </row>
    <row r="59" spans="8:15" ht="12.75">
      <c r="H59" s="32">
        <f t="shared" si="3"/>
        <v>55</v>
      </c>
      <c r="I59" s="32">
        <f ca="1" t="shared" si="4"/>
        <v>0.44188962688454514</v>
      </c>
      <c r="J59" s="32">
        <f ca="1" t="shared" si="13"/>
        <v>1.7</v>
      </c>
      <c r="K59" s="32">
        <f ca="1" t="shared" si="6"/>
        <v>6.5</v>
      </c>
      <c r="L59" s="32">
        <f t="shared" si="14"/>
        <v>11.049999999999999</v>
      </c>
      <c r="O59" s="32" t="str">
        <f t="shared" si="15"/>
        <v>Ein Körper der Masse 11,05 g hat ein Volumen von 6,5 cm³. Berechne die Dichte des Materials.</v>
      </c>
    </row>
    <row r="60" spans="8:15" ht="12.75">
      <c r="H60" s="32">
        <f t="shared" si="3"/>
        <v>52</v>
      </c>
      <c r="I60" s="32">
        <f ca="1" t="shared" si="4"/>
        <v>0.4827778615960504</v>
      </c>
      <c r="J60" s="32">
        <f ca="1" t="shared" si="13"/>
        <v>12.7</v>
      </c>
      <c r="K60" s="32">
        <f ca="1" t="shared" si="6"/>
        <v>12.5</v>
      </c>
      <c r="L60" s="32">
        <f t="shared" si="14"/>
        <v>158.75</v>
      </c>
      <c r="O60" s="32" t="str">
        <f t="shared" si="15"/>
        <v>Ein Körper der Masse 158,75 g hat ein Volumen von 12,5 cm³. Berechne die Dichte des Materials.</v>
      </c>
    </row>
    <row r="61" spans="8:15" ht="12.75">
      <c r="H61" s="32">
        <f t="shared" si="3"/>
        <v>99</v>
      </c>
      <c r="I61" s="32">
        <f ca="1" t="shared" si="4"/>
        <v>0.0007051298002722639</v>
      </c>
      <c r="J61" s="32">
        <f ca="1" t="shared" si="13"/>
        <v>9</v>
      </c>
      <c r="K61" s="32">
        <f ca="1" t="shared" si="6"/>
        <v>18.3</v>
      </c>
      <c r="L61" s="32">
        <f t="shared" si="14"/>
        <v>164.70000000000002</v>
      </c>
      <c r="O61" s="32" t="str">
        <f t="shared" si="15"/>
        <v>Ein Körper der Masse 164,7 g hat ein Volumen von 18,3 cm³. Berechne die Dichte des Materials.</v>
      </c>
    </row>
    <row r="62" spans="8:15" ht="12.75">
      <c r="H62" s="32">
        <f t="shared" si="3"/>
        <v>97</v>
      </c>
      <c r="I62" s="32">
        <f ca="1" t="shared" si="4"/>
        <v>0.015182504577411104</v>
      </c>
      <c r="J62" s="32">
        <f ca="1" t="shared" si="13"/>
        <v>9.8</v>
      </c>
      <c r="K62" s="32">
        <f ca="1" t="shared" si="6"/>
        <v>8.4</v>
      </c>
      <c r="L62" s="32">
        <f t="shared" si="14"/>
        <v>82.32000000000001</v>
      </c>
      <c r="O62" s="32" t="str">
        <f t="shared" si="15"/>
        <v>Ein Körper der Masse 82,32 g hat ein Volumen von 8,4 cm³. Berechne die Dichte des Materials.</v>
      </c>
    </row>
    <row r="63" spans="8:15" ht="12.75">
      <c r="H63" s="32">
        <f t="shared" si="3"/>
        <v>32</v>
      </c>
      <c r="I63" s="32">
        <f ca="1" t="shared" si="4"/>
        <v>0.6951832160498866</v>
      </c>
      <c r="J63" s="32">
        <f ca="1" t="shared" si="13"/>
        <v>7.1</v>
      </c>
      <c r="K63" s="32">
        <f ca="1" t="shared" si="6"/>
        <v>11.2</v>
      </c>
      <c r="L63" s="32">
        <f t="shared" si="14"/>
        <v>79.52</v>
      </c>
      <c r="O63" s="32" t="str">
        <f t="shared" si="15"/>
        <v>Ein Körper der Masse 79,52 g hat ein Volumen von 11,2 cm³. Berechne die Dichte des Materials.</v>
      </c>
    </row>
    <row r="64" spans="8:15" ht="12.75">
      <c r="H64" s="32">
        <f t="shared" si="3"/>
        <v>88</v>
      </c>
      <c r="I64" s="32">
        <f ca="1" t="shared" si="4"/>
        <v>0.08781844247144022</v>
      </c>
      <c r="J64" s="32">
        <f ca="1" t="shared" si="13"/>
        <v>2.8</v>
      </c>
      <c r="K64" s="32">
        <f ca="1" t="shared" si="6"/>
        <v>7</v>
      </c>
      <c r="L64" s="32">
        <f t="shared" si="14"/>
        <v>19.599999999999998</v>
      </c>
      <c r="O64" s="32" t="str">
        <f t="shared" si="15"/>
        <v>Ein Körper der Masse 19,6 g hat ein Volumen von 7 cm³. Berechne die Dichte des Materials.</v>
      </c>
    </row>
    <row r="65" spans="8:15" ht="12.75">
      <c r="H65" s="32">
        <f t="shared" si="3"/>
        <v>48</v>
      </c>
      <c r="I65" s="32">
        <f ca="1" t="shared" si="4"/>
        <v>0.5290012750274511</v>
      </c>
      <c r="J65" s="32">
        <f ca="1" t="shared" si="13"/>
        <v>9.7</v>
      </c>
      <c r="K65" s="32">
        <f ca="1" t="shared" si="6"/>
        <v>11.4</v>
      </c>
      <c r="L65" s="32">
        <f t="shared" si="14"/>
        <v>110.58</v>
      </c>
      <c r="O65" s="32" t="str">
        <f t="shared" si="15"/>
        <v>Ein Körper der Masse 110,58 g hat ein Volumen von 11,4 cm³. Berechne die Dichte des Materials.</v>
      </c>
    </row>
    <row r="66" spans="8:15" ht="12.75">
      <c r="H66" s="32">
        <f t="shared" si="3"/>
        <v>49</v>
      </c>
      <c r="I66" s="32">
        <f ca="1" t="shared" si="4"/>
        <v>0.5250669664960741</v>
      </c>
      <c r="J66" s="32">
        <f ca="1" t="shared" si="13"/>
        <v>11.4</v>
      </c>
      <c r="K66" s="32">
        <f ca="1" t="shared" si="6"/>
        <v>20.1</v>
      </c>
      <c r="L66" s="32">
        <f t="shared" si="14"/>
        <v>229.14000000000001</v>
      </c>
      <c r="O66" s="32" t="str">
        <f t="shared" si="15"/>
        <v>Ein Körper der Masse 229,14 g hat ein Volumen von 20,1 cm³. Berechne die Dichte des Materials.</v>
      </c>
    </row>
    <row r="67" spans="8:15" ht="12.75">
      <c r="H67" s="32">
        <f t="shared" si="3"/>
        <v>72</v>
      </c>
      <c r="I67" s="32">
        <f ca="1" t="shared" si="4"/>
        <v>0.23660102143210027</v>
      </c>
      <c r="J67" s="32">
        <f ca="1" t="shared" si="13"/>
        <v>16.2</v>
      </c>
      <c r="K67" s="32">
        <f ca="1" t="shared" si="6"/>
        <v>1.3</v>
      </c>
      <c r="L67" s="32">
        <f t="shared" si="14"/>
        <v>21.06</v>
      </c>
      <c r="O67" s="32" t="str">
        <f t="shared" si="15"/>
        <v>Ein Körper der Masse 21,06 g hat ein Volumen von 1,3 cm³. Berechne die Dichte des Materials.</v>
      </c>
    </row>
    <row r="68" spans="8:15" ht="12.75">
      <c r="H68" s="32">
        <f t="shared" si="3"/>
        <v>89</v>
      </c>
      <c r="I68" s="32">
        <f ca="1" t="shared" si="4"/>
        <v>0.08653071522389266</v>
      </c>
      <c r="J68" s="32">
        <f ca="1" t="shared" si="13"/>
        <v>15.9</v>
      </c>
      <c r="K68" s="32">
        <f ca="1" t="shared" si="6"/>
        <v>0.9</v>
      </c>
      <c r="L68" s="32">
        <f>J68*K68</f>
        <v>14.31</v>
      </c>
      <c r="O68" s="32" t="str">
        <f>"Ein Körper der Masse "&amp;L68&amp;" g hat ein Volumen von "&amp;K68&amp;" cm³. Berechne die Dichte des Materials."</f>
        <v>Ein Körper der Masse 14,31 g hat ein Volumen von 0,9 cm³. Berechne die Dichte des Materials.</v>
      </c>
    </row>
    <row r="69" spans="8:15" ht="12.75">
      <c r="H69" s="32">
        <f t="shared" si="3"/>
        <v>51</v>
      </c>
      <c r="I69" s="32">
        <f ca="1" t="shared" si="4"/>
        <v>0.49638625422626537</v>
      </c>
      <c r="J69" s="32">
        <f ca="1" t="shared" si="13"/>
        <v>4.7</v>
      </c>
      <c r="K69" s="32">
        <f ca="1" t="shared" si="6"/>
        <v>15.8</v>
      </c>
      <c r="L69" s="32">
        <f>J69*K69</f>
        <v>74.26</v>
      </c>
      <c r="O69" s="32" t="str">
        <f>"Ein Körper der Masse "&amp;L69&amp;" g hat ein Volumen von "&amp;K69&amp;" cm³. Berechne die Dichte des Materials."</f>
        <v>Ein Körper der Masse 74,26 g hat ein Volumen von 15,8 cm³. Berechne die Dichte des Materials.</v>
      </c>
    </row>
    <row r="70" spans="8:15" ht="12.75">
      <c r="H70" s="32">
        <f t="shared" si="3"/>
        <v>24</v>
      </c>
      <c r="I70" s="32">
        <f ca="1" t="shared" si="4"/>
        <v>0.7865111013505677</v>
      </c>
      <c r="J70" s="32">
        <f ca="1" t="shared" si="13"/>
        <v>18.1</v>
      </c>
      <c r="K70" s="32">
        <f ca="1" t="shared" si="6"/>
        <v>14.8</v>
      </c>
      <c r="L70" s="32">
        <f>J70*K70</f>
        <v>267.88000000000005</v>
      </c>
      <c r="O70" s="32" t="str">
        <f>"Ein Körper der Masse "&amp;L70&amp;" g hat ein Volumen von "&amp;K70&amp;" cm³. Berechne die Dichte des Materials."</f>
        <v>Ein Körper der Masse 267,88 g hat ein Volumen von 14,8 cm³. Berechne die Dichte des Materials.</v>
      </c>
    </row>
    <row r="71" spans="8:15" ht="12.75">
      <c r="H71" s="32">
        <f t="shared" si="3"/>
        <v>68</v>
      </c>
      <c r="I71" s="32">
        <f ca="1" t="shared" si="4"/>
        <v>0.24941090087996487</v>
      </c>
      <c r="J71" s="32">
        <f ca="1" t="shared" si="13"/>
        <v>16.5</v>
      </c>
      <c r="K71" s="32">
        <f ca="1" t="shared" si="6"/>
        <v>11.1</v>
      </c>
      <c r="L71" s="32">
        <f>J71*K71</f>
        <v>183.15</v>
      </c>
      <c r="O71" s="32" t="str">
        <f>"Ein Körper der Masse "&amp;L71&amp;" g hat ein Volumen von "&amp;K71&amp;" cm³. Berechne die Dichte des Materials."</f>
        <v>Ein Körper der Masse 183,15 g hat ein Volumen von 11,1 cm³. Berechne die Dichte des Materials.</v>
      </c>
    </row>
    <row r="72" spans="8:15" ht="12.75">
      <c r="H72" s="32">
        <f t="shared" si="3"/>
        <v>61</v>
      </c>
      <c r="I72" s="32">
        <f ca="1" t="shared" si="4"/>
        <v>0.32669241958997997</v>
      </c>
      <c r="J72" s="32">
        <f ca="1" t="shared" si="6"/>
        <v>10.8</v>
      </c>
      <c r="K72" s="32">
        <f>N72*J72</f>
        <v>113.4</v>
      </c>
      <c r="L72" s="32">
        <f aca="true" ca="1" t="shared" si="16" ref="L72:L106">ROUND(RAND()*7-0.5,0)</f>
        <v>3</v>
      </c>
      <c r="M72" s="32" t="str">
        <f aca="true" t="shared" si="17" ref="M72:M106">VLOOKUP($L72,$V$8:$X$14,2)</f>
        <v>Silber</v>
      </c>
      <c r="N72" s="32">
        <f aca="true" t="shared" si="18" ref="N72:N106">VLOOKUP($L72,$V$8:$X$14,3)</f>
        <v>10.5</v>
      </c>
      <c r="O72" s="32" t="str">
        <f>M72&amp;" hat eine Dichte von "&amp;N72&amp;" g/cm³. Bestimme das Volumen von "&amp;K72&amp;"g "&amp;M72&amp;"."</f>
        <v>Silber hat eine Dichte von 10,5 g/cm³. Bestimme das Volumen von 113,4g Silber.</v>
      </c>
    </row>
    <row r="73" spans="8:15" ht="12.75">
      <c r="H73" s="32">
        <f aca="true" t="shared" si="19" ref="H73:H106">RANK(I73,$I$8:$I$106)</f>
        <v>20</v>
      </c>
      <c r="I73" s="32">
        <f aca="true" ca="1" t="shared" si="20" ref="I73:I106">RAND()</f>
        <v>0.8432053959123064</v>
      </c>
      <c r="J73" s="32">
        <f ca="1" t="shared" si="6"/>
        <v>17.3</v>
      </c>
      <c r="K73" s="32">
        <f aca="true" t="shared" si="21" ref="K73:K106">N73*J73</f>
        <v>181.65</v>
      </c>
      <c r="L73" s="32">
        <f ca="1" t="shared" si="16"/>
        <v>3</v>
      </c>
      <c r="M73" s="32" t="str">
        <f t="shared" si="17"/>
        <v>Silber</v>
      </c>
      <c r="N73" s="32">
        <f t="shared" si="18"/>
        <v>10.5</v>
      </c>
      <c r="O73" s="32" t="str">
        <f aca="true" t="shared" si="22" ref="O73:O106">M73&amp;" hat eine Dichte von "&amp;N73&amp;" g/cm³. Bestimme das Volumen von "&amp;K73&amp;"g "&amp;M73&amp;"."</f>
        <v>Silber hat eine Dichte von 10,5 g/cm³. Bestimme das Volumen von 181,65g Silber.</v>
      </c>
    </row>
    <row r="74" spans="8:15" ht="12.75">
      <c r="H74" s="32">
        <f t="shared" si="19"/>
        <v>38</v>
      </c>
      <c r="I74" s="32">
        <f ca="1" t="shared" si="20"/>
        <v>0.6168603714767135</v>
      </c>
      <c r="J74" s="32">
        <f aca="true" ca="1" t="shared" si="23" ref="J74:J106">ROUND(RAND()*$K$6*10+1.5,0)/10</f>
        <v>19.5</v>
      </c>
      <c r="K74" s="32">
        <f t="shared" si="21"/>
        <v>15.795000000000002</v>
      </c>
      <c r="L74" s="32">
        <f ca="1" t="shared" si="16"/>
        <v>5</v>
      </c>
      <c r="M74" s="32" t="str">
        <f t="shared" si="17"/>
        <v>Öl</v>
      </c>
      <c r="N74" s="32">
        <f t="shared" si="18"/>
        <v>0.81</v>
      </c>
      <c r="O74" s="32" t="str">
        <f t="shared" si="22"/>
        <v>Öl hat eine Dichte von 0,81 g/cm³. Bestimme das Volumen von 15,795g Öl.</v>
      </c>
    </row>
    <row r="75" spans="8:15" ht="12.75">
      <c r="H75" s="32">
        <f t="shared" si="19"/>
        <v>91</v>
      </c>
      <c r="I75" s="32">
        <f ca="1" t="shared" si="20"/>
        <v>0.07765502536616864</v>
      </c>
      <c r="J75" s="32">
        <f ca="1" t="shared" si="23"/>
        <v>5.4</v>
      </c>
      <c r="K75" s="32">
        <f t="shared" si="21"/>
        <v>42.120000000000005</v>
      </c>
      <c r="L75" s="32">
        <f ca="1" t="shared" si="16"/>
        <v>4</v>
      </c>
      <c r="M75" s="32" t="str">
        <f t="shared" si="17"/>
        <v>Eisen</v>
      </c>
      <c r="N75" s="32">
        <f t="shared" si="18"/>
        <v>7.8</v>
      </c>
      <c r="O75" s="32" t="str">
        <f t="shared" si="22"/>
        <v>Eisen hat eine Dichte von 7,8 g/cm³. Bestimme das Volumen von 42,12g Eisen.</v>
      </c>
    </row>
    <row r="76" spans="8:15" ht="12.75">
      <c r="H76" s="32">
        <f t="shared" si="19"/>
        <v>10</v>
      </c>
      <c r="I76" s="32">
        <f ca="1" t="shared" si="20"/>
        <v>0.9276050211277393</v>
      </c>
      <c r="J76" s="32">
        <f ca="1" t="shared" si="23"/>
        <v>11.7</v>
      </c>
      <c r="K76" s="32">
        <f t="shared" si="21"/>
        <v>99.44999999999999</v>
      </c>
      <c r="L76" s="32">
        <f ca="1" t="shared" si="16"/>
        <v>1</v>
      </c>
      <c r="M76" s="32" t="str">
        <f t="shared" si="17"/>
        <v>Messing</v>
      </c>
      <c r="N76" s="32">
        <f t="shared" si="18"/>
        <v>8.5</v>
      </c>
      <c r="O76" s="32" t="str">
        <f t="shared" si="22"/>
        <v>Messing hat eine Dichte von 8,5 g/cm³. Bestimme das Volumen von 99,45g Messing.</v>
      </c>
    </row>
    <row r="77" spans="8:15" ht="12.75">
      <c r="H77" s="32">
        <f t="shared" si="19"/>
        <v>23</v>
      </c>
      <c r="I77" s="32">
        <f ca="1" t="shared" si="20"/>
        <v>0.793280712672244</v>
      </c>
      <c r="J77" s="32">
        <f ca="1" t="shared" si="23"/>
        <v>9.6</v>
      </c>
      <c r="K77" s="32">
        <f t="shared" si="21"/>
        <v>7.776</v>
      </c>
      <c r="L77" s="32">
        <f ca="1" t="shared" si="16"/>
        <v>5</v>
      </c>
      <c r="M77" s="32" t="str">
        <f t="shared" si="17"/>
        <v>Öl</v>
      </c>
      <c r="N77" s="32">
        <f t="shared" si="18"/>
        <v>0.81</v>
      </c>
      <c r="O77" s="32" t="str">
        <f t="shared" si="22"/>
        <v>Öl hat eine Dichte von 0,81 g/cm³. Bestimme das Volumen von 7,776g Öl.</v>
      </c>
    </row>
    <row r="78" spans="8:15" ht="12.75">
      <c r="H78" s="32">
        <f t="shared" si="19"/>
        <v>45</v>
      </c>
      <c r="I78" s="32">
        <f ca="1" t="shared" si="20"/>
        <v>0.5560563849121192</v>
      </c>
      <c r="J78" s="32">
        <f ca="1" t="shared" si="23"/>
        <v>1.9</v>
      </c>
      <c r="K78" s="32">
        <f t="shared" si="21"/>
        <v>4.369999999999999</v>
      </c>
      <c r="L78" s="32">
        <f ca="1" t="shared" si="16"/>
        <v>6</v>
      </c>
      <c r="M78" s="32" t="str">
        <f t="shared" si="17"/>
        <v>Beton</v>
      </c>
      <c r="N78" s="32">
        <f t="shared" si="18"/>
        <v>2.3</v>
      </c>
      <c r="O78" s="32" t="str">
        <f t="shared" si="22"/>
        <v>Beton hat eine Dichte von 2,3 g/cm³. Bestimme das Volumen von 4,37g Beton.</v>
      </c>
    </row>
    <row r="79" spans="8:15" ht="12.75">
      <c r="H79" s="32">
        <f t="shared" si="19"/>
        <v>26</v>
      </c>
      <c r="I79" s="32">
        <f ca="1" t="shared" si="20"/>
        <v>0.7521429015564192</v>
      </c>
      <c r="J79" s="32">
        <f ca="1" t="shared" si="23"/>
        <v>1.7</v>
      </c>
      <c r="K79" s="32">
        <f t="shared" si="21"/>
        <v>3.9099999999999997</v>
      </c>
      <c r="L79" s="32">
        <f ca="1" t="shared" si="16"/>
        <v>6</v>
      </c>
      <c r="M79" s="32" t="str">
        <f t="shared" si="17"/>
        <v>Beton</v>
      </c>
      <c r="N79" s="32">
        <f t="shared" si="18"/>
        <v>2.3</v>
      </c>
      <c r="O79" s="32" t="str">
        <f t="shared" si="22"/>
        <v>Beton hat eine Dichte von 2,3 g/cm³. Bestimme das Volumen von 3,91g Beton.</v>
      </c>
    </row>
    <row r="80" spans="8:15" ht="12.75">
      <c r="H80" s="32">
        <f t="shared" si="19"/>
        <v>63</v>
      </c>
      <c r="I80" s="32">
        <f ca="1" t="shared" si="20"/>
        <v>0.29049793768391885</v>
      </c>
      <c r="J80" s="32">
        <f ca="1" t="shared" si="23"/>
        <v>3.6</v>
      </c>
      <c r="K80" s="32">
        <f t="shared" si="21"/>
        <v>8.28</v>
      </c>
      <c r="L80" s="32">
        <f ca="1" t="shared" si="16"/>
        <v>6</v>
      </c>
      <c r="M80" s="32" t="str">
        <f t="shared" si="17"/>
        <v>Beton</v>
      </c>
      <c r="N80" s="32">
        <f t="shared" si="18"/>
        <v>2.3</v>
      </c>
      <c r="O80" s="32" t="str">
        <f t="shared" si="22"/>
        <v>Beton hat eine Dichte von 2,3 g/cm³. Bestimme das Volumen von 8,28g Beton.</v>
      </c>
    </row>
    <row r="81" spans="8:15" ht="12.75">
      <c r="H81" s="32">
        <f t="shared" si="19"/>
        <v>83</v>
      </c>
      <c r="I81" s="32">
        <f ca="1" t="shared" si="20"/>
        <v>0.13056236093445928</v>
      </c>
      <c r="J81" s="32">
        <f ca="1" t="shared" si="23"/>
        <v>9.5</v>
      </c>
      <c r="K81" s="32">
        <f t="shared" si="21"/>
        <v>7.695</v>
      </c>
      <c r="L81" s="32">
        <f ca="1" t="shared" si="16"/>
        <v>5</v>
      </c>
      <c r="M81" s="32" t="str">
        <f t="shared" si="17"/>
        <v>Öl</v>
      </c>
      <c r="N81" s="32">
        <f t="shared" si="18"/>
        <v>0.81</v>
      </c>
      <c r="O81" s="32" t="str">
        <f t="shared" si="22"/>
        <v>Öl hat eine Dichte von 0,81 g/cm³. Bestimme das Volumen von 7,695g Öl.</v>
      </c>
    </row>
    <row r="82" spans="8:15" ht="12.75">
      <c r="H82" s="32">
        <f t="shared" si="19"/>
        <v>33</v>
      </c>
      <c r="I82" s="32">
        <f ca="1" t="shared" si="20"/>
        <v>0.6764194267961321</v>
      </c>
      <c r="J82" s="32">
        <f ca="1" t="shared" si="23"/>
        <v>17.1</v>
      </c>
      <c r="K82" s="32">
        <f t="shared" si="21"/>
        <v>133.38</v>
      </c>
      <c r="L82" s="32">
        <f ca="1" t="shared" si="16"/>
        <v>4</v>
      </c>
      <c r="M82" s="32" t="str">
        <f t="shared" si="17"/>
        <v>Eisen</v>
      </c>
      <c r="N82" s="32">
        <f t="shared" si="18"/>
        <v>7.8</v>
      </c>
      <c r="O82" s="32" t="str">
        <f t="shared" si="22"/>
        <v>Eisen hat eine Dichte von 7,8 g/cm³. Bestimme das Volumen von 133,38g Eisen.</v>
      </c>
    </row>
    <row r="83" spans="8:15" ht="12.75">
      <c r="H83" s="32">
        <f t="shared" si="19"/>
        <v>75</v>
      </c>
      <c r="I83" s="32">
        <f ca="1" t="shared" si="20"/>
        <v>0.19109547136057914</v>
      </c>
      <c r="J83" s="32">
        <f ca="1" t="shared" si="23"/>
        <v>0.6</v>
      </c>
      <c r="K83" s="32">
        <f t="shared" si="21"/>
        <v>1.38</v>
      </c>
      <c r="L83" s="32">
        <f ca="1" t="shared" si="16"/>
        <v>6</v>
      </c>
      <c r="M83" s="32" t="str">
        <f t="shared" si="17"/>
        <v>Beton</v>
      </c>
      <c r="N83" s="32">
        <f t="shared" si="18"/>
        <v>2.3</v>
      </c>
      <c r="O83" s="32" t="str">
        <f t="shared" si="22"/>
        <v>Beton hat eine Dichte von 2,3 g/cm³. Bestimme das Volumen von 1,38g Beton.</v>
      </c>
    </row>
    <row r="84" spans="8:15" ht="12.75">
      <c r="H84" s="32">
        <f t="shared" si="19"/>
        <v>96</v>
      </c>
      <c r="I84" s="32">
        <f ca="1" t="shared" si="20"/>
        <v>0.046421530040639536</v>
      </c>
      <c r="J84" s="32">
        <f ca="1" t="shared" si="23"/>
        <v>18.5</v>
      </c>
      <c r="K84" s="32">
        <f t="shared" si="21"/>
        <v>144.29999999999998</v>
      </c>
      <c r="L84" s="32">
        <f ca="1" t="shared" si="16"/>
        <v>4</v>
      </c>
      <c r="M84" s="32" t="str">
        <f t="shared" si="17"/>
        <v>Eisen</v>
      </c>
      <c r="N84" s="32">
        <f t="shared" si="18"/>
        <v>7.8</v>
      </c>
      <c r="O84" s="32" t="str">
        <f t="shared" si="22"/>
        <v>Eisen hat eine Dichte von 7,8 g/cm³. Bestimme das Volumen von 144,3g Eisen.</v>
      </c>
    </row>
    <row r="85" spans="8:15" ht="12.75">
      <c r="H85" s="32">
        <f t="shared" si="19"/>
        <v>53</v>
      </c>
      <c r="I85" s="32">
        <f ca="1" t="shared" si="20"/>
        <v>0.464997133773304</v>
      </c>
      <c r="J85" s="32">
        <f ca="1" t="shared" si="23"/>
        <v>6.1</v>
      </c>
      <c r="K85" s="32">
        <f t="shared" si="21"/>
        <v>4.941</v>
      </c>
      <c r="L85" s="32">
        <f ca="1" t="shared" si="16"/>
        <v>5</v>
      </c>
      <c r="M85" s="32" t="str">
        <f t="shared" si="17"/>
        <v>Öl</v>
      </c>
      <c r="N85" s="32">
        <f t="shared" si="18"/>
        <v>0.81</v>
      </c>
      <c r="O85" s="32" t="str">
        <f t="shared" si="22"/>
        <v>Öl hat eine Dichte von 0,81 g/cm³. Bestimme das Volumen von 4,941g Öl.</v>
      </c>
    </row>
    <row r="86" spans="8:15" ht="12.75">
      <c r="H86" s="32">
        <f t="shared" si="19"/>
        <v>40</v>
      </c>
      <c r="I86" s="32">
        <f ca="1" t="shared" si="20"/>
        <v>0.6096381999052537</v>
      </c>
      <c r="J86" s="32">
        <f ca="1" t="shared" si="23"/>
        <v>11.9</v>
      </c>
      <c r="K86" s="32">
        <f t="shared" si="21"/>
        <v>101.15</v>
      </c>
      <c r="L86" s="32">
        <f ca="1" t="shared" si="16"/>
        <v>1</v>
      </c>
      <c r="M86" s="32" t="str">
        <f t="shared" si="17"/>
        <v>Messing</v>
      </c>
      <c r="N86" s="32">
        <f t="shared" si="18"/>
        <v>8.5</v>
      </c>
      <c r="O86" s="32" t="str">
        <f t="shared" si="22"/>
        <v>Messing hat eine Dichte von 8,5 g/cm³. Bestimme das Volumen von 101,15g Messing.</v>
      </c>
    </row>
    <row r="87" spans="8:15" ht="12.75">
      <c r="H87" s="32">
        <f t="shared" si="19"/>
        <v>46</v>
      </c>
      <c r="I87" s="32">
        <f ca="1" t="shared" si="20"/>
        <v>0.553855671598854</v>
      </c>
      <c r="J87" s="32">
        <f ca="1" t="shared" si="23"/>
        <v>7.5</v>
      </c>
      <c r="K87" s="32">
        <f t="shared" si="21"/>
        <v>17.25</v>
      </c>
      <c r="L87" s="32">
        <f ca="1" t="shared" si="16"/>
        <v>6</v>
      </c>
      <c r="M87" s="32" t="str">
        <f t="shared" si="17"/>
        <v>Beton</v>
      </c>
      <c r="N87" s="32">
        <f t="shared" si="18"/>
        <v>2.3</v>
      </c>
      <c r="O87" s="32" t="str">
        <f t="shared" si="22"/>
        <v>Beton hat eine Dichte von 2,3 g/cm³. Bestimme das Volumen von 17,25g Beton.</v>
      </c>
    </row>
    <row r="88" spans="8:15" ht="12.75">
      <c r="H88" s="32">
        <f t="shared" si="19"/>
        <v>39</v>
      </c>
      <c r="I88" s="32">
        <f ca="1" t="shared" si="20"/>
        <v>0.6126210072646137</v>
      </c>
      <c r="J88" s="32">
        <f ca="1" t="shared" si="23"/>
        <v>17.4</v>
      </c>
      <c r="K88" s="32">
        <f t="shared" si="21"/>
        <v>147.89999999999998</v>
      </c>
      <c r="L88" s="32">
        <f ca="1" t="shared" si="16"/>
        <v>1</v>
      </c>
      <c r="M88" s="32" t="str">
        <f t="shared" si="17"/>
        <v>Messing</v>
      </c>
      <c r="N88" s="32">
        <f t="shared" si="18"/>
        <v>8.5</v>
      </c>
      <c r="O88" s="32" t="str">
        <f t="shared" si="22"/>
        <v>Messing hat eine Dichte von 8,5 g/cm³. Bestimme das Volumen von 147,9g Messing.</v>
      </c>
    </row>
    <row r="89" spans="8:15" ht="12.75">
      <c r="H89" s="32">
        <f t="shared" si="19"/>
        <v>50</v>
      </c>
      <c r="I89" s="32">
        <f ca="1" t="shared" si="20"/>
        <v>0.4979644440868285</v>
      </c>
      <c r="J89" s="32">
        <f ca="1" t="shared" si="23"/>
        <v>13.4</v>
      </c>
      <c r="K89" s="32">
        <f t="shared" si="21"/>
        <v>30.819999999999997</v>
      </c>
      <c r="L89" s="32">
        <f ca="1" t="shared" si="16"/>
        <v>6</v>
      </c>
      <c r="M89" s="32" t="str">
        <f t="shared" si="17"/>
        <v>Beton</v>
      </c>
      <c r="N89" s="32">
        <f t="shared" si="18"/>
        <v>2.3</v>
      </c>
      <c r="O89" s="32" t="str">
        <f t="shared" si="22"/>
        <v>Beton hat eine Dichte von 2,3 g/cm³. Bestimme das Volumen von 30,82g Beton.</v>
      </c>
    </row>
    <row r="90" spans="8:15" ht="12.75">
      <c r="H90" s="32">
        <f t="shared" si="19"/>
        <v>59</v>
      </c>
      <c r="I90" s="32">
        <f ca="1" t="shared" si="20"/>
        <v>0.35487350738286905</v>
      </c>
      <c r="J90" s="32">
        <f ca="1" t="shared" si="23"/>
        <v>19.6</v>
      </c>
      <c r="K90" s="32">
        <f t="shared" si="21"/>
        <v>45.08</v>
      </c>
      <c r="L90" s="32">
        <f ca="1" t="shared" si="16"/>
        <v>6</v>
      </c>
      <c r="M90" s="32" t="str">
        <f t="shared" si="17"/>
        <v>Beton</v>
      </c>
      <c r="N90" s="32">
        <f t="shared" si="18"/>
        <v>2.3</v>
      </c>
      <c r="O90" s="32" t="str">
        <f t="shared" si="22"/>
        <v>Beton hat eine Dichte von 2,3 g/cm³. Bestimme das Volumen von 45,08g Beton.</v>
      </c>
    </row>
    <row r="91" spans="8:15" ht="12.75">
      <c r="H91" s="32">
        <f t="shared" si="19"/>
        <v>98</v>
      </c>
      <c r="I91" s="32">
        <f ca="1" t="shared" si="20"/>
        <v>0.014564850607129087</v>
      </c>
      <c r="J91" s="32">
        <f ca="1" t="shared" si="23"/>
        <v>7.9</v>
      </c>
      <c r="K91" s="32">
        <f t="shared" si="21"/>
        <v>6.399000000000001</v>
      </c>
      <c r="L91" s="32">
        <f ca="1" t="shared" si="16"/>
        <v>5</v>
      </c>
      <c r="M91" s="32" t="str">
        <f t="shared" si="17"/>
        <v>Öl</v>
      </c>
      <c r="N91" s="32">
        <f t="shared" si="18"/>
        <v>0.81</v>
      </c>
      <c r="O91" s="32" t="str">
        <f t="shared" si="22"/>
        <v>Öl hat eine Dichte von 0,81 g/cm³. Bestimme das Volumen von 6,399g Öl.</v>
      </c>
    </row>
    <row r="92" spans="8:15" ht="12.75">
      <c r="H92" s="32">
        <f t="shared" si="19"/>
        <v>78</v>
      </c>
      <c r="I92" s="32">
        <f ca="1" t="shared" si="20"/>
        <v>0.1667807740470476</v>
      </c>
      <c r="J92" s="32">
        <f ca="1" t="shared" si="23"/>
        <v>20.1</v>
      </c>
      <c r="K92" s="32">
        <f t="shared" si="21"/>
        <v>46.23</v>
      </c>
      <c r="L92" s="32">
        <f ca="1" t="shared" si="16"/>
        <v>6</v>
      </c>
      <c r="M92" s="32" t="str">
        <f t="shared" si="17"/>
        <v>Beton</v>
      </c>
      <c r="N92" s="32">
        <f t="shared" si="18"/>
        <v>2.3</v>
      </c>
      <c r="O92" s="32" t="str">
        <f t="shared" si="22"/>
        <v>Beton hat eine Dichte von 2,3 g/cm³. Bestimme das Volumen von 46,23g Beton.</v>
      </c>
    </row>
    <row r="93" spans="8:15" ht="12.75">
      <c r="H93" s="32">
        <f t="shared" si="19"/>
        <v>93</v>
      </c>
      <c r="I93" s="32">
        <f ca="1" t="shared" si="20"/>
        <v>0.0684570984023426</v>
      </c>
      <c r="J93" s="32">
        <f ca="1" t="shared" si="23"/>
        <v>0.5</v>
      </c>
      <c r="K93" s="32">
        <f t="shared" si="21"/>
        <v>5.25</v>
      </c>
      <c r="L93" s="32">
        <f ca="1" t="shared" si="16"/>
        <v>3</v>
      </c>
      <c r="M93" s="32" t="str">
        <f t="shared" si="17"/>
        <v>Silber</v>
      </c>
      <c r="N93" s="32">
        <f t="shared" si="18"/>
        <v>10.5</v>
      </c>
      <c r="O93" s="32" t="str">
        <f t="shared" si="22"/>
        <v>Silber hat eine Dichte von 10,5 g/cm³. Bestimme das Volumen von 5,25g Silber.</v>
      </c>
    </row>
    <row r="94" spans="8:15" ht="12.75">
      <c r="H94" s="32">
        <f t="shared" si="19"/>
        <v>81</v>
      </c>
      <c r="I94" s="32">
        <f ca="1" t="shared" si="20"/>
        <v>0.1356142700948656</v>
      </c>
      <c r="J94" s="32">
        <f ca="1" t="shared" si="23"/>
        <v>2.9</v>
      </c>
      <c r="K94" s="32">
        <f t="shared" si="21"/>
        <v>30.45</v>
      </c>
      <c r="L94" s="32">
        <f ca="1" t="shared" si="16"/>
        <v>3</v>
      </c>
      <c r="M94" s="32" t="str">
        <f t="shared" si="17"/>
        <v>Silber</v>
      </c>
      <c r="N94" s="32">
        <f t="shared" si="18"/>
        <v>10.5</v>
      </c>
      <c r="O94" s="32" t="str">
        <f t="shared" si="22"/>
        <v>Silber hat eine Dichte von 10,5 g/cm³. Bestimme das Volumen von 30,45g Silber.</v>
      </c>
    </row>
    <row r="95" spans="8:15" ht="12.75">
      <c r="H95" s="32">
        <f t="shared" si="19"/>
        <v>62</v>
      </c>
      <c r="I95" s="32">
        <f ca="1" t="shared" si="20"/>
        <v>0.3110729997425651</v>
      </c>
      <c r="J95" s="32">
        <f ca="1" t="shared" si="23"/>
        <v>15.6</v>
      </c>
      <c r="K95" s="32">
        <f t="shared" si="21"/>
        <v>42.120000000000005</v>
      </c>
      <c r="L95" s="32">
        <f ca="1" t="shared" si="16"/>
        <v>0</v>
      </c>
      <c r="M95" s="32" t="str">
        <f t="shared" si="17"/>
        <v>Aluminium</v>
      </c>
      <c r="N95" s="32">
        <f t="shared" si="18"/>
        <v>2.7</v>
      </c>
      <c r="O95" s="32" t="str">
        <f t="shared" si="22"/>
        <v>Aluminium hat eine Dichte von 2,7 g/cm³. Bestimme das Volumen von 42,12g Aluminium.</v>
      </c>
    </row>
    <row r="96" spans="8:15" ht="12.75">
      <c r="H96" s="32">
        <f t="shared" si="19"/>
        <v>94</v>
      </c>
      <c r="I96" s="32">
        <f ca="1" t="shared" si="20"/>
        <v>0.06607218790066971</v>
      </c>
      <c r="J96" s="32">
        <f ca="1" t="shared" si="23"/>
        <v>3.9</v>
      </c>
      <c r="K96" s="32">
        <f t="shared" si="21"/>
        <v>75.27</v>
      </c>
      <c r="L96" s="32">
        <f ca="1" t="shared" si="16"/>
        <v>2</v>
      </c>
      <c r="M96" s="32" t="str">
        <f t="shared" si="17"/>
        <v>Gold</v>
      </c>
      <c r="N96" s="32">
        <f t="shared" si="18"/>
        <v>19.3</v>
      </c>
      <c r="O96" s="32" t="str">
        <f t="shared" si="22"/>
        <v>Gold hat eine Dichte von 19,3 g/cm³. Bestimme das Volumen von 75,27g Gold.</v>
      </c>
    </row>
    <row r="97" spans="8:15" ht="12.75">
      <c r="H97" s="32">
        <f t="shared" si="19"/>
        <v>15</v>
      </c>
      <c r="I97" s="32">
        <f ca="1" t="shared" si="20"/>
        <v>0.8908345294002481</v>
      </c>
      <c r="J97" s="32">
        <f ca="1" t="shared" si="23"/>
        <v>6.8</v>
      </c>
      <c r="K97" s="32">
        <f t="shared" si="21"/>
        <v>131.24</v>
      </c>
      <c r="L97" s="32">
        <f ca="1" t="shared" si="16"/>
        <v>2</v>
      </c>
      <c r="M97" s="32" t="str">
        <f t="shared" si="17"/>
        <v>Gold</v>
      </c>
      <c r="N97" s="32">
        <f t="shared" si="18"/>
        <v>19.3</v>
      </c>
      <c r="O97" s="32" t="str">
        <f t="shared" si="22"/>
        <v>Gold hat eine Dichte von 19,3 g/cm³. Bestimme das Volumen von 131,24g Gold.</v>
      </c>
    </row>
    <row r="98" spans="8:15" ht="12.75">
      <c r="H98" s="32">
        <f t="shared" si="19"/>
        <v>29</v>
      </c>
      <c r="I98" s="32">
        <f ca="1" t="shared" si="20"/>
        <v>0.7111827522626647</v>
      </c>
      <c r="J98" s="32">
        <f ca="1" t="shared" si="23"/>
        <v>9.6</v>
      </c>
      <c r="K98" s="32">
        <f t="shared" si="21"/>
        <v>74.88</v>
      </c>
      <c r="L98" s="32">
        <f ca="1" t="shared" si="16"/>
        <v>4</v>
      </c>
      <c r="M98" s="32" t="str">
        <f t="shared" si="17"/>
        <v>Eisen</v>
      </c>
      <c r="N98" s="32">
        <f t="shared" si="18"/>
        <v>7.8</v>
      </c>
      <c r="O98" s="32" t="str">
        <f t="shared" si="22"/>
        <v>Eisen hat eine Dichte von 7,8 g/cm³. Bestimme das Volumen von 74,88g Eisen.</v>
      </c>
    </row>
    <row r="99" spans="8:15" ht="12.75">
      <c r="H99" s="32">
        <f t="shared" si="19"/>
        <v>5</v>
      </c>
      <c r="I99" s="32">
        <f ca="1" t="shared" si="20"/>
        <v>0.9594503000922968</v>
      </c>
      <c r="J99" s="32">
        <f ca="1" t="shared" si="23"/>
        <v>11</v>
      </c>
      <c r="K99" s="32">
        <f t="shared" si="21"/>
        <v>93.5</v>
      </c>
      <c r="L99" s="32">
        <f ca="1" t="shared" si="16"/>
        <v>1</v>
      </c>
      <c r="M99" s="32" t="str">
        <f t="shared" si="17"/>
        <v>Messing</v>
      </c>
      <c r="N99" s="32">
        <f t="shared" si="18"/>
        <v>8.5</v>
      </c>
      <c r="O99" s="32" t="str">
        <f t="shared" si="22"/>
        <v>Messing hat eine Dichte von 8,5 g/cm³. Bestimme das Volumen von 93,5g Messing.</v>
      </c>
    </row>
    <row r="100" spans="8:15" ht="12.75">
      <c r="H100" s="32">
        <f t="shared" si="19"/>
        <v>37</v>
      </c>
      <c r="I100" s="32">
        <f ca="1" t="shared" si="20"/>
        <v>0.6208378930587838</v>
      </c>
      <c r="J100" s="32">
        <f ca="1" t="shared" si="23"/>
        <v>18.1</v>
      </c>
      <c r="K100" s="32">
        <f t="shared" si="21"/>
        <v>190.05</v>
      </c>
      <c r="L100" s="32">
        <f ca="1" t="shared" si="16"/>
        <v>3</v>
      </c>
      <c r="M100" s="32" t="str">
        <f t="shared" si="17"/>
        <v>Silber</v>
      </c>
      <c r="N100" s="32">
        <f t="shared" si="18"/>
        <v>10.5</v>
      </c>
      <c r="O100" s="32" t="str">
        <f t="shared" si="22"/>
        <v>Silber hat eine Dichte von 10,5 g/cm³. Bestimme das Volumen von 190,05g Silber.</v>
      </c>
    </row>
    <row r="101" spans="8:15" ht="12.75">
      <c r="H101" s="32">
        <f t="shared" si="19"/>
        <v>47</v>
      </c>
      <c r="I101" s="32">
        <f ca="1" t="shared" si="20"/>
        <v>0.5336900661139728</v>
      </c>
      <c r="J101" s="32">
        <f ca="1" t="shared" si="23"/>
        <v>14.2</v>
      </c>
      <c r="K101" s="32">
        <f t="shared" si="21"/>
        <v>274.06</v>
      </c>
      <c r="L101" s="32">
        <f ca="1" t="shared" si="16"/>
        <v>2</v>
      </c>
      <c r="M101" s="32" t="str">
        <f t="shared" si="17"/>
        <v>Gold</v>
      </c>
      <c r="N101" s="32">
        <f t="shared" si="18"/>
        <v>19.3</v>
      </c>
      <c r="O101" s="32" t="str">
        <f t="shared" si="22"/>
        <v>Gold hat eine Dichte von 19,3 g/cm³. Bestimme das Volumen von 274,06g Gold.</v>
      </c>
    </row>
    <row r="102" spans="8:15" ht="12.75">
      <c r="H102" s="32">
        <f t="shared" si="19"/>
        <v>80</v>
      </c>
      <c r="I102" s="32">
        <f ca="1" t="shared" si="20"/>
        <v>0.14434210694653637</v>
      </c>
      <c r="J102" s="32">
        <f ca="1" t="shared" si="23"/>
        <v>7.3</v>
      </c>
      <c r="K102" s="32">
        <f t="shared" si="21"/>
        <v>62.05</v>
      </c>
      <c r="L102" s="32">
        <f ca="1" t="shared" si="16"/>
        <v>1</v>
      </c>
      <c r="M102" s="32" t="str">
        <f t="shared" si="17"/>
        <v>Messing</v>
      </c>
      <c r="N102" s="32">
        <f t="shared" si="18"/>
        <v>8.5</v>
      </c>
      <c r="O102" s="32" t="str">
        <f t="shared" si="22"/>
        <v>Messing hat eine Dichte von 8,5 g/cm³. Bestimme das Volumen von 62,05g Messing.</v>
      </c>
    </row>
    <row r="103" spans="8:15" ht="12.75">
      <c r="H103" s="32">
        <f t="shared" si="19"/>
        <v>16</v>
      </c>
      <c r="I103" s="32">
        <f ca="1" t="shared" si="20"/>
        <v>0.8889963466069319</v>
      </c>
      <c r="J103" s="32">
        <f ca="1" t="shared" si="23"/>
        <v>10.6</v>
      </c>
      <c r="K103" s="32">
        <f t="shared" si="21"/>
        <v>28.62</v>
      </c>
      <c r="L103" s="32">
        <f ca="1" t="shared" si="16"/>
        <v>0</v>
      </c>
      <c r="M103" s="32" t="str">
        <f t="shared" si="17"/>
        <v>Aluminium</v>
      </c>
      <c r="N103" s="32">
        <f t="shared" si="18"/>
        <v>2.7</v>
      </c>
      <c r="O103" s="32" t="str">
        <f t="shared" si="22"/>
        <v>Aluminium hat eine Dichte von 2,7 g/cm³. Bestimme das Volumen von 28,62g Aluminium.</v>
      </c>
    </row>
    <row r="104" spans="8:15" ht="12.75">
      <c r="H104" s="32">
        <f t="shared" si="19"/>
        <v>34</v>
      </c>
      <c r="I104" s="32">
        <f ca="1" t="shared" si="20"/>
        <v>0.6627376311256473</v>
      </c>
      <c r="J104" s="32">
        <f ca="1" t="shared" si="23"/>
        <v>15.4</v>
      </c>
      <c r="K104" s="32">
        <f t="shared" si="21"/>
        <v>41.580000000000005</v>
      </c>
      <c r="L104" s="32">
        <f ca="1" t="shared" si="16"/>
        <v>0</v>
      </c>
      <c r="M104" s="32" t="str">
        <f t="shared" si="17"/>
        <v>Aluminium</v>
      </c>
      <c r="N104" s="32">
        <f t="shared" si="18"/>
        <v>2.7</v>
      </c>
      <c r="O104" s="32" t="str">
        <f t="shared" si="22"/>
        <v>Aluminium hat eine Dichte von 2,7 g/cm³. Bestimme das Volumen von 41,58g Aluminium.</v>
      </c>
    </row>
    <row r="105" spans="8:15" ht="12.75">
      <c r="H105" s="32">
        <f t="shared" si="19"/>
        <v>31</v>
      </c>
      <c r="I105" s="32">
        <f ca="1" t="shared" si="20"/>
        <v>0.7027338094055211</v>
      </c>
      <c r="J105" s="32">
        <f ca="1" t="shared" si="23"/>
        <v>10.6</v>
      </c>
      <c r="K105" s="32">
        <f t="shared" si="21"/>
        <v>204.58</v>
      </c>
      <c r="L105" s="32">
        <f ca="1" t="shared" si="16"/>
        <v>2</v>
      </c>
      <c r="M105" s="32" t="str">
        <f t="shared" si="17"/>
        <v>Gold</v>
      </c>
      <c r="N105" s="32">
        <f t="shared" si="18"/>
        <v>19.3</v>
      </c>
      <c r="O105" s="32" t="str">
        <f t="shared" si="22"/>
        <v>Gold hat eine Dichte von 19,3 g/cm³. Bestimme das Volumen von 204,58g Gold.</v>
      </c>
    </row>
    <row r="106" spans="8:15" ht="12.75">
      <c r="H106" s="32">
        <f t="shared" si="19"/>
        <v>14</v>
      </c>
      <c r="I106" s="32">
        <f ca="1" t="shared" si="20"/>
        <v>0.8932908966888718</v>
      </c>
      <c r="J106" s="32">
        <f ca="1" t="shared" si="23"/>
        <v>7.8</v>
      </c>
      <c r="K106" s="32">
        <f t="shared" si="21"/>
        <v>21.060000000000002</v>
      </c>
      <c r="L106" s="32">
        <f ca="1" t="shared" si="16"/>
        <v>0</v>
      </c>
      <c r="M106" s="32" t="str">
        <f t="shared" si="17"/>
        <v>Aluminium</v>
      </c>
      <c r="N106" s="32">
        <f t="shared" si="18"/>
        <v>2.7</v>
      </c>
      <c r="O106" s="32" t="str">
        <f t="shared" si="22"/>
        <v>Aluminium hat eine Dichte von 2,7 g/cm³. Bestimme das Volumen von 21,06g Aluminium.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8.75">
      <c r="A1" s="23" t="s">
        <v>8</v>
      </c>
      <c r="B1" s="23"/>
      <c r="C1" s="23"/>
      <c r="D1" s="23"/>
      <c r="E1" s="23"/>
    </row>
    <row r="2" spans="1:5" ht="18.75">
      <c r="A2" s="23" t="s">
        <v>15</v>
      </c>
      <c r="B2" s="23"/>
      <c r="C2" s="23"/>
      <c r="D2" s="23"/>
      <c r="E2" s="23"/>
    </row>
    <row r="3" spans="1:4" ht="12" customHeight="1">
      <c r="A3" s="4"/>
      <c r="B3" s="4"/>
      <c r="C3" s="4"/>
      <c r="D3" s="4"/>
    </row>
    <row r="4" spans="1:4" ht="21">
      <c r="A4" s="4"/>
      <c r="B4" s="5" t="s">
        <v>0</v>
      </c>
      <c r="C4" s="5" t="s">
        <v>3</v>
      </c>
      <c r="D4" s="5" t="s">
        <v>16</v>
      </c>
    </row>
    <row r="5" spans="1:4" ht="21">
      <c r="A5" s="7">
        <v>1</v>
      </c>
      <c r="B5" s="6">
        <f>IF(A5&lt;=Daten!$B$5,A5,IF(A5-2=Daten!$B$5,"Gesamt:",""))</f>
        <v>1</v>
      </c>
      <c r="C5" s="8">
        <f>IF(OR(B5&lt;33,B5="Gesamt:"),1,0)</f>
        <v>1</v>
      </c>
      <c r="D5" s="8">
        <f>C5</f>
        <v>1</v>
      </c>
    </row>
    <row r="6" spans="1:4" ht="21">
      <c r="A6" s="7">
        <v>2</v>
      </c>
      <c r="B6" s="6">
        <f>IF(A6&lt;=Daten!$B$5,A6,IF(A6-2=Daten!$B$5,"Gesamt:",""))</f>
        <v>2</v>
      </c>
      <c r="C6" s="8">
        <f aca="true" t="shared" si="0" ref="C6:C36">IF(OR(B6&lt;33,B6="Gesamt:"),1,0)</f>
        <v>1</v>
      </c>
      <c r="D6" s="8">
        <f aca="true" t="shared" si="1" ref="D6:D36">C6</f>
        <v>1</v>
      </c>
    </row>
    <row r="7" spans="1:4" ht="21">
      <c r="A7" s="7">
        <v>3</v>
      </c>
      <c r="B7" s="6">
        <f>IF(A7&lt;=Daten!$B$5,A7,IF(A7-2=Daten!$B$5,"Gesamt:",""))</f>
        <v>3</v>
      </c>
      <c r="C7" s="8">
        <f t="shared" si="0"/>
        <v>1</v>
      </c>
      <c r="D7" s="8">
        <f t="shared" si="1"/>
        <v>1</v>
      </c>
    </row>
    <row r="8" spans="1:4" ht="21">
      <c r="A8" s="7">
        <v>4</v>
      </c>
      <c r="B8" s="6">
        <f>IF(A8&lt;=Daten!$B$5,A8,IF(A8-2=Daten!$B$5,"Gesamt:",""))</f>
        <v>4</v>
      </c>
      <c r="C8" s="8">
        <f t="shared" si="0"/>
        <v>1</v>
      </c>
      <c r="D8" s="8">
        <f t="shared" si="1"/>
        <v>1</v>
      </c>
    </row>
    <row r="9" spans="1:4" ht="21">
      <c r="A9" s="7">
        <v>5</v>
      </c>
      <c r="B9" s="6">
        <f>IF(A9&lt;=Daten!$B$5,A9,IF(A9-2=Daten!$B$5,"Gesamt:",""))</f>
        <v>5</v>
      </c>
      <c r="C9" s="8">
        <f t="shared" si="0"/>
        <v>1</v>
      </c>
      <c r="D9" s="8">
        <f t="shared" si="1"/>
        <v>1</v>
      </c>
    </row>
    <row r="10" spans="1:4" ht="21">
      <c r="A10" s="7">
        <v>6</v>
      </c>
      <c r="B10" s="6">
        <f>IF(A10&lt;=Daten!$B$5,A10,IF(A10-2=Daten!$B$5,"Gesamt:",""))</f>
        <v>6</v>
      </c>
      <c r="C10" s="8">
        <f t="shared" si="0"/>
        <v>1</v>
      </c>
      <c r="D10" s="8">
        <f t="shared" si="1"/>
        <v>1</v>
      </c>
    </row>
    <row r="11" spans="1:4" ht="21">
      <c r="A11" s="7">
        <v>7</v>
      </c>
      <c r="B11" s="6">
        <f>IF(A11&lt;=Daten!$B$5,A11,IF(A11-2=Daten!$B$5,"Gesamt:",""))</f>
        <v>7</v>
      </c>
      <c r="C11" s="8">
        <f t="shared" si="0"/>
        <v>1</v>
      </c>
      <c r="D11" s="8">
        <f t="shared" si="1"/>
        <v>1</v>
      </c>
    </row>
    <row r="12" spans="1:4" ht="21">
      <c r="A12" s="7">
        <v>8</v>
      </c>
      <c r="B12" s="6">
        <f>IF(A12&lt;=Daten!$B$5,A12,IF(A12-2=Daten!$B$5,"Gesamt:",""))</f>
        <v>8</v>
      </c>
      <c r="C12" s="8">
        <f t="shared" si="0"/>
        <v>1</v>
      </c>
      <c r="D12" s="8">
        <f t="shared" si="1"/>
        <v>1</v>
      </c>
    </row>
    <row r="13" spans="1:4" ht="21">
      <c r="A13" s="7">
        <v>9</v>
      </c>
      <c r="B13" s="6">
        <f>IF(A13&lt;=Daten!$B$5,A13,IF(A13-2=Daten!$B$5,"Gesamt:",""))</f>
        <v>9</v>
      </c>
      <c r="C13" s="8">
        <f t="shared" si="0"/>
        <v>1</v>
      </c>
      <c r="D13" s="8">
        <f t="shared" si="1"/>
        <v>1</v>
      </c>
    </row>
    <row r="14" spans="1:4" ht="21">
      <c r="A14" s="7">
        <v>10</v>
      </c>
      <c r="B14" s="6">
        <f>IF(A14&lt;=Daten!$B$5,A14,IF(A14-2=Daten!$B$5,"Gesamt:",""))</f>
        <v>10</v>
      </c>
      <c r="C14" s="8">
        <f t="shared" si="0"/>
        <v>1</v>
      </c>
      <c r="D14" s="8">
        <f t="shared" si="1"/>
        <v>1</v>
      </c>
    </row>
    <row r="15" spans="1:4" ht="21">
      <c r="A15" s="7">
        <v>11</v>
      </c>
      <c r="B15" s="6">
        <f>IF(A15&lt;=Daten!$B$5,A15,IF(A15-2=Daten!$B$5,"Gesamt:",""))</f>
        <v>11</v>
      </c>
      <c r="C15" s="8">
        <f t="shared" si="0"/>
        <v>1</v>
      </c>
      <c r="D15" s="8">
        <f t="shared" si="1"/>
        <v>1</v>
      </c>
    </row>
    <row r="16" spans="1:4" ht="21">
      <c r="A16" s="7">
        <v>12</v>
      </c>
      <c r="B16" s="6">
        <f>IF(A16&lt;=Daten!$B$5,A16,IF(A16-2=Daten!$B$5,"Gesamt:",""))</f>
        <v>12</v>
      </c>
      <c r="C16" s="8">
        <f t="shared" si="0"/>
        <v>1</v>
      </c>
      <c r="D16" s="8">
        <f t="shared" si="1"/>
        <v>1</v>
      </c>
    </row>
    <row r="17" spans="1:4" ht="21">
      <c r="A17" s="7">
        <v>13</v>
      </c>
      <c r="B17" s="6">
        <f>IF(A17&lt;=Daten!$B$5,A17,IF(A17-2=Daten!$B$5,"Gesamt:",""))</f>
        <v>13</v>
      </c>
      <c r="C17" s="8">
        <f t="shared" si="0"/>
        <v>1</v>
      </c>
      <c r="D17" s="8">
        <f t="shared" si="1"/>
        <v>1</v>
      </c>
    </row>
    <row r="18" spans="1:4" ht="21">
      <c r="A18" s="7">
        <v>14</v>
      </c>
      <c r="B18" s="6">
        <f>IF(A18&lt;=Daten!$B$5,A18,IF(A18-2=Daten!$B$5,"Gesamt:",""))</f>
        <v>14</v>
      </c>
      <c r="C18" s="8">
        <f t="shared" si="0"/>
        <v>1</v>
      </c>
      <c r="D18" s="8">
        <f t="shared" si="1"/>
        <v>1</v>
      </c>
    </row>
    <row r="19" spans="1:4" ht="21">
      <c r="A19" s="7">
        <v>15</v>
      </c>
      <c r="B19" s="6">
        <f>IF(A19&lt;=Daten!$B$5,A19,IF(A19-2=Daten!$B$5,"Gesamt:",""))</f>
        <v>15</v>
      </c>
      <c r="C19" s="8">
        <f t="shared" si="0"/>
        <v>1</v>
      </c>
      <c r="D19" s="8">
        <f t="shared" si="1"/>
        <v>1</v>
      </c>
    </row>
    <row r="20" spans="1:4" ht="21">
      <c r="A20" s="7">
        <v>16</v>
      </c>
      <c r="B20" s="6">
        <f>IF(A20&lt;=Daten!$B$5,A20,IF(A20-2=Daten!$B$5,"Gesamt:",""))</f>
        <v>16</v>
      </c>
      <c r="C20" s="8">
        <f t="shared" si="0"/>
        <v>1</v>
      </c>
      <c r="D20" s="8">
        <f t="shared" si="1"/>
        <v>1</v>
      </c>
    </row>
    <row r="21" spans="1:4" ht="21">
      <c r="A21" s="7">
        <v>17</v>
      </c>
      <c r="B21" s="6">
        <f>IF(A21&lt;=Daten!$B$5,A21,IF(A21-2=Daten!$B$5,"Gesamt:",""))</f>
        <v>17</v>
      </c>
      <c r="C21" s="8">
        <f t="shared" si="0"/>
        <v>1</v>
      </c>
      <c r="D21" s="8">
        <f t="shared" si="1"/>
        <v>1</v>
      </c>
    </row>
    <row r="22" spans="1:4" ht="21">
      <c r="A22" s="7">
        <v>18</v>
      </c>
      <c r="B22" s="6">
        <f>IF(A22&lt;=Daten!$B$5,A22,IF(A22-2=Daten!$B$5,"Gesamt:",""))</f>
        <v>18</v>
      </c>
      <c r="C22" s="8">
        <f t="shared" si="0"/>
        <v>1</v>
      </c>
      <c r="D22" s="8">
        <f t="shared" si="1"/>
        <v>1</v>
      </c>
    </row>
    <row r="23" spans="1:4" ht="21">
      <c r="A23" s="7">
        <v>19</v>
      </c>
      <c r="B23" s="6">
        <f>IF(A23&lt;=Daten!$B$5,A23,IF(A23-2=Daten!$B$5,"Gesamt:",""))</f>
        <v>19</v>
      </c>
      <c r="C23" s="8">
        <f t="shared" si="0"/>
        <v>1</v>
      </c>
      <c r="D23" s="8">
        <f t="shared" si="1"/>
        <v>1</v>
      </c>
    </row>
    <row r="24" spans="1:4" ht="21">
      <c r="A24" s="7">
        <v>20</v>
      </c>
      <c r="B24" s="6">
        <f>IF(A24&lt;=Daten!$B$5,A24,IF(A24-2=Daten!$B$5,"Gesamt:",""))</f>
        <v>20</v>
      </c>
      <c r="C24" s="8">
        <f t="shared" si="0"/>
        <v>1</v>
      </c>
      <c r="D24" s="8">
        <f t="shared" si="1"/>
        <v>1</v>
      </c>
    </row>
    <row r="25" spans="1:4" ht="21">
      <c r="A25" s="7">
        <v>21</v>
      </c>
      <c r="B25" s="6">
        <f>IF(A25&lt;=Daten!$B$5,A25,IF(A25-2=Daten!$B$5,"Gesamt:",""))</f>
        <v>21</v>
      </c>
      <c r="C25" s="8">
        <f t="shared" si="0"/>
        <v>1</v>
      </c>
      <c r="D25" s="8">
        <f t="shared" si="1"/>
        <v>1</v>
      </c>
    </row>
    <row r="26" spans="1:4" ht="21">
      <c r="A26" s="7">
        <v>22</v>
      </c>
      <c r="B26" s="6">
        <f>IF(A26&lt;=Daten!$B$5,A26,IF(A26-2=Daten!$B$5,"Gesamt:",""))</f>
        <v>22</v>
      </c>
      <c r="C26" s="8">
        <f t="shared" si="0"/>
        <v>1</v>
      </c>
      <c r="D26" s="8">
        <f t="shared" si="1"/>
        <v>1</v>
      </c>
    </row>
    <row r="27" spans="1:4" ht="21">
      <c r="A27" s="7">
        <v>23</v>
      </c>
      <c r="B27" s="6">
        <f>IF(A27&lt;=Daten!$B$5,A27,IF(A27-2=Daten!$B$5,"Gesamt:",""))</f>
        <v>23</v>
      </c>
      <c r="C27" s="8">
        <f t="shared" si="0"/>
        <v>1</v>
      </c>
      <c r="D27" s="8">
        <f t="shared" si="1"/>
        <v>1</v>
      </c>
    </row>
    <row r="28" spans="1:4" ht="21">
      <c r="A28" s="7">
        <v>24</v>
      </c>
      <c r="B28" s="6">
        <f>IF(A28&lt;=Daten!$B$5,A28,IF(A28-2=Daten!$B$5,"Gesamt:",""))</f>
        <v>24</v>
      </c>
      <c r="C28" s="8">
        <f t="shared" si="0"/>
        <v>1</v>
      </c>
      <c r="D28" s="8">
        <f t="shared" si="1"/>
        <v>1</v>
      </c>
    </row>
    <row r="29" spans="1:4" ht="21">
      <c r="A29" s="7">
        <v>25</v>
      </c>
      <c r="B29" s="6">
        <f>IF(A29&lt;=Daten!$B$5,A29,IF(A29-2=Daten!$B$5,"Gesamt:",""))</f>
        <v>25</v>
      </c>
      <c r="C29" s="8">
        <f t="shared" si="0"/>
        <v>1</v>
      </c>
      <c r="D29" s="8">
        <f t="shared" si="1"/>
        <v>1</v>
      </c>
    </row>
    <row r="30" spans="1:4" ht="21">
      <c r="A30" s="7">
        <v>26</v>
      </c>
      <c r="B30" s="6">
        <f>IF(A30&lt;=Daten!$B$5,A30,IF(A30-2=Daten!$B$5,"Gesamt:",""))</f>
        <v>26</v>
      </c>
      <c r="C30" s="8">
        <f t="shared" si="0"/>
        <v>1</v>
      </c>
      <c r="D30" s="8">
        <f t="shared" si="1"/>
        <v>1</v>
      </c>
    </row>
    <row r="31" spans="1:4" ht="21">
      <c r="A31" s="7">
        <v>27</v>
      </c>
      <c r="B31" s="6">
        <f>IF(A31&lt;=Daten!$B$5,A31,IF(A31-2=Daten!$B$5,"Gesamt:",""))</f>
      </c>
      <c r="C31" s="8">
        <f t="shared" si="0"/>
        <v>0</v>
      </c>
      <c r="D31" s="8">
        <f t="shared" si="1"/>
        <v>0</v>
      </c>
    </row>
    <row r="32" spans="1:4" ht="21">
      <c r="A32" s="7">
        <v>28</v>
      </c>
      <c r="B32" s="6" t="str">
        <f>IF(A32&lt;=Daten!$B$5,A32,IF(A32-2=Daten!$B$5,"Gesamt:",""))</f>
        <v>Gesamt:</v>
      </c>
      <c r="C32" s="8">
        <f t="shared" si="0"/>
        <v>1</v>
      </c>
      <c r="D32" s="8">
        <f t="shared" si="1"/>
        <v>1</v>
      </c>
    </row>
    <row r="33" spans="1:4" ht="21">
      <c r="A33" s="7">
        <v>29</v>
      </c>
      <c r="B33" s="6">
        <f>IF(A33&lt;=Daten!$B$5,A33,IF(A33-2=Daten!$B$5,"Gesamt:",""))</f>
      </c>
      <c r="C33" s="8">
        <f t="shared" si="0"/>
        <v>0</v>
      </c>
      <c r="D33" s="8">
        <f t="shared" si="1"/>
        <v>0</v>
      </c>
    </row>
    <row r="34" spans="1:4" ht="21">
      <c r="A34" s="7">
        <v>30</v>
      </c>
      <c r="B34" s="6">
        <f>IF(A34&lt;=Daten!$B$5,A34,IF(A34-2=Daten!$B$5,"Gesamt:",""))</f>
      </c>
      <c r="C34" s="8">
        <f t="shared" si="0"/>
        <v>0</v>
      </c>
      <c r="D34" s="8">
        <f t="shared" si="1"/>
        <v>0</v>
      </c>
    </row>
    <row r="35" spans="1:4" ht="21">
      <c r="A35" s="7">
        <v>31</v>
      </c>
      <c r="B35" s="6">
        <f>IF(A35&lt;=Daten!$B$5,A35,IF(A35-2=Daten!$B$5,"Gesamt:",""))</f>
      </c>
      <c r="C35" s="8">
        <f t="shared" si="0"/>
        <v>0</v>
      </c>
      <c r="D35" s="8">
        <f t="shared" si="1"/>
        <v>0</v>
      </c>
    </row>
    <row r="36" spans="1:4" ht="21">
      <c r="A36" s="7">
        <v>32</v>
      </c>
      <c r="B36" s="6">
        <f>IF(A36&lt;=Daten!$B$5,A36,IF(A36-2=Daten!$B$5,"Gesamt:",""))</f>
      </c>
      <c r="C36" s="8">
        <f t="shared" si="0"/>
        <v>0</v>
      </c>
      <c r="D36" s="8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7" operator="equal" stopIfTrue="1">
      <formula>1</formula>
    </cfRule>
  </conditionalFormatting>
  <conditionalFormatting sqref="B5:B36">
    <cfRule type="cellIs" priority="2" dxfId="8" operator="equal" stopIfTrue="1">
      <formula>"Gesamt:"</formula>
    </cfRule>
    <cfRule type="cellIs" priority="3" dxfId="7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F1"/>
    </sheetView>
  </sheetViews>
  <sheetFormatPr defaultColWidth="11.421875" defaultRowHeight="12.75"/>
  <cols>
    <col min="1" max="1" width="1.28515625" style="0" customWidth="1"/>
    <col min="2" max="2" width="4.28125" style="29" customWidth="1"/>
    <col min="3" max="3" width="67.8515625" style="0" customWidth="1"/>
    <col min="4" max="4" width="7.57421875" style="29" bestFit="1" customWidth="1"/>
    <col min="5" max="5" width="9.7109375" style="29" bestFit="1" customWidth="1"/>
    <col min="6" max="6" width="2.140625" style="0" customWidth="1"/>
  </cols>
  <sheetData>
    <row r="1" spans="1:6" s="12" customFormat="1" ht="15">
      <c r="A1" s="24" t="s">
        <v>10</v>
      </c>
      <c r="B1" s="24"/>
      <c r="C1" s="24"/>
      <c r="D1" s="24"/>
      <c r="E1" s="24"/>
      <c r="F1" s="24"/>
    </row>
    <row r="2" spans="1:3" ht="8.25" customHeight="1">
      <c r="A2" s="4"/>
      <c r="C2" s="4"/>
    </row>
    <row r="3" spans="1:5" ht="27">
      <c r="A3" s="4"/>
      <c r="B3" s="27" t="s">
        <v>13</v>
      </c>
      <c r="C3" s="11" t="s">
        <v>0</v>
      </c>
      <c r="D3" s="27" t="s">
        <v>3</v>
      </c>
      <c r="E3" s="28" t="s">
        <v>24</v>
      </c>
    </row>
    <row r="4" spans="1:5" ht="20.25">
      <c r="A4" s="7">
        <v>1</v>
      </c>
      <c r="B4" s="30">
        <v>1</v>
      </c>
      <c r="C4" s="26" t="str">
        <f>IF(A4&lt;=Daten!$B$5,Daten!B8,0)</f>
        <v>Eisen hat eine Dichte von 7,8 g/cm³. Bestimme die Masse von 4,5cm³ Eisen.</v>
      </c>
      <c r="D4" s="20">
        <f>IF(B4&lt;=Daten!$B$5,Daten!C8,0)</f>
        <v>35.1</v>
      </c>
      <c r="E4" s="20">
        <f>ROUND(D4,0)-INT(ROUND(D4,0)/10)*10</f>
        <v>5</v>
      </c>
    </row>
    <row r="5" spans="1:5" ht="20.25">
      <c r="A5" s="7">
        <v>2</v>
      </c>
      <c r="B5" s="30">
        <v>2</v>
      </c>
      <c r="C5" s="20" t="str">
        <f>IF(A5&lt;=Daten!$B$5,Daten!B9,0)</f>
        <v>Gold hat eine Dichte von 19,3 g/cm³. Bestimme die Masse von 3,9cm³ Gold.</v>
      </c>
      <c r="D5" s="20">
        <f>IF(B5&lt;=Daten!$B$5,Daten!C9,0)</f>
        <v>75.27</v>
      </c>
      <c r="E5" s="20">
        <f aca="true" t="shared" si="0" ref="E5:E35">ROUND(D5,0)-INT(ROUND(D5,0)/10)*10</f>
        <v>5</v>
      </c>
    </row>
    <row r="6" spans="1:5" ht="20.25">
      <c r="A6" s="7">
        <v>3</v>
      </c>
      <c r="B6" s="30">
        <v>3</v>
      </c>
      <c r="C6" s="20" t="str">
        <f>IF(A6&lt;=Daten!$B$5,Daten!B10,0)</f>
        <v>Ein Körper der Masse 8,84 g hat ein Volumen von 6,8 cm³. Berechne die Dichte des Materials.</v>
      </c>
      <c r="D6" s="20">
        <f>IF(B6&lt;=Daten!$B$5,Daten!C10,0)</f>
        <v>1.3</v>
      </c>
      <c r="E6" s="20">
        <f t="shared" si="0"/>
        <v>1</v>
      </c>
    </row>
    <row r="7" spans="1:5" ht="20.25">
      <c r="A7" s="7">
        <v>4</v>
      </c>
      <c r="B7" s="30">
        <v>4</v>
      </c>
      <c r="C7" s="20" t="str">
        <f>IF(A7&lt;=Daten!$B$5,Daten!B11,0)</f>
        <v>Ein Körper der Masse 123,67 g hat ein Volumen von 8,3 cm³. Berechne die Dichte des Materials.</v>
      </c>
      <c r="D7" s="20">
        <f>IF(B7&lt;=Daten!$B$5,Daten!C11,0)</f>
        <v>14.9</v>
      </c>
      <c r="E7" s="20">
        <f t="shared" si="0"/>
        <v>5</v>
      </c>
    </row>
    <row r="8" spans="1:5" ht="20.25">
      <c r="A8" s="7">
        <v>5</v>
      </c>
      <c r="B8" s="30">
        <v>5</v>
      </c>
      <c r="C8" s="20" t="str">
        <f>IF(A8&lt;=Daten!$B$5,Daten!B12,0)</f>
        <v>Messing hat eine Dichte von 8,5 g/cm³. Bestimme das Volumen von 93,5g Messing.</v>
      </c>
      <c r="D8" s="20">
        <f>IF(B8&lt;=Daten!$B$5,Daten!C12,0)</f>
        <v>11</v>
      </c>
      <c r="E8" s="20">
        <f t="shared" si="0"/>
        <v>1</v>
      </c>
    </row>
    <row r="9" spans="1:5" ht="20.25">
      <c r="A9" s="7">
        <v>6</v>
      </c>
      <c r="B9" s="30">
        <v>6</v>
      </c>
      <c r="C9" s="20" t="str">
        <f>IF(A9&lt;=Daten!$B$5,Daten!B13,0)</f>
        <v>Eisen hat eine Dichte von 7,8 g/cm³. Bestimme die Masse von 13,8cm³ Eisen.</v>
      </c>
      <c r="D9" s="20">
        <f>IF(B9&lt;=Daten!$B$5,Daten!C13,0)</f>
        <v>107.64</v>
      </c>
      <c r="E9" s="20">
        <f t="shared" si="0"/>
        <v>8</v>
      </c>
    </row>
    <row r="10" spans="1:5" ht="20.25">
      <c r="A10" s="7">
        <v>7</v>
      </c>
      <c r="B10" s="30">
        <v>7</v>
      </c>
      <c r="C10" s="20" t="str">
        <f>IF(A10&lt;=Daten!$B$5,Daten!B14,0)</f>
        <v>Ein Körper der Masse 221,85 g hat ein Volumen von 15,3 cm³. Berechne die Dichte des Materials.</v>
      </c>
      <c r="D10" s="20">
        <f>IF(B10&lt;=Daten!$B$5,Daten!C14,0)</f>
        <v>14.5</v>
      </c>
      <c r="E10" s="20">
        <f t="shared" si="0"/>
        <v>5</v>
      </c>
    </row>
    <row r="11" spans="1:5" ht="20.25">
      <c r="A11" s="7">
        <v>8</v>
      </c>
      <c r="B11" s="30">
        <v>8</v>
      </c>
      <c r="C11" s="20" t="str">
        <f>IF(A11&lt;=Daten!$B$5,Daten!B15,0)</f>
        <v>Ein Körper der Masse 267,32 g hat ein Volumen von 16,3 cm³. Berechne die Dichte des Materials.</v>
      </c>
      <c r="D11" s="20">
        <f>IF(B11&lt;=Daten!$B$5,Daten!C15,0)</f>
        <v>16.4</v>
      </c>
      <c r="E11" s="20">
        <f t="shared" si="0"/>
        <v>6</v>
      </c>
    </row>
    <row r="12" spans="1:5" ht="20.25">
      <c r="A12" s="7">
        <v>9</v>
      </c>
      <c r="B12" s="30">
        <v>9</v>
      </c>
      <c r="C12" s="20" t="str">
        <f>IF(A12&lt;=Daten!$B$5,Daten!B16,0)</f>
        <v>Eisen hat eine Dichte von 7,8 g/cm³. Bestimme die Masse von 2,4cm³ Eisen.</v>
      </c>
      <c r="D12" s="20">
        <f>IF(B12&lt;=Daten!$B$5,Daten!C16,0)</f>
        <v>18.72</v>
      </c>
      <c r="E12" s="20">
        <f t="shared" si="0"/>
        <v>9</v>
      </c>
    </row>
    <row r="13" spans="1:5" ht="20.25">
      <c r="A13" s="7">
        <v>10</v>
      </c>
      <c r="B13" s="30">
        <v>10</v>
      </c>
      <c r="C13" s="20" t="str">
        <f>IF(A13&lt;=Daten!$B$5,Daten!B17,0)</f>
        <v>Messing hat eine Dichte von 8,5 g/cm³. Bestimme das Volumen von 99,45g Messing.</v>
      </c>
      <c r="D13" s="20">
        <f>IF(B13&lt;=Daten!$B$5,Daten!C17,0)</f>
        <v>11.7</v>
      </c>
      <c r="E13" s="20">
        <f t="shared" si="0"/>
        <v>2</v>
      </c>
    </row>
    <row r="14" spans="1:5" ht="20.25">
      <c r="A14" s="7">
        <v>11</v>
      </c>
      <c r="B14" s="30">
        <v>11</v>
      </c>
      <c r="C14" s="20" t="str">
        <f>IF(A14&lt;=Daten!$B$5,Daten!B18,0)</f>
        <v>Ein Körper der Masse 44,5 g hat ein Volumen von 2,5 cm³. Berechne die Dichte des Materials.</v>
      </c>
      <c r="D14" s="20">
        <f>IF(B14&lt;=Daten!$B$5,Daten!C18,0)</f>
        <v>17.8</v>
      </c>
      <c r="E14" s="20">
        <f t="shared" si="0"/>
        <v>8</v>
      </c>
    </row>
    <row r="15" spans="1:5" ht="20.25">
      <c r="A15" s="7">
        <v>12</v>
      </c>
      <c r="B15" s="30">
        <v>12</v>
      </c>
      <c r="C15" s="20" t="str">
        <f>IF(A15&lt;=Daten!$B$5,Daten!B19,0)</f>
        <v>Ein Körper der Masse 82,41 g hat ein Volumen von 6,7 cm³. Berechne die Dichte des Materials.</v>
      </c>
      <c r="D15" s="20">
        <f>IF(B15&lt;=Daten!$B$5,Daten!C19,0)</f>
        <v>12.3</v>
      </c>
      <c r="E15" s="20">
        <f t="shared" si="0"/>
        <v>2</v>
      </c>
    </row>
    <row r="16" spans="1:5" ht="20.25">
      <c r="A16" s="7">
        <v>13</v>
      </c>
      <c r="B16" s="30">
        <v>13</v>
      </c>
      <c r="C16" s="20" t="str">
        <f>IF(A16&lt;=Daten!$B$5,Daten!B20,0)</f>
        <v>Messing hat eine Dichte von 8,5 g/cm³. Bestimme die Masse von 15,1cm³ Messing.</v>
      </c>
      <c r="D16" s="20">
        <f>IF(B16&lt;=Daten!$B$5,Daten!C20,0)</f>
        <v>128.35</v>
      </c>
      <c r="E16" s="20">
        <f t="shared" si="0"/>
        <v>8</v>
      </c>
    </row>
    <row r="17" spans="1:5" ht="20.25">
      <c r="A17" s="7">
        <v>14</v>
      </c>
      <c r="B17" s="30">
        <v>14</v>
      </c>
      <c r="C17" s="20" t="str">
        <f>IF(A17&lt;=Daten!$B$5,Daten!B21,0)</f>
        <v>Aluminium hat eine Dichte von 2,7 g/cm³. Bestimme das Volumen von 21,06g Aluminium.</v>
      </c>
      <c r="D17" s="20">
        <f>IF(B17&lt;=Daten!$B$5,Daten!C21,0)</f>
        <v>7.8</v>
      </c>
      <c r="E17" s="20">
        <f t="shared" si="0"/>
        <v>8</v>
      </c>
    </row>
    <row r="18" spans="1:5" ht="20.25">
      <c r="A18" s="7">
        <v>15</v>
      </c>
      <c r="B18" s="30">
        <v>15</v>
      </c>
      <c r="C18" s="20" t="str">
        <f>IF(A18&lt;=Daten!$B$5,Daten!B22,0)</f>
        <v>Gold hat eine Dichte von 19,3 g/cm³. Bestimme das Volumen von 131,24g Gold.</v>
      </c>
      <c r="D18" s="20">
        <f>IF(B18&lt;=Daten!$B$5,Daten!C22,0)</f>
        <v>6.8</v>
      </c>
      <c r="E18" s="20">
        <f t="shared" si="0"/>
        <v>7</v>
      </c>
    </row>
    <row r="19" spans="1:5" ht="20.25">
      <c r="A19" s="7">
        <v>16</v>
      </c>
      <c r="B19" s="30">
        <v>16</v>
      </c>
      <c r="C19" s="20" t="str">
        <f>IF(A19&lt;=Daten!$B$5,Daten!B23,0)</f>
        <v>Aluminium hat eine Dichte von 2,7 g/cm³. Bestimme das Volumen von 28,62g Aluminium.</v>
      </c>
      <c r="D19" s="20">
        <f>IF(B19&lt;=Daten!$B$5,Daten!C23,0)</f>
        <v>10.6</v>
      </c>
      <c r="E19" s="20">
        <f t="shared" si="0"/>
        <v>1</v>
      </c>
    </row>
    <row r="20" spans="1:5" ht="20.25">
      <c r="A20" s="7">
        <v>17</v>
      </c>
      <c r="B20" s="30">
        <v>17</v>
      </c>
      <c r="C20" s="20" t="str">
        <f>IF(A20&lt;=Daten!$B$5,Daten!B24,0)</f>
        <v>Ein Körper der Masse 18 g hat ein Volumen von 5 cm³. Berechne die Dichte des Materials.</v>
      </c>
      <c r="D20" s="20">
        <f>IF(B20&lt;=Daten!$B$5,Daten!C24,0)</f>
        <v>3.6</v>
      </c>
      <c r="E20" s="20">
        <f t="shared" si="0"/>
        <v>4</v>
      </c>
    </row>
    <row r="21" spans="1:5" ht="20.25">
      <c r="A21" s="7">
        <v>18</v>
      </c>
      <c r="B21" s="30">
        <v>18</v>
      </c>
      <c r="C21" s="20" t="str">
        <f>IF(A21&lt;=Daten!$B$5,Daten!B25,0)</f>
        <v>Ein Körper der Masse 44,28 g hat ein Volumen von 12,3 cm³. Berechne die Dichte des Materials.</v>
      </c>
      <c r="D21" s="20">
        <f>IF(B21&lt;=Daten!$B$5,Daten!C25,0)</f>
        <v>3.6</v>
      </c>
      <c r="E21" s="20">
        <f t="shared" si="0"/>
        <v>4</v>
      </c>
    </row>
    <row r="22" spans="1:5" ht="20.25">
      <c r="A22" s="7">
        <v>19</v>
      </c>
      <c r="B22" s="30">
        <v>19</v>
      </c>
      <c r="C22" s="20" t="str">
        <f>IF(A22&lt;=Daten!$B$5,Daten!B26,0)</f>
        <v>Beton hat eine Dichte von 2,3 g/cm³. Bestimme die Masse von 19,3cm³ Beton.</v>
      </c>
      <c r="D22" s="20">
        <f>IF(B22&lt;=Daten!$B$5,Daten!C26,0)</f>
        <v>44.39</v>
      </c>
      <c r="E22" s="20">
        <f t="shared" si="0"/>
        <v>4</v>
      </c>
    </row>
    <row r="23" spans="1:5" ht="20.25">
      <c r="A23" s="7">
        <v>20</v>
      </c>
      <c r="B23" s="30">
        <v>20</v>
      </c>
      <c r="C23" s="20" t="str">
        <f>IF(A23&lt;=Daten!$B$5,Daten!B27,0)</f>
        <v>Silber hat eine Dichte von 10,5 g/cm³. Bestimme das Volumen von 181,65g Silber.</v>
      </c>
      <c r="D23" s="20">
        <f>IF(B23&lt;=Daten!$B$5,Daten!C27,0)</f>
        <v>17.3</v>
      </c>
      <c r="E23" s="20">
        <f t="shared" si="0"/>
        <v>7</v>
      </c>
    </row>
    <row r="24" spans="1:5" ht="20.25">
      <c r="A24" s="7">
        <v>21</v>
      </c>
      <c r="B24" s="30">
        <v>21</v>
      </c>
      <c r="C24" s="20" t="str">
        <f>IF(A24&lt;=Daten!$B$5,Daten!B28,0)</f>
        <v>Ein Körper der Masse 210,98 g hat ein Volumen von 15,4 cm³. Berechne die Dichte des Materials.</v>
      </c>
      <c r="D24" s="20">
        <f>IF(B24&lt;=Daten!$B$5,Daten!C28,0)</f>
        <v>13.7</v>
      </c>
      <c r="E24" s="20">
        <f t="shared" si="0"/>
        <v>4</v>
      </c>
    </row>
    <row r="25" spans="1:5" ht="20.25">
      <c r="A25" s="7">
        <v>22</v>
      </c>
      <c r="B25" s="30">
        <v>22</v>
      </c>
      <c r="C25" s="20" t="str">
        <f>IF(A25&lt;=Daten!$B$5,Daten!B29,0)</f>
        <v>Eisen hat eine Dichte von 7,8 g/cm³. Bestimme die Masse von 7,4cm³ Eisen.</v>
      </c>
      <c r="D25" s="20">
        <f>IF(B25&lt;=Daten!$B$5,Daten!C29,0)</f>
        <v>57.72</v>
      </c>
      <c r="E25" s="20">
        <f t="shared" si="0"/>
        <v>8</v>
      </c>
    </row>
    <row r="26" spans="1:5" ht="20.25">
      <c r="A26" s="7">
        <v>23</v>
      </c>
      <c r="B26" s="30">
        <v>23</v>
      </c>
      <c r="C26" s="20" t="str">
        <f>IF(A26&lt;=Daten!$B$5,Daten!B30,0)</f>
        <v>Öl hat eine Dichte von 0,81 g/cm³. Bestimme das Volumen von 7,776g Öl.</v>
      </c>
      <c r="D26" s="20">
        <f>IF(B26&lt;=Daten!$B$5,Daten!C30,0)</f>
        <v>9.6</v>
      </c>
      <c r="E26" s="20">
        <f t="shared" si="0"/>
        <v>0</v>
      </c>
    </row>
    <row r="27" spans="1:5" ht="20.25">
      <c r="A27" s="7">
        <v>24</v>
      </c>
      <c r="B27" s="30">
        <v>24</v>
      </c>
      <c r="C27" s="20" t="str">
        <f>IF(A27&lt;=Daten!$B$5,Daten!B31,0)</f>
        <v>Ein Körper der Masse 267,88 g hat ein Volumen von 14,8 cm³. Berechne die Dichte des Materials.</v>
      </c>
      <c r="D27" s="20">
        <f>IF(B27&lt;=Daten!$B$5,Daten!C31,0)</f>
        <v>18.1</v>
      </c>
      <c r="E27" s="20">
        <f t="shared" si="0"/>
        <v>8</v>
      </c>
    </row>
    <row r="28" spans="1:5" ht="20.25">
      <c r="A28" s="7">
        <v>25</v>
      </c>
      <c r="B28" s="30">
        <v>25</v>
      </c>
      <c r="C28" s="20" t="str">
        <f>IF(A28&lt;=Daten!$B$5,Daten!B32,0)</f>
        <v>Öl hat eine Dichte von 0,81 g/cm³. Bestimme die Masse von 18,2cm³ Öl.</v>
      </c>
      <c r="D28" s="20">
        <f>IF(B28&lt;=Daten!$B$5,Daten!C32,0)</f>
        <v>14.742</v>
      </c>
      <c r="E28" s="20">
        <f t="shared" si="0"/>
        <v>5</v>
      </c>
    </row>
    <row r="29" spans="1:5" ht="20.25">
      <c r="A29" s="7">
        <v>26</v>
      </c>
      <c r="B29" s="30">
        <v>26</v>
      </c>
      <c r="C29" s="20" t="str">
        <f>IF(A29&lt;=Daten!$B$5,Daten!B33,0)</f>
        <v>Beton hat eine Dichte von 2,3 g/cm³. Bestimme das Volumen von 3,91g Beton.</v>
      </c>
      <c r="D29" s="20">
        <f>IF(B29&lt;=Daten!$B$5,Daten!C33,0)</f>
        <v>1.7</v>
      </c>
      <c r="E29" s="20">
        <f t="shared" si="0"/>
        <v>2</v>
      </c>
    </row>
    <row r="30" spans="1:5" ht="20.25">
      <c r="A30" s="7">
        <v>27</v>
      </c>
      <c r="B30" s="30">
        <v>27</v>
      </c>
      <c r="C30" s="20">
        <f>IF(A30&lt;=Daten!$B$5,Daten!B34,0)</f>
        <v>0</v>
      </c>
      <c r="D30" s="20">
        <f>IF(B30&lt;=Daten!$B$5,Daten!C34,0)</f>
        <v>0</v>
      </c>
      <c r="E30" s="20">
        <f t="shared" si="0"/>
        <v>0</v>
      </c>
    </row>
    <row r="31" spans="1:5" ht="20.25">
      <c r="A31" s="7">
        <v>28</v>
      </c>
      <c r="B31" s="30">
        <v>28</v>
      </c>
      <c r="C31" s="20">
        <f>IF(A31&lt;=Daten!$B$5,Daten!B35,0)</f>
        <v>0</v>
      </c>
      <c r="D31" s="20">
        <f>IF(B31&lt;=Daten!$B$5,Daten!C35,0)</f>
        <v>0</v>
      </c>
      <c r="E31" s="20">
        <f t="shared" si="0"/>
        <v>0</v>
      </c>
    </row>
    <row r="32" spans="1:5" ht="20.25">
      <c r="A32" s="7">
        <v>29</v>
      </c>
      <c r="B32" s="30">
        <v>29</v>
      </c>
      <c r="C32" s="20">
        <f>IF(A32&lt;=Daten!$B$5,Daten!B36,0)</f>
        <v>0</v>
      </c>
      <c r="D32" s="20">
        <f>IF(B32&lt;=Daten!$B$5,Daten!C36,0)</f>
        <v>0</v>
      </c>
      <c r="E32" s="20">
        <f t="shared" si="0"/>
        <v>0</v>
      </c>
    </row>
    <row r="33" spans="1:5" ht="20.25">
      <c r="A33" s="7">
        <v>30</v>
      </c>
      <c r="B33" s="30">
        <v>30</v>
      </c>
      <c r="C33" s="20">
        <f>IF(A33&lt;=Daten!$B$5,Daten!B37,0)</f>
        <v>0</v>
      </c>
      <c r="D33" s="20">
        <f>IF(B33&lt;=Daten!$B$5,Daten!C37,0)</f>
        <v>0</v>
      </c>
      <c r="E33" s="20">
        <f t="shared" si="0"/>
        <v>0</v>
      </c>
    </row>
    <row r="34" spans="1:5" ht="20.25">
      <c r="A34" s="7">
        <v>31</v>
      </c>
      <c r="B34" s="30">
        <v>31</v>
      </c>
      <c r="C34" s="20">
        <f>IF(A34&lt;=Daten!$B$5,Daten!B38,0)</f>
        <v>0</v>
      </c>
      <c r="D34" s="20">
        <f>IF(B34&lt;=Daten!$B$5,Daten!C38,0)</f>
        <v>0</v>
      </c>
      <c r="E34" s="20">
        <f t="shared" si="0"/>
        <v>0</v>
      </c>
    </row>
    <row r="35" spans="1:5" ht="20.25">
      <c r="A35" s="7">
        <v>32</v>
      </c>
      <c r="B35" s="30">
        <v>32</v>
      </c>
      <c r="C35" s="20">
        <f>IF(A35&lt;=Daten!$B$5,Daten!B39,0)</f>
        <v>0</v>
      </c>
      <c r="D35" s="20">
        <f>IF(B35&lt;=Daten!$B$5,Daten!C39,0)</f>
        <v>0</v>
      </c>
      <c r="E35" s="20">
        <f t="shared" si="0"/>
        <v>0</v>
      </c>
    </row>
    <row r="36" spans="2:6" ht="15">
      <c r="B36" s="31" t="s">
        <v>9</v>
      </c>
      <c r="C36" s="13"/>
      <c r="D36" s="1">
        <f>SUM(D4:D35)</f>
        <v>674.6320000000001</v>
      </c>
      <c r="E36" s="1">
        <f>SUM(E4:E35)</f>
        <v>127</v>
      </c>
      <c r="F36" s="12"/>
    </row>
  </sheetData>
  <sheetProtection/>
  <mergeCells count="1">
    <mergeCell ref="A1:F1"/>
  </mergeCells>
  <conditionalFormatting sqref="C4:C36 D4:D35">
    <cfRule type="cellIs" priority="3" dxfId="7" operator="equal" stopIfTrue="1">
      <formula>1</formula>
    </cfRule>
  </conditionalFormatting>
  <conditionalFormatting sqref="B4:B36">
    <cfRule type="cellIs" priority="4" dxfId="8" operator="equal" stopIfTrue="1">
      <formula>"Gesamt:"</formula>
    </cfRule>
    <cfRule type="cellIs" priority="5" dxfId="7" operator="between" stopIfTrue="1">
      <formula>0</formula>
      <formula>33</formula>
    </cfRule>
  </conditionalFormatting>
  <conditionalFormatting sqref="E4:E35">
    <cfRule type="cellIs" priority="1" dxfId="7" operator="equal" stopIfTrue="1">
      <formula>1</formula>
    </cfRule>
  </conditionalFormatting>
  <printOptions horizontalCentered="1"/>
  <pageMargins left="0.447916666666666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8.140625" style="9" customWidth="1"/>
    <col min="4" max="16384" width="11.421875" style="9" customWidth="1"/>
  </cols>
  <sheetData>
    <row r="1" spans="1:3" ht="64.5" customHeight="1">
      <c r="A1" s="14" t="str">
        <f>Daten!$D$8</f>
        <v>1)  Eisen hat eine Dichte von 7,8 g/cm³. Bestimme die Masse von 4,5cm³ Eisen. </v>
      </c>
      <c r="B1" s="14" t="str">
        <f>Daten!$D$9</f>
        <v>2)  Gold hat eine Dichte von 19,3 g/cm³. Bestimme die Masse von 3,9cm³ Gold. </v>
      </c>
      <c r="C1" s="14" t="str">
        <f>Daten!$D$10</f>
        <v>3)  Ein Körper der Masse 8,84 g hat ein Volumen von 6,8 cm³. Berechne die Dichte des Materials. </v>
      </c>
    </row>
    <row r="2" spans="1:3" ht="64.5" customHeight="1">
      <c r="A2" s="14" t="str">
        <f>Daten!$D$11</f>
        <v>4)  Ein Körper der Masse 123,67 g hat ein Volumen von 8,3 cm³. Berechne die Dichte des Materials. </v>
      </c>
      <c r="B2" s="14" t="str">
        <f>Daten!$D$12</f>
        <v>5)  Messing hat eine Dichte von 8,5 g/cm³. Bestimme das Volumen von 93,5g Messing. </v>
      </c>
      <c r="C2" s="14" t="str">
        <f>Daten!$D$13</f>
        <v>6)  Eisen hat eine Dichte von 7,8 g/cm³. Bestimme die Masse von 13,8cm³ Eisen. </v>
      </c>
    </row>
    <row r="3" spans="1:3" ht="64.5" customHeight="1">
      <c r="A3" s="14" t="str">
        <f>Daten!$D$14</f>
        <v>7)  Ein Körper der Masse 221,85 g hat ein Volumen von 15,3 cm³. Berechne die Dichte des Materials. </v>
      </c>
      <c r="B3" s="14" t="str">
        <f>Daten!$D$15</f>
        <v>8)  Ein Körper der Masse 267,32 g hat ein Volumen von 16,3 cm³. Berechne die Dichte des Materials. </v>
      </c>
      <c r="C3" s="14" t="str">
        <f>Daten!$D$16</f>
        <v>9)  Eisen hat eine Dichte von 7,8 g/cm³. Bestimme die Masse von 2,4cm³ Eisen. </v>
      </c>
    </row>
    <row r="4" spans="1:3" ht="64.5" customHeight="1">
      <c r="A4" s="14" t="str">
        <f>Daten!$D$17</f>
        <v>10)  Messing hat eine Dichte von 8,5 g/cm³. Bestimme das Volumen von 99,45g Messing. </v>
      </c>
      <c r="B4" s="14" t="str">
        <f>Daten!$D$18</f>
        <v>11)  Ein Körper der Masse 44,5 g hat ein Volumen von 2,5 cm³. Berechne die Dichte des Materials. </v>
      </c>
      <c r="C4" s="14" t="str">
        <f>Daten!$D$19</f>
        <v>12)  Ein Körper der Masse 82,41 g hat ein Volumen von 6,7 cm³. Berechne die Dichte des Materials. </v>
      </c>
    </row>
    <row r="5" spans="1:3" ht="64.5" customHeight="1">
      <c r="A5" s="14" t="str">
        <f>Daten!$D$20</f>
        <v>13)  Messing hat eine Dichte von 8,5 g/cm³. Bestimme die Masse von 15,1cm³ Messing. </v>
      </c>
      <c r="B5" s="14" t="str">
        <f>Daten!$D$21</f>
        <v>14)  Aluminium hat eine Dichte von 2,7 g/cm³. Bestimme das Volumen von 21,06g Aluminium. </v>
      </c>
      <c r="C5" s="14" t="str">
        <f>Daten!$D$22</f>
        <v>15)  Gold hat eine Dichte von 19,3 g/cm³. Bestimme das Volumen von 131,24g Gold. </v>
      </c>
    </row>
    <row r="6" spans="1:3" ht="64.5" customHeight="1">
      <c r="A6" s="14" t="str">
        <f>Daten!$D$23</f>
        <v>16)  Aluminium hat eine Dichte von 2,7 g/cm³. Bestimme das Volumen von 28,62g Aluminium. </v>
      </c>
      <c r="B6" s="14" t="str">
        <f>Daten!$D$24</f>
        <v>17)  Ein Körper der Masse 18 g hat ein Volumen von 5 cm³. Berechne die Dichte des Materials. </v>
      </c>
      <c r="C6" s="14" t="str">
        <f>Daten!$D$25</f>
        <v>18)  Ein Körper der Masse 44,28 g hat ein Volumen von 12,3 cm³. Berechne die Dichte des Materials. </v>
      </c>
    </row>
    <row r="7" spans="1:3" ht="64.5" customHeight="1">
      <c r="A7" s="14" t="str">
        <f>Daten!$D$26</f>
        <v>19)  Beton hat eine Dichte von 2,3 g/cm³. Bestimme die Masse von 19,3cm³ Beton. </v>
      </c>
      <c r="B7" s="14" t="str">
        <f>Daten!$D$27</f>
        <v>20)  Silber hat eine Dichte von 10,5 g/cm³. Bestimme das Volumen von 181,65g Silber. </v>
      </c>
      <c r="C7" s="14" t="str">
        <f>Daten!$D$28</f>
        <v>21)  Ein Körper der Masse 210,98 g hat ein Volumen von 15,4 cm³. Berechne die Dichte des Materials. </v>
      </c>
    </row>
    <row r="8" spans="1:3" ht="64.5" customHeight="1">
      <c r="A8" s="14" t="str">
        <f>Daten!$D$29</f>
        <v>22)  Eisen hat eine Dichte von 7,8 g/cm³. Bestimme die Masse von 7,4cm³ Eisen. </v>
      </c>
      <c r="B8" s="14" t="str">
        <f>Daten!$D$30</f>
        <v>23)  Öl hat eine Dichte von 0,81 g/cm³. Bestimme das Volumen von 7,776g Öl. </v>
      </c>
      <c r="C8" s="14" t="str">
        <f>Daten!$D$31</f>
        <v>24)  Ein Körper der Masse 267,88 g hat ein Volumen von 14,8 cm³. Berechne die Dichte des Materials. </v>
      </c>
    </row>
    <row r="9" spans="1:3" ht="64.5" customHeight="1">
      <c r="A9" s="14" t="str">
        <f>Daten!$D$32</f>
        <v>25)  Öl hat eine Dichte von 0,81 g/cm³. Bestimme die Masse von 18,2cm³ Öl. </v>
      </c>
      <c r="B9" s="14" t="str">
        <f>Daten!$D$33</f>
        <v>26)  Beton hat eine Dichte von 2,3 g/cm³. Bestimme das Volumen von 3,91g Beton. </v>
      </c>
      <c r="C9" s="14">
        <f>Daten!$D$34</f>
      </c>
    </row>
    <row r="10" spans="1:3" ht="64.5" customHeight="1">
      <c r="A10" s="14">
        <f>Daten!$D$35</f>
      </c>
      <c r="B10" s="14">
        <f>Daten!$D$36</f>
      </c>
      <c r="C10" s="14">
        <f>Daten!$D$37</f>
      </c>
    </row>
    <row r="11" spans="1:3" ht="64.5" customHeight="1">
      <c r="A11" s="14">
        <f>Daten!$D$38</f>
      </c>
      <c r="B11" s="14">
        <f>Daten!$D$39</f>
      </c>
      <c r="C11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2012-12-03T06:23:39Z</cp:lastPrinted>
  <dcterms:created xsi:type="dcterms:W3CDTF">2008-08-01T13:12:36Z</dcterms:created>
  <dcterms:modified xsi:type="dcterms:W3CDTF">2016-10-01T10:31:30Z</dcterms:modified>
  <cp:category/>
  <cp:version/>
  <cp:contentType/>
  <cp:contentStatus/>
</cp:coreProperties>
</file>