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Messung" sheetId="1" r:id="rId1"/>
    <sheet name="Diagramm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<sst xmlns="http://schemas.openxmlformats.org/spreadsheetml/2006/main" count="48" uniqueCount="45">
  <si>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d =</t>
  </si>
  <si>
    <t>m</t>
  </si>
  <si>
    <r>
      <t>h</t>
    </r>
    <r>
      <rPr>
        <b/>
        <sz val="10"/>
        <rFont val="Arial"/>
        <family val="2"/>
      </rPr>
      <t xml:space="preserve"> =</t>
    </r>
  </si>
  <si>
    <r>
      <t>Nsm</t>
    </r>
    <r>
      <rPr>
        <b/>
        <vertAlign val="superscript"/>
        <sz val="10"/>
        <rFont val="Arial"/>
        <family val="2"/>
      </rPr>
      <t>-2</t>
    </r>
  </si>
  <si>
    <r>
      <t>r</t>
    </r>
    <r>
      <rPr>
        <b/>
        <sz val="10"/>
        <rFont val="Arial"/>
        <family val="2"/>
      </rPr>
      <t xml:space="preserve"> =</t>
    </r>
  </si>
  <si>
    <r>
      <t>kgm</t>
    </r>
    <r>
      <rPr>
        <b/>
        <vertAlign val="superscript"/>
        <sz val="10"/>
        <rFont val="Arial"/>
        <family val="2"/>
      </rPr>
      <t>-3</t>
    </r>
  </si>
  <si>
    <t>s =</t>
  </si>
  <si>
    <t>g =</t>
  </si>
  <si>
    <r>
      <t>ms</t>
    </r>
    <r>
      <rPr>
        <b/>
        <vertAlign val="superscript"/>
        <sz val="10"/>
        <rFont val="Arial"/>
        <family val="2"/>
      </rPr>
      <t>-2</t>
    </r>
  </si>
  <si>
    <t>Messwerte</t>
  </si>
  <si>
    <t>Auswertung</t>
  </si>
  <si>
    <t>t in s</t>
  </si>
  <si>
    <t>U in V</t>
  </si>
  <si>
    <t>Weg in m</t>
  </si>
  <si>
    <r>
      <t>v</t>
    </r>
    <r>
      <rPr>
        <b/>
        <sz val="6"/>
        <rFont val="Arial"/>
        <family val="2"/>
      </rPr>
      <t>0</t>
    </r>
    <r>
      <rPr>
        <b/>
        <sz val="10"/>
        <rFont val="Arial"/>
        <family val="2"/>
      </rPr>
      <t xml:space="preserve"> in m/s</t>
    </r>
  </si>
  <si>
    <t>r in m</t>
  </si>
  <si>
    <r>
      <t>F</t>
    </r>
    <r>
      <rPr>
        <b/>
        <sz val="8"/>
        <rFont val="Arial"/>
        <family val="2"/>
      </rPr>
      <t>G</t>
    </r>
    <r>
      <rPr>
        <b/>
        <sz val="10"/>
        <rFont val="Arial"/>
        <family val="2"/>
      </rPr>
      <t xml:space="preserve"> in N</t>
    </r>
  </si>
  <si>
    <t>q in C</t>
  </si>
  <si>
    <t>Versuchsnummer:</t>
  </si>
  <si>
    <t>Der MILLIKAN-Versuch</t>
  </si>
  <si>
    <t>EXCEL-Tabelle zur Auswertung (Methode 1)</t>
  </si>
  <si>
    <t>Kondensator-Plattenabstand</t>
  </si>
  <si>
    <t>Dichte des Öls</t>
  </si>
  <si>
    <t>Abstand zweier hellgrauer Skalenstriche</t>
  </si>
  <si>
    <t>Viskosität der Luft</t>
  </si>
  <si>
    <t>Erdbeschleunigung</t>
  </si>
  <si>
    <t>Dichte der Luft</t>
  </si>
  <si>
    <t xml:space="preserve">Wirkende Kräfte: </t>
  </si>
  <si>
    <t>Gewichtskraft (eines kugelförmigen Öltröpfchens im homogenen Schwerefeld der Erde):</t>
  </si>
  <si>
    <t xml:space="preserve">Auftriebskraft (einer Kugel in Luft): </t>
  </si>
  <si>
    <t>Kraft im Elektrischen Feld:</t>
  </si>
  <si>
    <t xml:space="preserve">Versuchsnummer: </t>
  </si>
  <si>
    <t>Daten für Diagramm</t>
  </si>
  <si>
    <r>
      <t>q in 10</t>
    </r>
    <r>
      <rPr>
        <b/>
        <vertAlign val="superscript"/>
        <sz val="10"/>
        <rFont val="Arial"/>
        <family val="2"/>
      </rPr>
      <t>-19</t>
    </r>
  </si>
  <si>
    <t>Anzahl Skalenstriche n</t>
  </si>
  <si>
    <t xml:space="preserve">Für die Bestimmung der Ladung des Öltröpfchens ergibt sich: </t>
  </si>
  <si>
    <t>Bestimmung des Radius r:</t>
  </si>
  <si>
    <t xml:space="preserve">Man kann den Radius durch eine zusätzliche Berechnung bestimmen. Dazu lässt man das ausgewählte Öltröpfchen bei </t>
  </si>
  <si>
    <r>
      <t xml:space="preserve">Gravitation </t>
    </r>
    <r>
      <rPr>
        <i/>
        <sz val="10"/>
        <rFont val="Arial"/>
        <family val="0"/>
      </rPr>
      <t>F</t>
    </r>
    <r>
      <rPr>
        <i/>
        <vertAlign val="subscript"/>
        <sz val="10"/>
        <rFont val="Arial"/>
        <family val="0"/>
      </rPr>
      <t>g</t>
    </r>
    <r>
      <rPr>
        <sz val="10"/>
        <rFont val="Arial"/>
        <family val="0"/>
      </rPr>
      <t xml:space="preserve"> und Luftreibungskraft (Stokessche Reibung) </t>
    </r>
    <r>
      <rPr>
        <i/>
        <sz val="10"/>
        <rFont val="Arial"/>
        <family val="0"/>
      </rPr>
      <t>F</t>
    </r>
    <r>
      <rPr>
        <i/>
        <vertAlign val="subscript"/>
        <sz val="10"/>
        <rFont val="Arial"/>
        <family val="0"/>
      </rPr>
      <t>r</t>
    </r>
    <r>
      <rPr>
        <sz val="10"/>
        <rFont val="Arial"/>
        <family val="0"/>
      </rPr>
      <t xml:space="preserve"> kompensieren:</t>
    </r>
  </si>
  <si>
    <t>völlig entladenem Kondensator (kein elektrisches Feld) frei sinken. Dabei erhöht sich die Geschwindigkeit solange, bis sich</t>
  </si>
  <si>
    <t xml:space="preserve">Im Schwebezustand gilt: </t>
  </si>
  <si>
    <t>Anschließend wird ohne Spannung die Fallgeschwindigkeit gemessen.</t>
  </si>
  <si>
    <t xml:space="preserve">Ein ausgewähltes Öltröpfchen wird durch Variation der Spannung zum Schweben gebracht. </t>
  </si>
  <si>
    <t>Vielfaches von e</t>
  </si>
  <si>
    <t>Physikalische Größen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</si>
</sst>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0"/>
    </font>
    <font>
      <i/>
      <vertAlign val="subscript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1" fontId="0" fillId="2" borderId="2" xfId="0" applyNumberFormat="1" applyFill="1" applyBorder="1" applyAlignment="1">
      <alignment horizontal="center" vertical="center"/>
    </xf>
    <xf numFmtId="11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1" fontId="0" fillId="2" borderId="6" xfId="0" applyNumberFormat="1" applyFill="1" applyBorder="1" applyAlignment="1">
      <alignment horizontal="center" vertical="center"/>
    </xf>
    <xf numFmtId="11" fontId="0" fillId="2" borderId="7" xfId="0" applyNumberFormat="1" applyFill="1" applyBorder="1" applyAlignment="1">
      <alignment horizontal="center" vertical="center"/>
    </xf>
    <xf numFmtId="11" fontId="0" fillId="2" borderId="8" xfId="0" applyNumberFormat="1" applyFill="1" applyBorder="1" applyAlignment="1">
      <alignment horizontal="center" vertical="center"/>
    </xf>
    <xf numFmtId="11" fontId="0" fillId="2" borderId="9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9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7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3" borderId="2" xfId="0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172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172" fontId="0" fillId="3" borderId="9" xfId="0" applyNumberForma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/>
    </xf>
    <xf numFmtId="0" fontId="1" fillId="6" borderId="11" xfId="0" applyFont="1" applyFill="1" applyBorder="1" applyAlignment="1">
      <alignment horizontal="right" vertical="center"/>
    </xf>
    <xf numFmtId="0" fontId="0" fillId="6" borderId="6" xfId="0" applyFill="1" applyBorder="1" applyAlignment="1">
      <alignment/>
    </xf>
    <xf numFmtId="0" fontId="2" fillId="6" borderId="2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/>
    </xf>
    <xf numFmtId="0" fontId="0" fillId="6" borderId="8" xfId="0" applyFill="1" applyBorder="1" applyAlignment="1">
      <alignment/>
    </xf>
    <xf numFmtId="0" fontId="1" fillId="6" borderId="3" xfId="0" applyFont="1" applyFill="1" applyBorder="1" applyAlignment="1">
      <alignment horizontal="right" vertical="center"/>
    </xf>
    <xf numFmtId="11" fontId="1" fillId="6" borderId="12" xfId="0" applyNumberFormat="1" applyFont="1" applyFill="1" applyBorder="1" applyAlignment="1">
      <alignment vertical="center"/>
    </xf>
    <xf numFmtId="11" fontId="1" fillId="6" borderId="7" xfId="0" applyNumberFormat="1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11" fontId="1" fillId="7" borderId="11" xfId="0" applyNumberFormat="1" applyFont="1" applyFill="1" applyBorder="1" applyAlignment="1" applyProtection="1">
      <alignment vertical="center"/>
      <protection locked="0"/>
    </xf>
    <xf numFmtId="11" fontId="1" fillId="7" borderId="2" xfId="0" applyNumberFormat="1" applyFont="1" applyFill="1" applyBorder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Auswertung Millikan-Versuch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Messung!$B$71</c:f>
              <c:strCache>
                <c:ptCount val="1"/>
                <c:pt idx="0">
                  <c:v>q in 10-19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Messung!$A$72:$A$81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Messung!$B$72:$B$81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0874437"/>
        <c:axId val="9434478"/>
      </c:scatterChart>
      <c:valAx>
        <c:axId val="3087443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Versuchsnummer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34478"/>
        <c:crosses val="autoZero"/>
        <c:crossBetween val="midCat"/>
        <c:dispUnits/>
      </c:valAx>
      <c:valAx>
        <c:axId val="943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(in 10^-19)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74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16</xdr:row>
      <xdr:rowOff>28575</xdr:rowOff>
    </xdr:from>
    <xdr:to>
      <xdr:col>3</xdr:col>
      <xdr:colOff>1104900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857500"/>
          <a:ext cx="17049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2105025</xdr:colOff>
      <xdr:row>19</xdr:row>
      <xdr:rowOff>38100</xdr:rowOff>
    </xdr:from>
    <xdr:to>
      <xdr:col>1</xdr:col>
      <xdr:colOff>914400</xdr:colOff>
      <xdr:row>21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352800"/>
          <a:ext cx="12001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1743075</xdr:colOff>
      <xdr:row>22</xdr:row>
      <xdr:rowOff>47625</xdr:rowOff>
    </xdr:from>
    <xdr:to>
      <xdr:col>1</xdr:col>
      <xdr:colOff>561975</xdr:colOff>
      <xdr:row>24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3848100"/>
          <a:ext cx="12096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1447800</xdr:colOff>
      <xdr:row>29</xdr:row>
      <xdr:rowOff>28575</xdr:rowOff>
    </xdr:from>
    <xdr:to>
      <xdr:col>2</xdr:col>
      <xdr:colOff>923925</xdr:colOff>
      <xdr:row>31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4972050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571500</xdr:colOff>
      <xdr:row>50</xdr:row>
      <xdr:rowOff>76200</xdr:rowOff>
    </xdr:from>
    <xdr:to>
      <xdr:col>3</xdr:col>
      <xdr:colOff>666750</xdr:colOff>
      <xdr:row>53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4850" y="8467725"/>
          <a:ext cx="16478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1504950</xdr:colOff>
      <xdr:row>25</xdr:row>
      <xdr:rowOff>133350</xdr:rowOff>
    </xdr:from>
    <xdr:to>
      <xdr:col>1</xdr:col>
      <xdr:colOff>257175</xdr:colOff>
      <xdr:row>27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4419600"/>
          <a:ext cx="11430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 topLeftCell="A1">
      <selection activeCell="D19" sqref="D19"/>
    </sheetView>
  </sheetViews>
  <sheetFormatPr defaultColWidth="11.421875" defaultRowHeight="12.75"/>
  <cols>
    <col min="1" max="1" width="35.8515625" style="0" customWidth="1"/>
    <col min="2" max="6" width="23.28125" style="0" customWidth="1"/>
    <col min="7" max="7" width="16.28125" style="0" bestFit="1" customWidth="1"/>
  </cols>
  <sheetData>
    <row r="1" spans="1:5" ht="20.25">
      <c r="A1" s="13" t="s">
        <v>19</v>
      </c>
      <c r="B1" s="13"/>
      <c r="C1" s="13"/>
      <c r="D1" s="13"/>
      <c r="E1" s="13"/>
    </row>
    <row r="2" spans="1:5" ht="12.75">
      <c r="A2" s="14" t="s">
        <v>20</v>
      </c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spans="1:5" ht="12.75">
      <c r="A4" t="s">
        <v>42</v>
      </c>
      <c r="B4" s="15"/>
      <c r="C4" s="15"/>
      <c r="D4" s="15"/>
      <c r="E4" s="15"/>
    </row>
    <row r="5" spans="1:5" ht="12.75">
      <c r="A5" t="s">
        <v>41</v>
      </c>
      <c r="B5" s="15"/>
      <c r="C5" s="15"/>
      <c r="D5" s="15"/>
      <c r="E5" s="15"/>
    </row>
    <row r="6" ht="13.5" thickBot="1"/>
    <row r="7" spans="1:4" ht="13.5" thickBot="1">
      <c r="A7" s="73" t="s">
        <v>44</v>
      </c>
      <c r="B7" s="81"/>
      <c r="C7" s="81"/>
      <c r="D7" s="82"/>
    </row>
    <row r="8" spans="1:4" ht="12.75">
      <c r="A8" s="55" t="s">
        <v>21</v>
      </c>
      <c r="B8" s="56" t="s">
        <v>0</v>
      </c>
      <c r="C8" s="66">
        <f>6*10^-3</f>
        <v>0.006</v>
      </c>
      <c r="D8" s="62" t="s">
        <v>1</v>
      </c>
    </row>
    <row r="9" spans="1:4" ht="14.25">
      <c r="A9" s="57" t="s">
        <v>24</v>
      </c>
      <c r="B9" s="58" t="s">
        <v>2</v>
      </c>
      <c r="C9" s="67">
        <f>7.25*10^-6</f>
        <v>7.25E-06</v>
      </c>
      <c r="D9" s="63" t="s">
        <v>3</v>
      </c>
    </row>
    <row r="10" spans="1:4" ht="14.25">
      <c r="A10" s="57" t="s">
        <v>22</v>
      </c>
      <c r="B10" s="58" t="s">
        <v>4</v>
      </c>
      <c r="C10" s="68">
        <v>875.3</v>
      </c>
      <c r="D10" s="64" t="s">
        <v>5</v>
      </c>
    </row>
    <row r="11" spans="1:4" ht="14.25">
      <c r="A11" s="57" t="s">
        <v>26</v>
      </c>
      <c r="B11" s="58" t="s">
        <v>4</v>
      </c>
      <c r="C11" s="68">
        <v>1.29</v>
      </c>
      <c r="D11" s="64" t="s">
        <v>5</v>
      </c>
    </row>
    <row r="12" spans="1:4" ht="12.75">
      <c r="A12" s="57" t="s">
        <v>23</v>
      </c>
      <c r="B12" s="59" t="s">
        <v>6</v>
      </c>
      <c r="C12" s="67">
        <f>5.333*10^-5</f>
        <v>5.3330000000000006E-05</v>
      </c>
      <c r="D12" s="63" t="s">
        <v>1</v>
      </c>
    </row>
    <row r="13" spans="1:4" ht="15" thickBot="1">
      <c r="A13" s="60" t="s">
        <v>25</v>
      </c>
      <c r="B13" s="61" t="s">
        <v>7</v>
      </c>
      <c r="C13" s="69">
        <v>9.81</v>
      </c>
      <c r="D13" s="65" t="s">
        <v>8</v>
      </c>
    </row>
    <row r="14" spans="1:4" ht="12.75">
      <c r="A14" s="17"/>
      <c r="B14" s="16"/>
      <c r="C14" s="1"/>
      <c r="D14" s="1"/>
    </row>
    <row r="15" spans="1:4" ht="12.75">
      <c r="A15" s="17"/>
      <c r="B15" s="16"/>
      <c r="C15" s="1"/>
      <c r="D15" s="1"/>
    </row>
    <row r="16" spans="1:4" ht="15.75">
      <c r="A16" s="20" t="s">
        <v>27</v>
      </c>
      <c r="B16" s="16"/>
      <c r="C16" s="1"/>
      <c r="D16" s="1"/>
    </row>
    <row r="17" spans="1:4" ht="12.75">
      <c r="A17" s="19"/>
      <c r="B17" s="16"/>
      <c r="C17" s="1"/>
      <c r="D17" s="1"/>
    </row>
    <row r="18" spans="1:4" ht="12.75">
      <c r="A18" s="17" t="s">
        <v>28</v>
      </c>
      <c r="B18" s="16"/>
      <c r="C18" s="1"/>
      <c r="D18" s="1"/>
    </row>
    <row r="19" spans="1:4" ht="12.75">
      <c r="A19" s="17"/>
      <c r="B19" s="16"/>
      <c r="C19" s="1"/>
      <c r="D19" s="1"/>
    </row>
    <row r="20" spans="1:4" ht="12.75">
      <c r="A20" s="17"/>
      <c r="B20" s="16"/>
      <c r="C20" s="1"/>
      <c r="D20" s="1"/>
    </row>
    <row r="21" spans="1:4" ht="12.75">
      <c r="A21" s="17" t="s">
        <v>29</v>
      </c>
      <c r="B21" s="16"/>
      <c r="C21" s="1"/>
      <c r="D21" s="1"/>
    </row>
    <row r="22" spans="1:4" ht="12.75">
      <c r="A22" s="17"/>
      <c r="B22" s="16"/>
      <c r="C22" s="1"/>
      <c r="D22" s="1"/>
    </row>
    <row r="23" spans="1:4" ht="12.75">
      <c r="A23" s="17"/>
      <c r="B23" s="16"/>
      <c r="C23" s="1"/>
      <c r="D23" s="1"/>
    </row>
    <row r="24" spans="1:4" ht="12.75">
      <c r="A24" s="17" t="s">
        <v>30</v>
      </c>
      <c r="B24" s="16"/>
      <c r="C24" s="1"/>
      <c r="D24" s="1"/>
    </row>
    <row r="25" spans="1:4" ht="12.75">
      <c r="A25" s="17"/>
      <c r="B25" s="16"/>
      <c r="C25" s="1"/>
      <c r="D25" s="1"/>
    </row>
    <row r="26" spans="1:4" ht="12.75">
      <c r="A26" s="17"/>
      <c r="B26" s="16"/>
      <c r="C26" s="1"/>
      <c r="D26" s="1"/>
    </row>
    <row r="27" spans="1:4" ht="12.75">
      <c r="A27" s="17" t="s">
        <v>40</v>
      </c>
      <c r="B27" s="16"/>
      <c r="C27" s="1"/>
      <c r="D27" s="1"/>
    </row>
    <row r="28" spans="1:4" ht="12.75">
      <c r="A28" s="17"/>
      <c r="B28" s="16"/>
      <c r="C28" s="1"/>
      <c r="D28" s="1"/>
    </row>
    <row r="29" spans="1:4" ht="13.5" thickBot="1">
      <c r="A29" s="17"/>
      <c r="B29" s="16"/>
      <c r="C29" s="1"/>
      <c r="D29" s="1"/>
    </row>
    <row r="30" spans="1:3" ht="12.75">
      <c r="A30" s="32"/>
      <c r="B30" s="33"/>
      <c r="C30" s="34"/>
    </row>
    <row r="31" spans="1:3" ht="12.75">
      <c r="A31" s="35" t="s">
        <v>35</v>
      </c>
      <c r="B31" s="1"/>
      <c r="C31" s="36"/>
    </row>
    <row r="32" spans="1:3" ht="13.5" thickBot="1">
      <c r="A32" s="37"/>
      <c r="B32" s="2"/>
      <c r="C32" s="38"/>
    </row>
    <row r="33" ht="13.5" thickBot="1"/>
    <row r="34" spans="1:6" ht="13.5" thickBot="1">
      <c r="A34" s="29" t="s">
        <v>9</v>
      </c>
      <c r="B34" s="30"/>
      <c r="C34" s="30"/>
      <c r="D34" s="31"/>
      <c r="E34" s="3"/>
      <c r="F34" s="3"/>
    </row>
    <row r="35" spans="1:6" ht="12.75">
      <c r="A35" s="24" t="s">
        <v>31</v>
      </c>
      <c r="B35" s="21" t="s">
        <v>34</v>
      </c>
      <c r="C35" s="22" t="s">
        <v>11</v>
      </c>
      <c r="D35" s="23" t="s">
        <v>12</v>
      </c>
      <c r="E35" s="3"/>
      <c r="F35" s="3"/>
    </row>
    <row r="36" spans="1:6" ht="12.75">
      <c r="A36" s="25">
        <v>1</v>
      </c>
      <c r="B36" s="49"/>
      <c r="C36" s="50"/>
      <c r="D36" s="51"/>
      <c r="E36" s="4"/>
      <c r="F36" s="4"/>
    </row>
    <row r="37" spans="1:6" ht="12.75">
      <c r="A37" s="25">
        <v>2</v>
      </c>
      <c r="B37" s="49"/>
      <c r="C37" s="50"/>
      <c r="D37" s="51"/>
      <c r="E37" s="4"/>
      <c r="F37" s="4"/>
    </row>
    <row r="38" spans="1:6" ht="12.75">
      <c r="A38" s="25">
        <v>3</v>
      </c>
      <c r="B38" s="49"/>
      <c r="C38" s="50"/>
      <c r="D38" s="51"/>
      <c r="E38" s="4"/>
      <c r="F38" s="4"/>
    </row>
    <row r="39" spans="1:6" ht="12.75">
      <c r="A39" s="25">
        <v>4</v>
      </c>
      <c r="B39" s="49"/>
      <c r="C39" s="50"/>
      <c r="D39" s="51"/>
      <c r="E39" s="4"/>
      <c r="F39" s="4"/>
    </row>
    <row r="40" spans="1:6" ht="12.75">
      <c r="A40" s="25">
        <v>5</v>
      </c>
      <c r="B40" s="49"/>
      <c r="C40" s="50"/>
      <c r="D40" s="51"/>
      <c r="E40" s="4"/>
      <c r="F40" s="4"/>
    </row>
    <row r="41" spans="1:6" ht="12.75">
      <c r="A41" s="25">
        <v>6</v>
      </c>
      <c r="B41" s="49"/>
      <c r="C41" s="50"/>
      <c r="D41" s="51"/>
      <c r="E41" s="4"/>
      <c r="F41" s="4"/>
    </row>
    <row r="42" spans="1:6" ht="12.75">
      <c r="A42" s="25">
        <v>7</v>
      </c>
      <c r="B42" s="49"/>
      <c r="C42" s="50"/>
      <c r="D42" s="51"/>
      <c r="E42" s="4"/>
      <c r="F42" s="4"/>
    </row>
    <row r="43" spans="1:6" ht="12.75">
      <c r="A43" s="25">
        <v>8</v>
      </c>
      <c r="B43" s="49"/>
      <c r="C43" s="50"/>
      <c r="D43" s="51"/>
      <c r="E43" s="4"/>
      <c r="F43" s="4"/>
    </row>
    <row r="44" spans="1:6" ht="12.75">
      <c r="A44" s="25">
        <v>9</v>
      </c>
      <c r="B44" s="49"/>
      <c r="C44" s="50"/>
      <c r="D44" s="51"/>
      <c r="E44" s="4"/>
      <c r="F44" s="4"/>
    </row>
    <row r="45" spans="1:6" ht="13.5" thickBot="1">
      <c r="A45" s="26">
        <v>10</v>
      </c>
      <c r="B45" s="52"/>
      <c r="C45" s="53"/>
      <c r="D45" s="54"/>
      <c r="E45" s="4"/>
      <c r="F45" s="4"/>
    </row>
    <row r="46" spans="1:6" ht="13.5" thickBot="1">
      <c r="A46" s="4"/>
      <c r="B46" s="4"/>
      <c r="C46" s="4"/>
      <c r="D46" s="4"/>
      <c r="E46" s="4"/>
      <c r="F46" s="4"/>
    </row>
    <row r="47" spans="1:6" ht="12.75">
      <c r="A47" s="39"/>
      <c r="B47" s="7"/>
      <c r="C47" s="7"/>
      <c r="D47" s="8"/>
      <c r="E47" s="4"/>
      <c r="F47" s="4"/>
    </row>
    <row r="48" spans="1:6" ht="12.75">
      <c r="A48" s="40" t="s">
        <v>36</v>
      </c>
      <c r="B48" s="41"/>
      <c r="C48" s="41"/>
      <c r="D48" s="42"/>
      <c r="E48" s="4"/>
      <c r="F48" s="4"/>
    </row>
    <row r="49" spans="1:6" ht="12.75">
      <c r="A49" s="18" t="s">
        <v>37</v>
      </c>
      <c r="B49" s="41"/>
      <c r="C49" s="41"/>
      <c r="D49" s="42"/>
      <c r="E49" s="4"/>
      <c r="F49" s="4"/>
    </row>
    <row r="50" spans="1:6" ht="12.75">
      <c r="A50" s="18" t="s">
        <v>39</v>
      </c>
      <c r="B50" s="41"/>
      <c r="C50" s="41"/>
      <c r="D50" s="42"/>
      <c r="E50" s="4"/>
      <c r="F50" s="4"/>
    </row>
    <row r="51" spans="1:6" ht="15.75">
      <c r="A51" s="18" t="s">
        <v>38</v>
      </c>
      <c r="B51" s="41"/>
      <c r="C51" s="41"/>
      <c r="D51" s="42"/>
      <c r="E51" s="4"/>
      <c r="F51" s="4"/>
    </row>
    <row r="52" spans="1:6" ht="12.75">
      <c r="A52" s="43"/>
      <c r="B52" s="41"/>
      <c r="C52" s="41"/>
      <c r="D52" s="42"/>
      <c r="E52" s="4"/>
      <c r="F52" s="4"/>
    </row>
    <row r="53" spans="1:6" ht="12.75">
      <c r="A53" s="43"/>
      <c r="B53" s="41"/>
      <c r="C53" s="41"/>
      <c r="D53" s="42"/>
      <c r="E53" s="4"/>
      <c r="F53" s="4"/>
    </row>
    <row r="54" spans="1:6" ht="13.5" thickBot="1">
      <c r="A54" s="44"/>
      <c r="B54" s="45"/>
      <c r="C54" s="45"/>
      <c r="D54" s="46"/>
      <c r="E54" s="4"/>
      <c r="F54" s="4"/>
    </row>
    <row r="55" spans="1:6" ht="13.5" thickBot="1">
      <c r="A55" s="3"/>
      <c r="B55" s="3"/>
      <c r="C55" s="3"/>
      <c r="D55" s="3"/>
      <c r="E55" s="3"/>
      <c r="F55" s="3"/>
    </row>
    <row r="56" spans="1:6" ht="13.5" thickBot="1">
      <c r="A56" s="73" t="s">
        <v>10</v>
      </c>
      <c r="B56" s="74"/>
      <c r="C56" s="74"/>
      <c r="D56" s="74"/>
      <c r="E56" s="75"/>
      <c r="F56" s="3"/>
    </row>
    <row r="57" spans="1:6" ht="12.75">
      <c r="A57" s="76" t="s">
        <v>13</v>
      </c>
      <c r="B57" s="77" t="s">
        <v>14</v>
      </c>
      <c r="C57" s="77" t="s">
        <v>15</v>
      </c>
      <c r="D57" s="77" t="s">
        <v>16</v>
      </c>
      <c r="E57" s="78" t="s">
        <v>17</v>
      </c>
      <c r="F57" s="4"/>
    </row>
    <row r="58" spans="1:6" ht="12.75">
      <c r="A58" s="9">
        <f>B36*$C$12</f>
        <v>0</v>
      </c>
      <c r="B58" s="5" t="e">
        <f>A58/C36</f>
        <v>#DIV/0!</v>
      </c>
      <c r="C58" s="5" t="e">
        <f>SQRT(9/2*$C$9*B58/$C$10/$C$13)</f>
        <v>#DIV/0!</v>
      </c>
      <c r="D58" s="5" t="e">
        <f>4/3*PI()*C58^3*$C$10*$C$13</f>
        <v>#DIV/0!</v>
      </c>
      <c r="E58" s="10" t="e">
        <f>$C$8*D58/D36</f>
        <v>#DIV/0!</v>
      </c>
      <c r="F58" s="4"/>
    </row>
    <row r="59" spans="1:6" ht="12.75">
      <c r="A59" s="9">
        <f aca="true" t="shared" si="0" ref="A59:A67">B37*$C$12</f>
        <v>0</v>
      </c>
      <c r="B59" s="5" t="e">
        <f>A59/C37</f>
        <v>#DIV/0!</v>
      </c>
      <c r="C59" s="5" t="e">
        <f aca="true" t="shared" si="1" ref="C59:C67">SQRT(9/2*$C$9*B59/$C$10/$C$13)</f>
        <v>#DIV/0!</v>
      </c>
      <c r="D59" s="5" t="e">
        <f aca="true" t="shared" si="2" ref="D59:D67">4/3*PI()*C59^3*$C$10*$C$13</f>
        <v>#DIV/0!</v>
      </c>
      <c r="E59" s="10" t="e">
        <f>$C$8*D59/D37</f>
        <v>#DIV/0!</v>
      </c>
      <c r="F59" s="4"/>
    </row>
    <row r="60" spans="1:6" ht="12.75">
      <c r="A60" s="9">
        <f t="shared" si="0"/>
        <v>0</v>
      </c>
      <c r="B60" s="5" t="e">
        <f>A60/C38</f>
        <v>#DIV/0!</v>
      </c>
      <c r="C60" s="5" t="e">
        <f t="shared" si="1"/>
        <v>#DIV/0!</v>
      </c>
      <c r="D60" s="5" t="e">
        <f t="shared" si="2"/>
        <v>#DIV/0!</v>
      </c>
      <c r="E60" s="10" t="e">
        <f>$C$8*D60/D38</f>
        <v>#DIV/0!</v>
      </c>
      <c r="F60" s="4"/>
    </row>
    <row r="61" spans="1:6" ht="12.75">
      <c r="A61" s="9">
        <f t="shared" si="0"/>
        <v>0</v>
      </c>
      <c r="B61" s="5" t="e">
        <f>A61/C39</f>
        <v>#DIV/0!</v>
      </c>
      <c r="C61" s="5" t="e">
        <f t="shared" si="1"/>
        <v>#DIV/0!</v>
      </c>
      <c r="D61" s="5" t="e">
        <f t="shared" si="2"/>
        <v>#DIV/0!</v>
      </c>
      <c r="E61" s="10" t="e">
        <f>$C$8*D61/D39</f>
        <v>#DIV/0!</v>
      </c>
      <c r="F61" s="4"/>
    </row>
    <row r="62" spans="1:6" ht="12.75">
      <c r="A62" s="9">
        <f t="shared" si="0"/>
        <v>0</v>
      </c>
      <c r="B62" s="5" t="e">
        <f>A62/C40</f>
        <v>#DIV/0!</v>
      </c>
      <c r="C62" s="5" t="e">
        <f t="shared" si="1"/>
        <v>#DIV/0!</v>
      </c>
      <c r="D62" s="5" t="e">
        <f t="shared" si="2"/>
        <v>#DIV/0!</v>
      </c>
      <c r="E62" s="10" t="e">
        <f>$C$8*D62/D40</f>
        <v>#DIV/0!</v>
      </c>
      <c r="F62" s="4"/>
    </row>
    <row r="63" spans="1:6" ht="12.75">
      <c r="A63" s="9">
        <f t="shared" si="0"/>
        <v>0</v>
      </c>
      <c r="B63" s="5" t="e">
        <f>A63/C41</f>
        <v>#DIV/0!</v>
      </c>
      <c r="C63" s="5" t="e">
        <f t="shared" si="1"/>
        <v>#DIV/0!</v>
      </c>
      <c r="D63" s="5" t="e">
        <f t="shared" si="2"/>
        <v>#DIV/0!</v>
      </c>
      <c r="E63" s="10" t="e">
        <f>$C$8*D63/D41</f>
        <v>#DIV/0!</v>
      </c>
      <c r="F63" s="4"/>
    </row>
    <row r="64" spans="1:6" ht="12.75">
      <c r="A64" s="9">
        <f t="shared" si="0"/>
        <v>0</v>
      </c>
      <c r="B64" s="5" t="e">
        <f>A64/C42</f>
        <v>#DIV/0!</v>
      </c>
      <c r="C64" s="5" t="e">
        <f t="shared" si="1"/>
        <v>#DIV/0!</v>
      </c>
      <c r="D64" s="5" t="e">
        <f t="shared" si="2"/>
        <v>#DIV/0!</v>
      </c>
      <c r="E64" s="10" t="e">
        <f>$C$8*D64/D42</f>
        <v>#DIV/0!</v>
      </c>
      <c r="F64" s="4"/>
    </row>
    <row r="65" spans="1:6" ht="12.75">
      <c r="A65" s="9">
        <f t="shared" si="0"/>
        <v>0</v>
      </c>
      <c r="B65" s="5" t="e">
        <f>A65/C43</f>
        <v>#DIV/0!</v>
      </c>
      <c r="C65" s="5" t="e">
        <f t="shared" si="1"/>
        <v>#DIV/0!</v>
      </c>
      <c r="D65" s="5" t="e">
        <f t="shared" si="2"/>
        <v>#DIV/0!</v>
      </c>
      <c r="E65" s="10" t="e">
        <f>$C$8*D65/D43</f>
        <v>#DIV/0!</v>
      </c>
      <c r="F65" s="4"/>
    </row>
    <row r="66" spans="1:5" ht="12.75">
      <c r="A66" s="9">
        <f t="shared" si="0"/>
        <v>0</v>
      </c>
      <c r="B66" s="5" t="e">
        <f>A66/C44</f>
        <v>#DIV/0!</v>
      </c>
      <c r="C66" s="5" t="e">
        <f t="shared" si="1"/>
        <v>#DIV/0!</v>
      </c>
      <c r="D66" s="5" t="e">
        <f t="shared" si="2"/>
        <v>#DIV/0!</v>
      </c>
      <c r="E66" s="10" t="e">
        <f>$C$8*D66/D44</f>
        <v>#DIV/0!</v>
      </c>
    </row>
    <row r="67" spans="1:5" ht="13.5" thickBot="1">
      <c r="A67" s="11">
        <f t="shared" si="0"/>
        <v>0</v>
      </c>
      <c r="B67" s="6" t="e">
        <f>A67/C45</f>
        <v>#DIV/0!</v>
      </c>
      <c r="C67" s="6" t="e">
        <f t="shared" si="1"/>
        <v>#DIV/0!</v>
      </c>
      <c r="D67" s="6" t="e">
        <f t="shared" si="2"/>
        <v>#DIV/0!</v>
      </c>
      <c r="E67" s="12" t="e">
        <f>$C$8*D67/D45</f>
        <v>#DIV/0!</v>
      </c>
    </row>
    <row r="69" ht="13.5" thickBot="1"/>
    <row r="70" spans="1:3" ht="13.5" thickBot="1">
      <c r="A70" s="70" t="s">
        <v>32</v>
      </c>
      <c r="B70" s="71"/>
      <c r="C70" s="72"/>
    </row>
    <row r="71" spans="1:3" ht="14.25">
      <c r="A71" s="79" t="s">
        <v>18</v>
      </c>
      <c r="B71" s="80" t="s">
        <v>33</v>
      </c>
      <c r="C71" s="80" t="s">
        <v>43</v>
      </c>
    </row>
    <row r="72" spans="1:3" ht="12.75">
      <c r="A72" s="25">
        <v>1</v>
      </c>
      <c r="B72" s="27" t="e">
        <f>E58*10^19</f>
        <v>#DIV/0!</v>
      </c>
      <c r="C72" s="47" t="e">
        <f>B72/1.602</f>
        <v>#DIV/0!</v>
      </c>
    </row>
    <row r="73" spans="1:3" ht="12.75">
      <c r="A73" s="25">
        <v>2</v>
      </c>
      <c r="B73" s="27" t="e">
        <f aca="true" t="shared" si="3" ref="B73:B81">E59*10^19</f>
        <v>#DIV/0!</v>
      </c>
      <c r="C73" s="47" t="e">
        <f aca="true" t="shared" si="4" ref="C73:C81">B73/1.602</f>
        <v>#DIV/0!</v>
      </c>
    </row>
    <row r="74" spans="1:3" ht="12.75">
      <c r="A74" s="25">
        <v>3</v>
      </c>
      <c r="B74" s="27" t="e">
        <f t="shared" si="3"/>
        <v>#DIV/0!</v>
      </c>
      <c r="C74" s="47" t="e">
        <f t="shared" si="4"/>
        <v>#DIV/0!</v>
      </c>
    </row>
    <row r="75" spans="1:3" ht="12.75">
      <c r="A75" s="25">
        <v>4</v>
      </c>
      <c r="B75" s="27" t="e">
        <f t="shared" si="3"/>
        <v>#DIV/0!</v>
      </c>
      <c r="C75" s="47" t="e">
        <f t="shared" si="4"/>
        <v>#DIV/0!</v>
      </c>
    </row>
    <row r="76" spans="1:3" ht="12.75">
      <c r="A76" s="25">
        <v>5</v>
      </c>
      <c r="B76" s="27" t="e">
        <f t="shared" si="3"/>
        <v>#DIV/0!</v>
      </c>
      <c r="C76" s="47" t="e">
        <f t="shared" si="4"/>
        <v>#DIV/0!</v>
      </c>
    </row>
    <row r="77" spans="1:3" ht="12.75">
      <c r="A77" s="25">
        <v>6</v>
      </c>
      <c r="B77" s="27" t="e">
        <f t="shared" si="3"/>
        <v>#DIV/0!</v>
      </c>
      <c r="C77" s="47" t="e">
        <f t="shared" si="4"/>
        <v>#DIV/0!</v>
      </c>
    </row>
    <row r="78" spans="1:3" ht="12.75">
      <c r="A78" s="25">
        <v>7</v>
      </c>
      <c r="B78" s="27" t="e">
        <f t="shared" si="3"/>
        <v>#DIV/0!</v>
      </c>
      <c r="C78" s="47" t="e">
        <f t="shared" si="4"/>
        <v>#DIV/0!</v>
      </c>
    </row>
    <row r="79" spans="1:3" ht="12.75">
      <c r="A79" s="25">
        <v>8</v>
      </c>
      <c r="B79" s="27" t="e">
        <f t="shared" si="3"/>
        <v>#DIV/0!</v>
      </c>
      <c r="C79" s="47" t="e">
        <f t="shared" si="4"/>
        <v>#DIV/0!</v>
      </c>
    </row>
    <row r="80" spans="1:3" ht="12.75">
      <c r="A80" s="25">
        <v>9</v>
      </c>
      <c r="B80" s="27" t="e">
        <f t="shared" si="3"/>
        <v>#DIV/0!</v>
      </c>
      <c r="C80" s="47" t="e">
        <f t="shared" si="4"/>
        <v>#DIV/0!</v>
      </c>
    </row>
    <row r="81" spans="1:3" ht="13.5" thickBot="1">
      <c r="A81" s="26">
        <v>10</v>
      </c>
      <c r="B81" s="28" t="e">
        <f t="shared" si="3"/>
        <v>#DIV/0!</v>
      </c>
      <c r="C81" s="48" t="e">
        <f t="shared" si="4"/>
        <v>#DIV/0!</v>
      </c>
    </row>
  </sheetData>
  <sheetProtection sheet="1" objects="1" scenarios="1"/>
  <mergeCells count="6">
    <mergeCell ref="A70:C70"/>
    <mergeCell ref="A1:E1"/>
    <mergeCell ref="A2:E2"/>
    <mergeCell ref="A7:D7"/>
    <mergeCell ref="A56:E56"/>
    <mergeCell ref="A34:D34"/>
  </mergeCells>
  <printOptions/>
  <pageMargins left="0.75" right="0.75" top="1" bottom="1" header="0.4921259845" footer="0.4921259845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Gandalf</cp:lastModifiedBy>
  <cp:lastPrinted>2008-11-16T13:56:07Z</cp:lastPrinted>
  <dcterms:created xsi:type="dcterms:W3CDTF">2002-09-14T12:02:44Z</dcterms:created>
  <dcterms:modified xsi:type="dcterms:W3CDTF">2008-11-16T14:05:10Z</dcterms:modified>
  <cp:category/>
  <cp:version/>
  <cp:contentType/>
  <cp:contentStatus/>
</cp:coreProperties>
</file>