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44" activeTab="0"/>
  </bookViews>
  <sheets>
    <sheet name="Arbeitsblatt" sheetId="1" r:id="rId1"/>
    <sheet name="Arbeitsblatt_kurz" sheetId="2" r:id="rId2"/>
    <sheet name="Daten1" sheetId="3" r:id="rId3"/>
  </sheets>
  <definedNames>
    <definedName name="_xlnm.Print_Area" localSheetId="0">'Arbeitsblatt'!$A$1:$W$59</definedName>
    <definedName name="_xlnm.Print_Area" localSheetId="1">'Arbeitsblatt_kurz'!$A$1:$U$58</definedName>
  </definedNames>
  <calcPr fullCalcOnLoad="1"/>
</workbook>
</file>

<file path=xl/sharedStrings.xml><?xml version="1.0" encoding="utf-8"?>
<sst xmlns="http://schemas.openxmlformats.org/spreadsheetml/2006/main" count="114" uniqueCount="61">
  <si>
    <t>Lösung:</t>
  </si>
  <si>
    <t>Aufgabe 1:</t>
  </si>
  <si>
    <t>Für neue Zufallswerte</t>
  </si>
  <si>
    <t>F9 drücken</t>
  </si>
  <si>
    <t>Lsg 1</t>
  </si>
  <si>
    <t>Lsg 2</t>
  </si>
  <si>
    <t>a)</t>
  </si>
  <si>
    <t>b)</t>
  </si>
  <si>
    <t>c)</t>
  </si>
  <si>
    <t>d)</t>
  </si>
  <si>
    <t>e)</t>
  </si>
  <si>
    <t>f)</t>
  </si>
  <si>
    <t>Keine Lösung</t>
  </si>
  <si>
    <t>Lsg 3</t>
  </si>
  <si>
    <t>Lsg 4</t>
  </si>
  <si>
    <t>Berechne die Nullstellen der quadratischen Funktionen</t>
  </si>
  <si>
    <t>Lsg 5</t>
  </si>
  <si>
    <t>x</t>
  </si>
  <si>
    <t>p</t>
  </si>
  <si>
    <t>q</t>
  </si>
  <si>
    <t>g)</t>
  </si>
  <si>
    <t>h)</t>
  </si>
  <si>
    <t>Nullstellen bestimmen</t>
  </si>
  <si>
    <t xml:space="preserve">c) </t>
  </si>
  <si>
    <t>i)</t>
  </si>
  <si>
    <t>j)</t>
  </si>
  <si>
    <t>k)</t>
  </si>
  <si>
    <t>l)</t>
  </si>
  <si>
    <t>m)</t>
  </si>
  <si>
    <t>n)</t>
  </si>
  <si>
    <t>o)</t>
  </si>
  <si>
    <t>p)</t>
  </si>
  <si>
    <t>q)</t>
  </si>
  <si>
    <t>r)</t>
  </si>
  <si>
    <t>s)</t>
  </si>
  <si>
    <t>t)</t>
  </si>
  <si>
    <t>u)</t>
  </si>
  <si>
    <t>v)</t>
  </si>
  <si>
    <t>w)</t>
  </si>
  <si>
    <t>x)</t>
  </si>
  <si>
    <t>y)</t>
  </si>
  <si>
    <t>z)</t>
  </si>
  <si>
    <t>Aufgabe 2:</t>
  </si>
  <si>
    <t>a</t>
  </si>
  <si>
    <t>b</t>
  </si>
  <si>
    <t>c</t>
  </si>
  <si>
    <t>P1</t>
  </si>
  <si>
    <t xml:space="preserve">f '(x) = </t>
  </si>
  <si>
    <t>Die einzelnen Faktoren betrachten</t>
  </si>
  <si>
    <t>Bestimme die Ableitungsfunktion f `(x)</t>
  </si>
  <si>
    <t>Aufgabe 3:</t>
  </si>
  <si>
    <t xml:space="preserve">Bestimme, ob die Funktion punkt- oder achsen- </t>
  </si>
  <si>
    <r>
      <t xml:space="preserve">symmetrisch ist und gib den Limes gegen </t>
    </r>
    <r>
      <rPr>
        <sz val="10"/>
        <rFont val="Symbol"/>
        <family val="1"/>
      </rPr>
      <t>± ¥</t>
    </r>
    <r>
      <rPr>
        <sz val="10"/>
        <rFont val="Arial"/>
        <family val="2"/>
      </rPr>
      <t xml:space="preserve"> an.</t>
    </r>
  </si>
  <si>
    <t>PS</t>
  </si>
  <si>
    <t>AS</t>
  </si>
  <si>
    <t xml:space="preserve">Nullstellen, Ableitungen, Symmetrie </t>
  </si>
  <si>
    <t>und Verhalten im Unendlichen</t>
  </si>
  <si>
    <r>
      <rPr>
        <b/>
        <sz val="10"/>
        <rFont val="Calibri"/>
        <family val="2"/>
      </rPr>
      <t>x</t>
    </r>
    <r>
      <rPr>
        <b/>
        <sz val="10"/>
        <rFont val="Symbol"/>
        <family val="1"/>
      </rPr>
      <t xml:space="preserve"> ® ¥</t>
    </r>
  </si>
  <si>
    <t xml:space="preserve">lim f (x) für </t>
  </si>
  <si>
    <r>
      <rPr>
        <b/>
        <sz val="10"/>
        <rFont val="Calibri"/>
        <family val="2"/>
      </rPr>
      <t>x</t>
    </r>
    <r>
      <rPr>
        <b/>
        <sz val="10"/>
        <rFont val="Symbol"/>
        <family val="1"/>
      </rPr>
      <t xml:space="preserve"> ® - ¥</t>
    </r>
  </si>
  <si>
    <t>www.schlauistwow.de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</si>
</sst>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</numFmts>
  <fonts count="5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sz val="11"/>
      <name val="Symbol"/>
      <family val="1"/>
    </font>
    <font>
      <sz val="11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9"/>
  <sheetViews>
    <sheetView tabSelected="1" zoomScalePageLayoutView="0" workbookViewId="0" topLeftCell="A33">
      <selection activeCell="A12" sqref="A12"/>
    </sheetView>
  </sheetViews>
  <sheetFormatPr defaultColWidth="11.421875" defaultRowHeight="12.75"/>
  <cols>
    <col min="1" max="1" width="2.421875" style="0" customWidth="1"/>
    <col min="2" max="2" width="3.8515625" style="0" customWidth="1"/>
    <col min="3" max="3" width="7.8515625" style="0" customWidth="1"/>
    <col min="4" max="4" width="2.140625" style="0" bestFit="1" customWidth="1"/>
    <col min="5" max="5" width="2.28125" style="0" customWidth="1"/>
    <col min="6" max="6" width="2.8515625" style="0" customWidth="1"/>
    <col min="7" max="7" width="2.421875" style="0" customWidth="1"/>
    <col min="8" max="8" width="2.140625" style="0" bestFit="1" customWidth="1"/>
    <col min="9" max="9" width="3.140625" style="0" customWidth="1"/>
    <col min="10" max="10" width="2.57421875" style="0" customWidth="1"/>
    <col min="11" max="11" width="13.8515625" style="0" customWidth="1"/>
    <col min="12" max="12" width="3.00390625" style="0" customWidth="1"/>
    <col min="13" max="13" width="3.28125" style="0" customWidth="1"/>
    <col min="14" max="14" width="3.00390625" style="0" customWidth="1"/>
    <col min="15" max="15" width="5.8515625" style="0" customWidth="1"/>
    <col min="16" max="16" width="4.421875" style="0" customWidth="1"/>
    <col min="17" max="17" width="2.8515625" style="0" customWidth="1"/>
    <col min="18" max="18" width="3.7109375" style="0" customWidth="1"/>
    <col min="19" max="19" width="4.421875" style="0" customWidth="1"/>
    <col min="20" max="20" width="2.140625" style="0" bestFit="1" customWidth="1"/>
    <col min="21" max="21" width="2.421875" style="0" customWidth="1"/>
    <col min="22" max="22" width="3.28125" style="0" customWidth="1"/>
    <col min="23" max="23" width="3.7109375" style="0" customWidth="1"/>
    <col min="24" max="24" width="11.57421875" style="12" customWidth="1"/>
    <col min="25" max="49" width="11.57421875" style="11" customWidth="1"/>
  </cols>
  <sheetData>
    <row r="1" spans="1:12" ht="12.75">
      <c r="A1" s="24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4"/>
    </row>
    <row r="2" spans="1:12" ht="12.75">
      <c r="A2" s="24" t="s">
        <v>56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4"/>
    </row>
    <row r="4" spans="1:24" s="11" customFormat="1" ht="12.75">
      <c r="A4" s="3" t="s">
        <v>1</v>
      </c>
      <c r="B4"/>
      <c r="C4"/>
      <c r="D4"/>
      <c r="E4"/>
      <c r="F4"/>
      <c r="G4"/>
      <c r="H4"/>
      <c r="I4"/>
      <c r="J4"/>
      <c r="K4" s="4"/>
      <c r="L4" s="5"/>
      <c r="M4" s="5"/>
      <c r="N4" s="3" t="s">
        <v>0</v>
      </c>
      <c r="O4"/>
      <c r="P4"/>
      <c r="Q4"/>
      <c r="R4"/>
      <c r="S4"/>
      <c r="T4"/>
      <c r="U4"/>
      <c r="V4"/>
      <c r="W4"/>
      <c r="X4" s="12"/>
    </row>
    <row r="5" spans="1:24" s="11" customFormat="1" ht="12.75">
      <c r="A5" s="6" t="s">
        <v>15</v>
      </c>
      <c r="B5"/>
      <c r="C5"/>
      <c r="D5"/>
      <c r="E5"/>
      <c r="F5"/>
      <c r="G5"/>
      <c r="H5"/>
      <c r="I5"/>
      <c r="J5"/>
      <c r="K5" s="4"/>
      <c r="L5" s="5"/>
      <c r="M5" s="5"/>
      <c r="N5" s="3" t="s">
        <v>1</v>
      </c>
      <c r="O5"/>
      <c r="P5"/>
      <c r="Q5"/>
      <c r="R5"/>
      <c r="S5"/>
      <c r="T5"/>
      <c r="U5"/>
      <c r="V5"/>
      <c r="W5"/>
      <c r="X5" s="12"/>
    </row>
    <row r="6" spans="1:26" s="11" customFormat="1" ht="12.75">
      <c r="A6"/>
      <c r="B6"/>
      <c r="C6"/>
      <c r="D6"/>
      <c r="E6"/>
      <c r="F6"/>
      <c r="G6"/>
      <c r="H6"/>
      <c r="I6"/>
      <c r="J6"/>
      <c r="K6" s="4"/>
      <c r="L6" s="5"/>
      <c r="M6" s="5"/>
      <c r="N6"/>
      <c r="O6"/>
      <c r="P6"/>
      <c r="Q6"/>
      <c r="R6"/>
      <c r="S6"/>
      <c r="T6"/>
      <c r="U6"/>
      <c r="V6"/>
      <c r="W6"/>
      <c r="X6" s="12"/>
      <c r="Y6" s="19" t="s">
        <v>2</v>
      </c>
      <c r="Z6" s="19"/>
    </row>
    <row r="7" spans="1:26" s="11" customFormat="1" ht="12.75">
      <c r="A7" s="7">
        <v>1</v>
      </c>
      <c r="B7" t="s">
        <v>6</v>
      </c>
      <c r="C7" t="str">
        <f>"f(x) = "&amp;VLOOKUP($A7,Daten1!$B$2:$N$40,2,FALSE)</f>
        <v>f(x) = x² + 8x + 16</v>
      </c>
      <c r="D7"/>
      <c r="E7"/>
      <c r="F7"/>
      <c r="G7"/>
      <c r="H7"/>
      <c r="I7"/>
      <c r="J7"/>
      <c r="K7" s="4"/>
      <c r="L7" s="5"/>
      <c r="M7" t="str">
        <f>B7</f>
        <v>a)</v>
      </c>
      <c r="N7" t="str">
        <f>IF(VLOOKUP($A7,Daten1!$B$2:$P$40,9,FALSE)&lt;&gt;0,VLOOKUP($A7,Daten1!$B$2:$P$40,9,FALSE),"")</f>
        <v>x² + 8x + 16 = 0   -&gt; PQ-Formel</v>
      </c>
      <c r="O7"/>
      <c r="P7"/>
      <c r="Q7"/>
      <c r="R7"/>
      <c r="S7"/>
      <c r="T7"/>
      <c r="U7"/>
      <c r="V7"/>
      <c r="W7"/>
      <c r="X7" s="12"/>
      <c r="Y7" s="19" t="s">
        <v>3</v>
      </c>
      <c r="Z7" s="19"/>
    </row>
    <row r="8" spans="1:24" s="11" customFormat="1" ht="12.75">
      <c r="A8" s="7">
        <f>A7</f>
        <v>1</v>
      </c>
      <c r="B8"/>
      <c r="C8"/>
      <c r="D8"/>
      <c r="E8"/>
      <c r="F8"/>
      <c r="G8"/>
      <c r="H8"/>
      <c r="I8"/>
      <c r="J8"/>
      <c r="K8" s="4"/>
      <c r="L8" s="5"/>
      <c r="M8"/>
      <c r="N8" t="str">
        <f>IF(VLOOKUP($A8,Daten1!$B$2:$P$40,10,FALSE)&lt;&gt;0,VLOOKUP($A8,Daten1!$B$2:$P$40,10,FALSE),"")</f>
        <v>x = -4 ± √(16-16)</v>
      </c>
      <c r="O8"/>
      <c r="P8"/>
      <c r="Q8"/>
      <c r="R8"/>
      <c r="S8"/>
      <c r="T8"/>
      <c r="U8"/>
      <c r="V8"/>
      <c r="W8"/>
      <c r="X8" s="12"/>
    </row>
    <row r="9" spans="1:24" s="11" customFormat="1" ht="12.75">
      <c r="A9" s="7">
        <f>A8</f>
        <v>1</v>
      </c>
      <c r="B9"/>
      <c r="C9"/>
      <c r="D9"/>
      <c r="E9"/>
      <c r="F9"/>
      <c r="G9"/>
      <c r="H9"/>
      <c r="I9"/>
      <c r="J9"/>
      <c r="K9" s="4"/>
      <c r="L9" s="5"/>
      <c r="M9"/>
      <c r="N9" t="str">
        <f>IF(VLOOKUP($A9,Daten1!$B$2:$P$40,11,FALSE)&lt;&gt;0,VLOOKUP($A9,Daten1!$B$2:$P$40,11,FALSE),"")</f>
        <v>x = -4 ± 0</v>
      </c>
      <c r="O9"/>
      <c r="P9"/>
      <c r="Q9"/>
      <c r="R9"/>
      <c r="S9"/>
      <c r="T9"/>
      <c r="U9"/>
      <c r="V9"/>
      <c r="W9"/>
      <c r="X9" s="12"/>
    </row>
    <row r="10" spans="1:24" s="11" customFormat="1" ht="12.75">
      <c r="A10" s="7">
        <f>A9</f>
        <v>1</v>
      </c>
      <c r="B10"/>
      <c r="C10"/>
      <c r="D10"/>
      <c r="E10"/>
      <c r="F10"/>
      <c r="G10"/>
      <c r="H10"/>
      <c r="I10"/>
      <c r="J10"/>
      <c r="K10" s="4"/>
      <c r="L10" s="5"/>
      <c r="M10"/>
      <c r="N10" t="str">
        <f>IF(VLOOKUP($A10,Daten1!$B$2:$P$40,12,FALSE)&lt;&gt;0,VLOOKUP($A10,Daten1!$B$2:$P$40,12,FALSE),"")</f>
        <v>x = -4</v>
      </c>
      <c r="O10"/>
      <c r="P10"/>
      <c r="Q10"/>
      <c r="R10"/>
      <c r="S10"/>
      <c r="T10"/>
      <c r="U10"/>
      <c r="V10"/>
      <c r="W10"/>
      <c r="X10" s="12"/>
    </row>
    <row r="11" spans="1:24" s="11" customFormat="1" ht="12.75">
      <c r="A11" s="7">
        <f>A10</f>
        <v>1</v>
      </c>
      <c r="B11"/>
      <c r="C11"/>
      <c r="D11"/>
      <c r="E11"/>
      <c r="F11"/>
      <c r="G11"/>
      <c r="H11"/>
      <c r="I11"/>
      <c r="J11"/>
      <c r="K11" s="4"/>
      <c r="L11" s="5"/>
      <c r="M11"/>
      <c r="N11">
        <f>IF(VLOOKUP($A11,Daten1!$B$2:$P$40,13,FALSE)&lt;&gt;0,VLOOKUP($A11,Daten1!$B$2:$P$40,13,FALSE),"")</f>
      </c>
      <c r="O11"/>
      <c r="P11"/>
      <c r="Q11"/>
      <c r="R11"/>
      <c r="S11"/>
      <c r="T11"/>
      <c r="U11"/>
      <c r="V11"/>
      <c r="W11"/>
      <c r="X11" s="12"/>
    </row>
    <row r="12" spans="1:24" s="11" customFormat="1" ht="12.75">
      <c r="A12" s="7">
        <f>A11</f>
        <v>1</v>
      </c>
      <c r="B12"/>
      <c r="C12"/>
      <c r="D12"/>
      <c r="E12"/>
      <c r="F12"/>
      <c r="G12"/>
      <c r="H12"/>
      <c r="I12"/>
      <c r="J12"/>
      <c r="K12" s="4"/>
      <c r="L12" s="5"/>
      <c r="M12"/>
      <c r="N12">
        <f>IF(VLOOKUP($A12,Daten1!$B$2:$P$40,14,FALSE)&lt;&gt;0,VLOOKUP($A12,Daten1!$B$2:$P$40,14,FALSE),"")</f>
      </c>
      <c r="O12"/>
      <c r="P12"/>
      <c r="Q12"/>
      <c r="R12"/>
      <c r="S12"/>
      <c r="T12"/>
      <c r="U12"/>
      <c r="V12"/>
      <c r="W12"/>
      <c r="X12" s="12"/>
    </row>
    <row r="13" spans="1:24" s="11" customFormat="1" ht="12.75">
      <c r="A13" s="7">
        <f>A7+1</f>
        <v>2</v>
      </c>
      <c r="B13" s="6" t="s">
        <v>7</v>
      </c>
      <c r="C13" t="str">
        <f>"f(x) = "&amp;VLOOKUP($A13,Daten1!$B$2:$N$40,2,FALSE)</f>
        <v>f(x) = (3x + 18) · (x - 2)</v>
      </c>
      <c r="D13"/>
      <c r="E13"/>
      <c r="F13"/>
      <c r="G13"/>
      <c r="H13"/>
      <c r="I13"/>
      <c r="J13"/>
      <c r="K13" s="4"/>
      <c r="L13" s="5"/>
      <c r="M13" t="str">
        <f>B13</f>
        <v>b)</v>
      </c>
      <c r="N13" t="str">
        <f>IF(VLOOKUP($A13,Daten1!$B$2:$P$40,9,FALSE)&lt;&gt;0,VLOOKUP($A13,Daten1!$B$2:$P$40,9,FALSE),"")</f>
        <v>(3x + 18) · (x - 2) = 0</v>
      </c>
      <c r="O13"/>
      <c r="P13"/>
      <c r="Q13"/>
      <c r="R13"/>
      <c r="S13"/>
      <c r="T13"/>
      <c r="U13"/>
      <c r="V13"/>
      <c r="W13"/>
      <c r="X13" s="12"/>
    </row>
    <row r="14" spans="1:24" s="11" customFormat="1" ht="12.75">
      <c r="A14" s="7">
        <f>A13</f>
        <v>2</v>
      </c>
      <c r="B14"/>
      <c r="C14"/>
      <c r="D14"/>
      <c r="E14"/>
      <c r="F14"/>
      <c r="G14"/>
      <c r="H14"/>
      <c r="I14"/>
      <c r="J14"/>
      <c r="K14" s="4"/>
      <c r="L14" s="5"/>
      <c r="M14"/>
      <c r="N14" t="str">
        <f>IF(VLOOKUP($A14,Daten1!$B$2:$P$40,10,FALSE)&lt;&gt;0,VLOOKUP($A14,Daten1!$B$2:$P$40,10,FALSE),"")</f>
        <v>Die einzelnen Faktoren betrachten</v>
      </c>
      <c r="O14"/>
      <c r="P14"/>
      <c r="Q14"/>
      <c r="R14"/>
      <c r="S14"/>
      <c r="T14"/>
      <c r="U14"/>
      <c r="V14"/>
      <c r="W14"/>
      <c r="X14" s="12"/>
    </row>
    <row r="15" spans="1:24" s="11" customFormat="1" ht="12.75">
      <c r="A15" s="7">
        <f>A14</f>
        <v>2</v>
      </c>
      <c r="B15"/>
      <c r="C15"/>
      <c r="D15"/>
      <c r="E15"/>
      <c r="F15"/>
      <c r="G15"/>
      <c r="H15"/>
      <c r="I15"/>
      <c r="J15"/>
      <c r="K15" s="4"/>
      <c r="L15" s="5"/>
      <c r="M15"/>
      <c r="N15" t="str">
        <f>IF(VLOOKUP($A15,Daten1!$B$2:$P$40,11,FALSE)&lt;&gt;0,VLOOKUP($A15,Daten1!$B$2:$P$40,11,FALSE),"")</f>
        <v>(3x + 18) = 0 oder  (x - 2) = 0</v>
      </c>
      <c r="O15"/>
      <c r="P15"/>
      <c r="Q15"/>
      <c r="R15"/>
      <c r="S15"/>
      <c r="T15"/>
      <c r="U15"/>
      <c r="V15"/>
      <c r="W15"/>
      <c r="X15" s="12"/>
    </row>
    <row r="16" spans="1:24" s="11" customFormat="1" ht="12.75">
      <c r="A16" s="7">
        <f>A15</f>
        <v>2</v>
      </c>
      <c r="B16"/>
      <c r="C16"/>
      <c r="D16"/>
      <c r="E16"/>
      <c r="F16"/>
      <c r="G16"/>
      <c r="H16"/>
      <c r="I16"/>
      <c r="J16"/>
      <c r="K16" s="4"/>
      <c r="L16" s="5"/>
      <c r="M16"/>
      <c r="N16" t="str">
        <f>IF(VLOOKUP($A16,Daten1!$B$2:$P$40,12,FALSE)&lt;&gt;0,VLOOKUP($A16,Daten1!$B$2:$P$40,12,FALSE),"")</f>
        <v>x = - 6 oder x = 2</v>
      </c>
      <c r="O16"/>
      <c r="P16"/>
      <c r="Q16"/>
      <c r="R16"/>
      <c r="S16"/>
      <c r="T16"/>
      <c r="U16"/>
      <c r="V16"/>
      <c r="W16"/>
      <c r="X16" s="12"/>
    </row>
    <row r="17" spans="1:24" s="11" customFormat="1" ht="12.75">
      <c r="A17" s="7">
        <f>A16</f>
        <v>2</v>
      </c>
      <c r="B17"/>
      <c r="C17"/>
      <c r="D17"/>
      <c r="E17"/>
      <c r="F17"/>
      <c r="G17"/>
      <c r="H17"/>
      <c r="I17"/>
      <c r="J17"/>
      <c r="K17" s="4"/>
      <c r="L17" s="5"/>
      <c r="M17"/>
      <c r="N17">
        <f>IF(VLOOKUP($A17,Daten1!$B$2:$P$40,13,FALSE)&lt;&gt;0,VLOOKUP($A17,Daten1!$B$2:$P$40,13,FALSE),"")</f>
      </c>
      <c r="O17"/>
      <c r="P17"/>
      <c r="Q17"/>
      <c r="R17"/>
      <c r="S17"/>
      <c r="T17"/>
      <c r="U17"/>
      <c r="V17"/>
      <c r="W17"/>
      <c r="X17" s="12"/>
    </row>
    <row r="18" spans="1:13" ht="12.75">
      <c r="A18" s="7">
        <f>A17</f>
        <v>2</v>
      </c>
      <c r="K18" s="4"/>
      <c r="L18" s="5"/>
      <c r="M18" s="5"/>
    </row>
    <row r="19" spans="1:14" ht="12.75">
      <c r="A19" s="7">
        <f>A13+1</f>
        <v>3</v>
      </c>
      <c r="B19" s="6" t="s">
        <v>8</v>
      </c>
      <c r="C19" t="str">
        <f>"f(x) = "&amp;VLOOKUP($A19,Daten1!$B$2:$N$40,2,FALSE)</f>
        <v>f(x) = 4x² + 32x + 60</v>
      </c>
      <c r="K19" s="4"/>
      <c r="L19" s="5"/>
      <c r="M19" t="str">
        <f>B19</f>
        <v>c)</v>
      </c>
      <c r="N19" t="str">
        <f>IF(VLOOKUP($A19,Daten1!$B$2:$P$40,9,FALSE)&lt;&gt;0,VLOOKUP($A19,Daten1!$B$2:$P$40,9,FALSE),"")</f>
        <v>4x² + 32x + 60 = 0   | :4</v>
      </c>
    </row>
    <row r="20" spans="1:14" ht="12.75">
      <c r="A20" s="7">
        <f>A19</f>
        <v>3</v>
      </c>
      <c r="K20" s="4"/>
      <c r="L20" s="5"/>
      <c r="M20" s="5"/>
      <c r="N20" t="str">
        <f>IF(VLOOKUP($A20,Daten1!$B$2:$P$40,10,FALSE)&lt;&gt;0,VLOOKUP($A20,Daten1!$B$2:$P$40,10,FALSE),"")</f>
        <v>x² + 8x + 15 = 0 -&gt; PQ-Formel</v>
      </c>
    </row>
    <row r="21" spans="1:14" ht="12.75">
      <c r="A21" s="7">
        <f>A20</f>
        <v>3</v>
      </c>
      <c r="K21" s="4"/>
      <c r="L21" s="5"/>
      <c r="M21" s="5"/>
      <c r="N21" t="str">
        <f>IF(VLOOKUP($A21,Daten1!$B$2:$P$40,11,FALSE)&lt;&gt;0,VLOOKUP($A21,Daten1!$B$2:$P$40,11,FALSE),"")</f>
        <v>x = -4 ± √(16-15)</v>
      </c>
    </row>
    <row r="22" spans="1:14" ht="12.75">
      <c r="A22" s="7">
        <f>A21</f>
        <v>3</v>
      </c>
      <c r="K22" s="4"/>
      <c r="L22" s="5"/>
      <c r="M22" s="5"/>
      <c r="N22" t="str">
        <f>IF(VLOOKUP($A22,Daten1!$B$2:$P$40,12,FALSE)&lt;&gt;0,VLOOKUP($A22,Daten1!$B$2:$P$40,12,FALSE),"")</f>
        <v>x = -4 ± √(1)</v>
      </c>
    </row>
    <row r="23" spans="1:14" ht="12.75">
      <c r="A23" s="7">
        <f>A22</f>
        <v>3</v>
      </c>
      <c r="K23" s="4"/>
      <c r="L23" s="5"/>
      <c r="M23" s="5"/>
      <c r="N23" t="str">
        <f>IF(VLOOKUP($A23,Daten1!$B$2:$P$40,13,FALSE)&lt;&gt;0,VLOOKUP($A23,Daten1!$B$2:$P$40,13,FALSE),"")</f>
        <v>x = -4 ± 1</v>
      </c>
    </row>
    <row r="24" spans="1:13" ht="12.75">
      <c r="A24" s="7"/>
      <c r="K24" s="4"/>
      <c r="L24" s="5"/>
      <c r="M24" s="5"/>
    </row>
    <row r="25" spans="1:14" ht="12.75">
      <c r="A25" s="7">
        <f>A19+1</f>
        <v>4</v>
      </c>
      <c r="B25" s="6" t="s">
        <v>9</v>
      </c>
      <c r="C25" t="str">
        <f>"f(x) = "&amp;VLOOKUP($A25,Daten1!$B$2:$N$40,2,FALSE)</f>
        <v>f(x) = -5x² + 35x</v>
      </c>
      <c r="K25" s="4"/>
      <c r="L25" s="5"/>
      <c r="M25" t="str">
        <f>B25</f>
        <v>d)</v>
      </c>
      <c r="N25" t="str">
        <f>IF(VLOOKUP($A25,Daten1!$B$2:$P$40,9,FALSE)&lt;&gt;0,VLOOKUP($A25,Daten1!$B$2:$P$40,9,FALSE),"")</f>
        <v>-5x² + 35x = 0   | ·(-1)</v>
      </c>
    </row>
    <row r="26" spans="1:14" ht="12.75">
      <c r="A26" s="7">
        <f>A25</f>
        <v>4</v>
      </c>
      <c r="K26" s="4"/>
      <c r="L26" s="5"/>
      <c r="M26" s="5"/>
      <c r="N26" t="str">
        <f>IF(VLOOKUP($A26,Daten1!$B$2:$P$40,10,FALSE)&lt;&gt;0,VLOOKUP($A26,Daten1!$B$2:$P$40,10,FALSE),"")</f>
        <v>5x² - 35x = 0   | x ausklammern</v>
      </c>
    </row>
    <row r="27" spans="1:14" ht="12.75">
      <c r="A27" s="7">
        <f>A26</f>
        <v>4</v>
      </c>
      <c r="K27" s="4"/>
      <c r="L27" s="5"/>
      <c r="M27" s="5"/>
      <c r="N27" t="str">
        <f>IF(VLOOKUP($A27,Daten1!$B$2:$P$40,11,FALSE)&lt;&gt;0,VLOOKUP($A27,Daten1!$B$2:$P$40,11,FALSE),"")</f>
        <v>x · (5x - 35) = 0</v>
      </c>
    </row>
    <row r="28" spans="1:14" ht="12.75">
      <c r="A28" s="7">
        <f>A27</f>
        <v>4</v>
      </c>
      <c r="K28" s="4"/>
      <c r="L28" s="5"/>
      <c r="M28" s="5"/>
      <c r="N28" t="str">
        <f>IF(VLOOKUP($A28,Daten1!$B$2:$P$40,12,FALSE)&lt;&gt;0,VLOOKUP($A28,Daten1!$B$2:$P$40,12,FALSE),"")</f>
        <v>x = 0 oder 5x - 35 = 0   | +35</v>
      </c>
    </row>
    <row r="29" spans="1:14" ht="12.75">
      <c r="A29" s="7">
        <f>A28</f>
        <v>4</v>
      </c>
      <c r="K29" s="4"/>
      <c r="L29" s="5"/>
      <c r="M29" s="5"/>
      <c r="N29" t="str">
        <f>IF(VLOOKUP($A29,Daten1!$B$2:$P$40,13,FALSE)&lt;&gt;0,VLOOKUP($A29,Daten1!$B$2:$P$40,13,FALSE),"")</f>
        <v>x = 0 oder 5x = 35   | :5</v>
      </c>
    </row>
    <row r="30" spans="1:13" ht="12.75">
      <c r="A30" s="7"/>
      <c r="K30" s="4"/>
      <c r="L30" s="5"/>
      <c r="M30" s="5"/>
    </row>
    <row r="31" spans="1:13" ht="12.75">
      <c r="A31" s="7"/>
      <c r="K31" s="4"/>
      <c r="L31" s="5"/>
      <c r="M31" s="5"/>
    </row>
    <row r="32" spans="1:14" ht="12.75">
      <c r="A32" s="3" t="s">
        <v>42</v>
      </c>
      <c r="K32" s="4"/>
      <c r="L32" s="5"/>
      <c r="M32" s="5"/>
      <c r="N32" s="3" t="s">
        <v>42</v>
      </c>
    </row>
    <row r="33" spans="1:14" ht="12.75">
      <c r="A33" s="6" t="s">
        <v>49</v>
      </c>
      <c r="K33" s="4"/>
      <c r="L33" s="5"/>
      <c r="M33" s="5"/>
      <c r="N33" s="6"/>
    </row>
    <row r="34" spans="1:28" ht="12.75">
      <c r="A34" s="7"/>
      <c r="K34" s="4"/>
      <c r="L34" s="5"/>
      <c r="M34" s="5"/>
      <c r="Y34" s="11" t="s">
        <v>43</v>
      </c>
      <c r="Z34" s="11" t="s">
        <v>44</v>
      </c>
      <c r="AA34" s="11" t="s">
        <v>45</v>
      </c>
      <c r="AB34" s="11" t="s">
        <v>46</v>
      </c>
    </row>
    <row r="35" spans="1:36" ht="15">
      <c r="A35" s="7"/>
      <c r="B35" s="6" t="s">
        <v>6</v>
      </c>
      <c r="C35" s="9" t="str">
        <f>"f(x) = "&amp;Y35&amp;"x"</f>
        <v>f(x) = 2x</v>
      </c>
      <c r="D35" s="10">
        <f>AB35</f>
        <v>6</v>
      </c>
      <c r="F35" s="9"/>
      <c r="G35" s="10"/>
      <c r="J35" s="10"/>
      <c r="K35" s="4"/>
      <c r="L35" s="5"/>
      <c r="M35" s="5"/>
      <c r="N35" s="6" t="str">
        <f>B35</f>
        <v>a)</v>
      </c>
      <c r="O35" s="6" t="s">
        <v>47</v>
      </c>
      <c r="P35" s="9" t="str">
        <f>Y35*AB35&amp;"x"</f>
        <v>12x</v>
      </c>
      <c r="Q35" s="10">
        <f>D35-1</f>
        <v>5</v>
      </c>
      <c r="S35" s="9"/>
      <c r="T35" s="10"/>
      <c r="V35" s="9"/>
      <c r="W35" s="10">
        <f>IF(J35&lt;&gt;"",IF(OR(J35&gt;2,J35&lt;0),J35-1,""),"")</f>
      </c>
      <c r="Y35" s="11">
        <f ca="1">ROUND(RAND()*3+2,0)</f>
        <v>2</v>
      </c>
      <c r="Z35" s="11">
        <f ca="1">ROUND(RAND()*3+2,0)</f>
        <v>5</v>
      </c>
      <c r="AA35" s="11">
        <f ca="1">ROUND(RAND()*3+2,0)</f>
        <v>4</v>
      </c>
      <c r="AB35" s="11">
        <f ca="1">(ABS((-1)^ROUND(RAND()*1,0)*ABS(AC35))+ROUND(RAND()*2+1,0))*(-1)^ROUND(RAND()*1,0)</f>
        <v>6</v>
      </c>
      <c r="AC35" s="11">
        <f ca="1">(ABS((-1)^ROUND(RAND()*1,0)*ABS(AD35))+ROUND(RAND()*2+1,0))*(-1)^ROUND(RAND()*1,0)</f>
        <v>-4</v>
      </c>
      <c r="AD35" s="11">
        <f ca="1">ROUND(RAND()*1+1,0)*(-1)^ROUND(RAND()*1+1,0)</f>
        <v>-2</v>
      </c>
      <c r="AE35" s="11" t="str">
        <f>IF(AF35=2,"+","-")</f>
        <v>+</v>
      </c>
      <c r="AF35" s="11">
        <f ca="1">ROUND(RAND()*1+2,0)</f>
        <v>2</v>
      </c>
      <c r="AG35" s="11" t="str">
        <f>IF(AH35=2,"+","-")</f>
        <v>-</v>
      </c>
      <c r="AH35" s="11">
        <f ca="1">ROUND(RAND()*1+2,0)</f>
        <v>3</v>
      </c>
      <c r="AI35" s="11" t="str">
        <f>IF(AC35&lt;0,IF(AE35="-","+","-"),AE35)</f>
        <v>-</v>
      </c>
      <c r="AJ35" s="11" t="str">
        <f>IF(AD35&lt;0,IF(AG35="+","-","+"),AG35)</f>
        <v>+</v>
      </c>
    </row>
    <row r="36" spans="1:13" ht="12.75">
      <c r="A36" s="7"/>
      <c r="K36" s="4"/>
      <c r="L36" s="5"/>
      <c r="M36" s="5"/>
    </row>
    <row r="37" spans="1:36" ht="15">
      <c r="A37" s="7"/>
      <c r="B37" s="6" t="s">
        <v>7</v>
      </c>
      <c r="C37" s="9" t="str">
        <f>"f(x) = "&amp;Y37&amp;"x"</f>
        <v>f(x) = 3x</v>
      </c>
      <c r="D37" s="10">
        <f>AB37</f>
        <v>-4</v>
      </c>
      <c r="E37" t="str">
        <f>AE37</f>
        <v>+</v>
      </c>
      <c r="F37" s="9" t="str">
        <f>Z37&amp;"x"</f>
        <v>2x</v>
      </c>
      <c r="G37" s="10">
        <f>AC37</f>
        <v>-3</v>
      </c>
      <c r="J37" s="10"/>
      <c r="K37" s="4"/>
      <c r="L37" s="5"/>
      <c r="M37" s="5"/>
      <c r="N37" s="6" t="str">
        <f>B37</f>
        <v>b)</v>
      </c>
      <c r="O37" s="6" t="s">
        <v>47</v>
      </c>
      <c r="P37" s="9" t="str">
        <f>Y37*AB37&amp;"x"</f>
        <v>-12x</v>
      </c>
      <c r="Q37" s="10">
        <f>D37-1</f>
        <v>-5</v>
      </c>
      <c r="R37" t="str">
        <f>AI37</f>
        <v>-</v>
      </c>
      <c r="S37" s="9" t="str">
        <f>ABS(Z37*AC37)&amp;"x"</f>
        <v>6x</v>
      </c>
      <c r="T37" s="10">
        <f>IF(G37-1=1,"",G37-1)</f>
        <v>-4</v>
      </c>
      <c r="V37" s="9"/>
      <c r="W37" s="10">
        <f>IF(J37&lt;&gt;"",IF(OR(J37&gt;2,J37&lt;0),J37-1,""),"")</f>
      </c>
      <c r="Y37" s="11">
        <f ca="1">ROUND(RAND()*3+2,0)</f>
        <v>3</v>
      </c>
      <c r="Z37" s="11">
        <f ca="1">ROUND(RAND()*3+2,0)</f>
        <v>2</v>
      </c>
      <c r="AA37" s="11">
        <f ca="1">ROUND(RAND()*3+2,0)</f>
        <v>3</v>
      </c>
      <c r="AB37" s="11">
        <f ca="1">(ABS((-1)^ROUND(RAND()*1,0)*ABS(AC37))+ROUND(RAND()*2+1,0))*(-1)^ROUND(RAND()*1,0)</f>
        <v>-4</v>
      </c>
      <c r="AC37" s="11">
        <f ca="1">(ABS((-1)^ROUND(RAND()*1,0)*ABS(AD37))+ROUND(RAND()*2+1,0))*(-1)^ROUND(RAND()*1,0)</f>
        <v>-3</v>
      </c>
      <c r="AD37" s="11">
        <f ca="1">ROUND(RAND()*1+1,0)*(-1)^ROUND(RAND()*1+1,0)</f>
        <v>1</v>
      </c>
      <c r="AE37" s="11" t="str">
        <f>IF(AF37=2,"+","-")</f>
        <v>+</v>
      </c>
      <c r="AF37" s="11">
        <f ca="1">ROUND(RAND()*1+2,0)</f>
        <v>2</v>
      </c>
      <c r="AG37" s="11" t="str">
        <f>IF(AH37=2,"+","-")</f>
        <v>+</v>
      </c>
      <c r="AH37" s="11">
        <f ca="1">ROUND(RAND()*1+2,0)</f>
        <v>2</v>
      </c>
      <c r="AI37" s="11" t="str">
        <f>IF(AC37&lt;0,IF(AE37="-","+","-"),AE37)</f>
        <v>-</v>
      </c>
      <c r="AJ37" s="11" t="str">
        <f>IF(AD37&lt;0,IF(AG37="+","-","+"),AG37)</f>
        <v>+</v>
      </c>
    </row>
    <row r="38" spans="1:13" ht="12.75">
      <c r="A38" s="7"/>
      <c r="K38" s="4"/>
      <c r="L38" s="5"/>
      <c r="M38" s="5"/>
    </row>
    <row r="39" spans="1:36" ht="15">
      <c r="A39" s="7"/>
      <c r="B39" s="6" t="s">
        <v>8</v>
      </c>
      <c r="C39" s="9" t="str">
        <f>"f(x) = "&amp;Y39&amp;"x"</f>
        <v>f(x) = 4x</v>
      </c>
      <c r="D39" s="10">
        <f>AB39</f>
        <v>-5</v>
      </c>
      <c r="E39" t="str">
        <f>AE39</f>
        <v>-</v>
      </c>
      <c r="F39" s="9" t="str">
        <f>Z39&amp;"x"</f>
        <v>5x</v>
      </c>
      <c r="G39" s="10">
        <f>AC39</f>
        <v>3</v>
      </c>
      <c r="H39" t="str">
        <f>AG39</f>
        <v>-</v>
      </c>
      <c r="I39" t="str">
        <f>AA39&amp;"x"</f>
        <v>4x</v>
      </c>
      <c r="J39" s="10">
        <f>IF(AD39&lt;&gt;1,AD39,"")</f>
      </c>
      <c r="K39" s="4"/>
      <c r="L39" s="5"/>
      <c r="M39" s="5"/>
      <c r="N39" s="6" t="str">
        <f>B39</f>
        <v>c)</v>
      </c>
      <c r="O39" s="6" t="s">
        <v>47</v>
      </c>
      <c r="P39" s="9" t="str">
        <f>Y39*AB39&amp;"x"</f>
        <v>-20x</v>
      </c>
      <c r="Q39" s="10">
        <f>D39-1</f>
        <v>-6</v>
      </c>
      <c r="R39" t="str">
        <f>AI39</f>
        <v>-</v>
      </c>
      <c r="S39" s="9" t="str">
        <f>ABS(Z39*AC39)&amp;"x"</f>
        <v>15x</v>
      </c>
      <c r="T39" s="10">
        <f>IF(G39-1=1,"",G39-1)</f>
        <v>2</v>
      </c>
      <c r="U39" t="str">
        <f>AJ39</f>
        <v>-</v>
      </c>
      <c r="V39" s="9">
        <f>IF(J39="",ABS(AA39*AD39),ABS(AA39*AD39)&amp;"x")</f>
        <v>4</v>
      </c>
      <c r="W39" s="10">
        <f>IF(J39&lt;&gt;"",IF(OR(J39&gt;2,J39&lt;0),J39-1,""),"")</f>
      </c>
      <c r="Y39" s="11">
        <f ca="1">ROUND(RAND()*3+2,0)</f>
        <v>4</v>
      </c>
      <c r="Z39" s="11">
        <f ca="1">ROUND(RAND()*3+2,0)</f>
        <v>5</v>
      </c>
      <c r="AA39" s="11">
        <f ca="1">ROUND(RAND()*3+2,0)</f>
        <v>4</v>
      </c>
      <c r="AB39" s="11">
        <f ca="1">(ABS((-1)^ROUND(RAND()*1,0)*ABS(AC39))+ROUND(RAND()*2+1,0))*(-1)^ROUND(RAND()*1,0)</f>
        <v>-5</v>
      </c>
      <c r="AC39" s="11">
        <f ca="1">(ABS((-1)^ROUND(RAND()*1,0)*ABS(AD39))+ROUND(RAND()*2+1,0))*(-1)^ROUND(RAND()*1,0)</f>
        <v>3</v>
      </c>
      <c r="AD39" s="11">
        <f ca="1">ROUND(RAND()*1+1,0)*(-1)^ROUND(RAND()*1+1,0)</f>
        <v>1</v>
      </c>
      <c r="AE39" s="11" t="str">
        <f>IF(AF39=2,"+","-")</f>
        <v>-</v>
      </c>
      <c r="AF39" s="11">
        <f ca="1">ROUND(RAND()*1+2,0)</f>
        <v>3</v>
      </c>
      <c r="AG39" s="11" t="str">
        <f>IF(AH39=2,"+","-")</f>
        <v>-</v>
      </c>
      <c r="AH39" s="11">
        <f ca="1">ROUND(RAND()*1+2,0)</f>
        <v>3</v>
      </c>
      <c r="AI39" s="11" t="str">
        <f>IF(AC39&lt;0,IF(AE39="-","+","-"),AE39)</f>
        <v>-</v>
      </c>
      <c r="AJ39" s="11" t="str">
        <f>IF(AD39&lt;0,IF(AG39="+","-","+"),AG39)</f>
        <v>-</v>
      </c>
    </row>
    <row r="40" spans="1:13" ht="12.75">
      <c r="A40" s="7"/>
      <c r="K40" s="4"/>
      <c r="L40" s="5"/>
      <c r="M40" s="5"/>
    </row>
    <row r="41" spans="1:36" ht="15">
      <c r="A41" s="7"/>
      <c r="B41" s="6" t="s">
        <v>9</v>
      </c>
      <c r="C41" s="9" t="str">
        <f>"f(x) = "&amp;Y41&amp;"x"</f>
        <v>f(x) = 3x</v>
      </c>
      <c r="D41" s="10">
        <f>AB41</f>
        <v>4</v>
      </c>
      <c r="E41" t="str">
        <f>AE41</f>
        <v>-</v>
      </c>
      <c r="F41" s="9" t="str">
        <f>Z41&amp;"x"</f>
        <v>4x</v>
      </c>
      <c r="G41" s="10">
        <f>AC41</f>
        <v>-3</v>
      </c>
      <c r="H41" t="str">
        <f>AG41</f>
        <v>-</v>
      </c>
      <c r="I41" t="str">
        <f>AA41&amp;"x"</f>
        <v>3x</v>
      </c>
      <c r="J41" s="10">
        <f>IF(AD41&lt;&gt;1,AD41,"")</f>
        <v>-2</v>
      </c>
      <c r="K41" s="4"/>
      <c r="L41" s="5"/>
      <c r="M41" s="5"/>
      <c r="N41" s="6" t="str">
        <f>B41</f>
        <v>d)</v>
      </c>
      <c r="O41" s="6" t="s">
        <v>47</v>
      </c>
      <c r="P41" s="9" t="str">
        <f>Y41*AB41&amp;"x"</f>
        <v>12x</v>
      </c>
      <c r="Q41" s="10">
        <f>D41-1</f>
        <v>3</v>
      </c>
      <c r="R41" t="str">
        <f>AI41</f>
        <v>+</v>
      </c>
      <c r="S41" s="9" t="str">
        <f>ABS(Z41*AC41)&amp;"x"</f>
        <v>12x</v>
      </c>
      <c r="T41" s="10">
        <f>IF(G41-1=1,"",G41-1)</f>
        <v>-4</v>
      </c>
      <c r="U41" t="str">
        <f>AJ41</f>
        <v>+</v>
      </c>
      <c r="V41" s="9" t="str">
        <f>IF(J41="",ABS(AA41*AD41),ABS(AA41*AD41)&amp;"x")</f>
        <v>6x</v>
      </c>
      <c r="W41" s="10">
        <f>IF(J41&lt;&gt;"",IF(OR(J41&gt;2,J41&lt;0),J41-1,""),"")</f>
        <v>-3</v>
      </c>
      <c r="Y41" s="11">
        <f ca="1">ROUND(RAND()*3+2,0)</f>
        <v>3</v>
      </c>
      <c r="Z41" s="11">
        <f ca="1">ROUND(RAND()*3+2,0)</f>
        <v>4</v>
      </c>
      <c r="AA41" s="11">
        <f ca="1">ROUND(RAND()*3+2,0)</f>
        <v>3</v>
      </c>
      <c r="AB41" s="11">
        <f ca="1">(ABS((-1)^ROUND(RAND()*1,0)*ABS(AC41))+ROUND(RAND()*2+1,0))*(-1)^ROUND(RAND()*1,0)</f>
        <v>4</v>
      </c>
      <c r="AC41" s="11">
        <f ca="1">(ABS((-1)^ROUND(RAND()*1,0)*ABS(AD41))+ROUND(RAND()*2+1,0))*(-1)^ROUND(RAND()*1,0)</f>
        <v>-3</v>
      </c>
      <c r="AD41" s="11">
        <f ca="1">ROUND(RAND()*1+1,0)*(-1)^ROUND(RAND()*1+1,0)</f>
        <v>-2</v>
      </c>
      <c r="AE41" s="11" t="str">
        <f>IF(AF41=2,"+","-")</f>
        <v>-</v>
      </c>
      <c r="AF41" s="11">
        <f ca="1">ROUND(RAND()*1+2,0)</f>
        <v>3</v>
      </c>
      <c r="AG41" s="11" t="str">
        <f>IF(AH41=2,"+","-")</f>
        <v>-</v>
      </c>
      <c r="AH41" s="11">
        <f ca="1">ROUND(RAND()*1+2,0)</f>
        <v>3</v>
      </c>
      <c r="AI41" s="11" t="str">
        <f>IF(AC41&lt;0,IF(AE41="-","+","-"),AE41)</f>
        <v>+</v>
      </c>
      <c r="AJ41" s="11" t="str">
        <f>IF(AD41&lt;0,IF(AG41="+","-","+"),AG41)</f>
        <v>+</v>
      </c>
    </row>
    <row r="42" spans="1:13" ht="12.75">
      <c r="A42" s="7"/>
      <c r="K42" s="4"/>
      <c r="L42" s="5"/>
      <c r="M42" s="5"/>
    </row>
    <row r="43" spans="1:14" ht="12.75">
      <c r="A43" s="3" t="s">
        <v>50</v>
      </c>
      <c r="K43" s="4"/>
      <c r="L43" s="5"/>
      <c r="M43" s="5"/>
      <c r="N43" s="3" t="s">
        <v>50</v>
      </c>
    </row>
    <row r="44" spans="1:22" ht="12.75">
      <c r="A44" s="6" t="s">
        <v>51</v>
      </c>
      <c r="K44" s="4"/>
      <c r="L44" s="5"/>
      <c r="M44" s="5"/>
      <c r="N44" s="6"/>
      <c r="R44" s="20" t="s">
        <v>58</v>
      </c>
      <c r="S44" s="20"/>
      <c r="T44" s="20"/>
      <c r="U44" s="20"/>
      <c r="V44" s="20"/>
    </row>
    <row r="45" spans="1:28" ht="13.5">
      <c r="A45" s="6" t="s">
        <v>52</v>
      </c>
      <c r="K45" s="4"/>
      <c r="L45" s="5"/>
      <c r="M45" s="5"/>
      <c r="O45" s="17" t="s">
        <v>53</v>
      </c>
      <c r="P45" s="17" t="s">
        <v>54</v>
      </c>
      <c r="R45" s="21" t="s">
        <v>59</v>
      </c>
      <c r="S45" s="22"/>
      <c r="T45" s="21" t="s">
        <v>57</v>
      </c>
      <c r="U45" s="22"/>
      <c r="V45" s="22"/>
      <c r="Y45" s="11" t="s">
        <v>43</v>
      </c>
      <c r="Z45" s="11" t="s">
        <v>44</v>
      </c>
      <c r="AA45" s="11" t="s">
        <v>45</v>
      </c>
      <c r="AB45" s="11" t="s">
        <v>46</v>
      </c>
    </row>
    <row r="46" spans="1:13" ht="12.75">
      <c r="A46" s="6"/>
      <c r="K46" s="4"/>
      <c r="L46" s="5"/>
      <c r="M46" s="5"/>
    </row>
    <row r="47" spans="1:40" ht="15">
      <c r="A47" s="7"/>
      <c r="B47" s="6" t="s">
        <v>6</v>
      </c>
      <c r="C47" s="9" t="str">
        <f>"f(x) = "&amp;Y47&amp;"x"</f>
        <v>f(x) = 4x</v>
      </c>
      <c r="D47" s="10">
        <f>AB47</f>
        <v>7</v>
      </c>
      <c r="E47" t="str">
        <f>AE47</f>
        <v>+</v>
      </c>
      <c r="F47" s="9" t="str">
        <f>Z47&amp;"x"</f>
        <v>3x</v>
      </c>
      <c r="G47" s="10">
        <f>AC47</f>
        <v>4</v>
      </c>
      <c r="J47" s="10"/>
      <c r="K47" s="4"/>
      <c r="L47" s="5"/>
      <c r="M47" s="5"/>
      <c r="N47" s="6" t="str">
        <f>B47</f>
        <v>a)</v>
      </c>
      <c r="O47" s="15">
        <f>IF(AN47=2,"PS","")</f>
      </c>
      <c r="P47" s="16">
        <f>IF(AN47=0,"AS","")</f>
      </c>
      <c r="Q47" s="10"/>
      <c r="R47" s="23" t="str">
        <f>IF(AB47/2=ROUND(AB47/2,0),IF(Y47&gt;0,"¥","- ¥"),IF(Y47&gt;0,"- ¥","¥"))</f>
        <v>- ¥</v>
      </c>
      <c r="S47" s="23"/>
      <c r="T47" s="23" t="str">
        <f>IF(Y47&gt;0,"¥","- ¥")</f>
        <v>¥</v>
      </c>
      <c r="U47" s="23"/>
      <c r="V47" s="23"/>
      <c r="W47" s="10">
        <f>IF(J47&lt;&gt;"",IF(OR(J47&gt;2,J47&lt;0),J47-1,""),"")</f>
      </c>
      <c r="Y47" s="11">
        <f ca="1">ROUND(RAND()*3+2,0)*(-1)^_XLL.ZUFALLSBEREICH(0,1)</f>
        <v>4</v>
      </c>
      <c r="Z47" s="11">
        <f ca="1">ROUND(RAND()*3+2,0)</f>
        <v>3</v>
      </c>
      <c r="AA47" s="11">
        <f ca="1">ROUND(RAND()*3+2,0)</f>
        <v>2</v>
      </c>
      <c r="AB47" s="11">
        <f ca="1">(ABS((-1)^ROUND(RAND()*1,0)*ABS(AC47))+ROUND(RAND()*2+1,0))</f>
        <v>7</v>
      </c>
      <c r="AC47" s="11">
        <f ca="1">(ABS((-1)^ROUND(RAND()*1,0)*ABS(AD47))+ROUND(RAND()*2+1,0))</f>
        <v>4</v>
      </c>
      <c r="AD47" s="11">
        <f ca="1">ROUND(RAND()*1+1,0)</f>
        <v>2</v>
      </c>
      <c r="AE47" s="11" t="str">
        <f>IF(AF47=2,"+","-")</f>
        <v>+</v>
      </c>
      <c r="AF47" s="11">
        <f ca="1">ROUND(RAND()*1+2,0)</f>
        <v>2</v>
      </c>
      <c r="AG47" s="11" t="str">
        <f>IF(AH47=2,"+","-")</f>
        <v>-</v>
      </c>
      <c r="AH47" s="11">
        <f ca="1">ROUND(RAND()*1+2,0)</f>
        <v>3</v>
      </c>
      <c r="AI47" s="11" t="str">
        <f>IF(AC47&lt;0,IF(AE47="-","+","-"),AE47)</f>
        <v>+</v>
      </c>
      <c r="AJ47" s="11" t="str">
        <f>IF(AD47&lt;0,IF(AG47="+","-","+"),AG47)</f>
        <v>-</v>
      </c>
      <c r="AK47" s="11">
        <f>IF(AB47/2=ROUND(AB47/2,0),0,1)</f>
        <v>1</v>
      </c>
      <c r="AL47" s="11">
        <f>IF(AC47/2=ROUND(AC47/2,0),0,1)</f>
        <v>0</v>
      </c>
      <c r="AN47" s="11">
        <f>SUM(AK47:AM47)</f>
        <v>1</v>
      </c>
    </row>
    <row r="48" spans="11:22" ht="13.5">
      <c r="K48" s="4"/>
      <c r="L48" s="5"/>
      <c r="O48" s="13"/>
      <c r="P48" s="13"/>
      <c r="R48" s="18"/>
      <c r="S48" s="18"/>
      <c r="T48" s="18"/>
      <c r="U48" s="18"/>
      <c r="V48" s="18"/>
    </row>
    <row r="49" spans="1:40" ht="15">
      <c r="A49" s="7"/>
      <c r="B49" s="6" t="s">
        <v>7</v>
      </c>
      <c r="C49" s="9" t="str">
        <f>"f(x) = "&amp;Y49&amp;"x"</f>
        <v>f(x) = 5x</v>
      </c>
      <c r="D49" s="10">
        <f>AB49</f>
        <v>7</v>
      </c>
      <c r="E49" t="str">
        <f>AE49</f>
        <v>+</v>
      </c>
      <c r="F49" s="9" t="str">
        <f>Z49&amp;"x"</f>
        <v>5x</v>
      </c>
      <c r="G49" s="10">
        <f>AC49</f>
        <v>5</v>
      </c>
      <c r="J49" s="10"/>
      <c r="K49" s="4"/>
      <c r="L49" s="5"/>
      <c r="M49" s="5"/>
      <c r="N49" s="6" t="str">
        <f>B49</f>
        <v>b)</v>
      </c>
      <c r="O49" s="15" t="str">
        <f>IF(AN49=2,"PS","")</f>
        <v>PS</v>
      </c>
      <c r="P49" s="16">
        <f>IF(AN49=0,"AS","")</f>
      </c>
      <c r="Q49" s="10"/>
      <c r="R49" s="23" t="str">
        <f>IF(AB49/2=ROUND(AB49/2,0),IF(Y49&gt;0,"¥","- ¥"),IF(Y49&gt;0,"- ¥","¥"))</f>
        <v>- ¥</v>
      </c>
      <c r="S49" s="23"/>
      <c r="T49" s="23" t="str">
        <f>IF(Y49&gt;0,"¥","- ¥")</f>
        <v>¥</v>
      </c>
      <c r="U49" s="23"/>
      <c r="V49" s="23"/>
      <c r="W49" s="10">
        <f>IF(J49&lt;&gt;"",IF(OR(J49&gt;2,J49&lt;0),J49-1,""),"")</f>
      </c>
      <c r="Y49" s="11">
        <f ca="1">ROUND(RAND()*3+2,0)*(-1)^_XLL.ZUFALLSBEREICH(0,1)</f>
        <v>5</v>
      </c>
      <c r="Z49" s="11">
        <f ca="1">ROUND(RAND()*3+2,0)</f>
        <v>5</v>
      </c>
      <c r="AA49" s="11">
        <f ca="1">ROUND(RAND()*3+2,0)</f>
        <v>4</v>
      </c>
      <c r="AB49" s="11">
        <f ca="1">(ABS((-1)^ROUND(RAND()*1,0)*ABS(AC49))+ROUND(RAND()*2+1,0))</f>
        <v>7</v>
      </c>
      <c r="AC49" s="11">
        <f ca="1">(ABS((-1)^ROUND(RAND()*1,0)*ABS(AD49))+ROUND(RAND()*2+1,0))</f>
        <v>5</v>
      </c>
      <c r="AD49" s="11">
        <f ca="1">ROUND(RAND()*1+1,0)</f>
        <v>2</v>
      </c>
      <c r="AE49" s="11" t="str">
        <f>IF(AF49=2,"+","-")</f>
        <v>+</v>
      </c>
      <c r="AF49" s="11">
        <f ca="1">ROUND(RAND()*1+2,0)</f>
        <v>2</v>
      </c>
      <c r="AG49" s="11" t="str">
        <f>IF(AH49=2,"+","-")</f>
        <v>+</v>
      </c>
      <c r="AH49" s="11">
        <f ca="1">ROUND(RAND()*1+2,0)</f>
        <v>2</v>
      </c>
      <c r="AI49" s="11" t="str">
        <f>IF(AC49&lt;0,IF(AE49="-","+","-"),AE49)</f>
        <v>+</v>
      </c>
      <c r="AJ49" s="11" t="str">
        <f>IF(AD49&lt;0,IF(AG49="+","-","+"),AG49)</f>
        <v>+</v>
      </c>
      <c r="AK49" s="11">
        <f>IF(AB49/2=ROUND(AB49/2,0),0,1)</f>
        <v>1</v>
      </c>
      <c r="AL49" s="11">
        <f>IF(AC49/2=ROUND(AC49/2,0),0,1)</f>
        <v>1</v>
      </c>
      <c r="AN49" s="11">
        <f>SUM(AK49:AM49)</f>
        <v>2</v>
      </c>
    </row>
    <row r="50" spans="11:22" ht="13.5">
      <c r="K50" s="4"/>
      <c r="L50" s="5"/>
      <c r="O50" s="13"/>
      <c r="P50" s="13"/>
      <c r="R50" s="18"/>
      <c r="S50" s="18"/>
      <c r="T50" s="18"/>
      <c r="U50" s="18"/>
      <c r="V50" s="18"/>
    </row>
    <row r="51" spans="1:40" ht="15">
      <c r="A51" s="7"/>
      <c r="B51" s="6" t="s">
        <v>8</v>
      </c>
      <c r="C51" s="9" t="str">
        <f>"f(x) = "&amp;Y51&amp;"x"</f>
        <v>f(x) = -2x</v>
      </c>
      <c r="D51" s="10">
        <f>AB51</f>
        <v>7</v>
      </c>
      <c r="E51" t="str">
        <f>AE51</f>
        <v>-</v>
      </c>
      <c r="F51" s="9" t="str">
        <f>Z51&amp;"x"</f>
        <v>3x</v>
      </c>
      <c r="G51" s="10">
        <f>AC51</f>
        <v>4</v>
      </c>
      <c r="J51" s="10"/>
      <c r="K51" s="4"/>
      <c r="L51" s="5"/>
      <c r="M51" s="5"/>
      <c r="N51" s="6" t="str">
        <f>B51</f>
        <v>c)</v>
      </c>
      <c r="O51" s="15">
        <f>IF(AN51=2,"PS","")</f>
      </c>
      <c r="P51" s="16">
        <f>IF(AN51=0,"AS","")</f>
      </c>
      <c r="Q51" s="10"/>
      <c r="R51" s="23" t="str">
        <f>IF(AB51/2=ROUND(AB51/2,0),IF(Y51&gt;0,"¥","- ¥"),IF(Y51&gt;0,"- ¥","¥"))</f>
        <v>¥</v>
      </c>
      <c r="S51" s="23"/>
      <c r="T51" s="23" t="str">
        <f>IF(Y51&gt;0,"¥","- ¥")</f>
        <v>- ¥</v>
      </c>
      <c r="U51" s="23"/>
      <c r="V51" s="23"/>
      <c r="W51" s="10">
        <f>IF(J51&lt;&gt;"",IF(OR(J51&gt;2,J51&lt;0),J51-1,""),"")</f>
      </c>
      <c r="Y51" s="11">
        <f ca="1">ROUND(RAND()*3+2,0)*(-1)^_XLL.ZUFALLSBEREICH(0,1)</f>
        <v>-2</v>
      </c>
      <c r="Z51" s="11">
        <f ca="1">ROUND(RAND()*3+2,0)</f>
        <v>3</v>
      </c>
      <c r="AA51" s="11">
        <f ca="1">ROUND(RAND()*3+2,0)</f>
        <v>4</v>
      </c>
      <c r="AB51" s="11">
        <f ca="1">(ABS((-1)^ROUND(RAND()*1,0)*ABS(AC51))+ROUND(RAND()*2+1,0))</f>
        <v>7</v>
      </c>
      <c r="AC51" s="11">
        <f ca="1">(ABS((-1)^ROUND(RAND()*1,0)*ABS(AD51))+ROUND(RAND()*2+1,0))</f>
        <v>4</v>
      </c>
      <c r="AD51" s="11">
        <f ca="1">ROUND(RAND()*1+1,0)</f>
        <v>1</v>
      </c>
      <c r="AE51" s="11" t="str">
        <f>IF(AF51=2,"+","-")</f>
        <v>-</v>
      </c>
      <c r="AF51" s="11">
        <f ca="1">ROUND(RAND()*1+2,0)</f>
        <v>3</v>
      </c>
      <c r="AG51" s="11" t="str">
        <f>IF(AH51=2,"+","-")</f>
        <v>-</v>
      </c>
      <c r="AH51" s="11">
        <f ca="1">ROUND(RAND()*1+2,0)</f>
        <v>3</v>
      </c>
      <c r="AI51" s="11" t="str">
        <f>IF(AC51&lt;0,IF(AE51="-","+","-"),AE51)</f>
        <v>-</v>
      </c>
      <c r="AJ51" s="11" t="str">
        <f>IF(AD51&lt;0,IF(AG51="+","-","+"),AG51)</f>
        <v>-</v>
      </c>
      <c r="AK51" s="11">
        <f>IF(AB51/2=ROUND(AB51/2,0),0,1)</f>
        <v>1</v>
      </c>
      <c r="AL51" s="11">
        <f>IF(AC51/2=ROUND(AC51/2,0),0,1)</f>
        <v>0</v>
      </c>
      <c r="AN51" s="11">
        <f>SUM(AK51:AM51)</f>
        <v>1</v>
      </c>
    </row>
    <row r="52" spans="11:22" ht="13.5">
      <c r="K52" s="4"/>
      <c r="L52" s="5"/>
      <c r="O52" s="13"/>
      <c r="P52" s="13"/>
      <c r="R52" s="18"/>
      <c r="S52" s="18"/>
      <c r="T52" s="18"/>
      <c r="U52" s="18"/>
      <c r="V52" s="18"/>
    </row>
    <row r="53" spans="1:40" ht="15">
      <c r="A53" s="7"/>
      <c r="B53" s="6" t="s">
        <v>9</v>
      </c>
      <c r="C53" s="9" t="str">
        <f>"f(x) = "&amp;Y53&amp;"x"</f>
        <v>f(x) = 3x</v>
      </c>
      <c r="D53" s="10">
        <f>AB53</f>
        <v>7</v>
      </c>
      <c r="E53" t="str">
        <f>AE53</f>
        <v>-</v>
      </c>
      <c r="F53" s="9" t="str">
        <f>Z53&amp;"x"</f>
        <v>3x</v>
      </c>
      <c r="G53" s="10">
        <f>AC53</f>
        <v>4</v>
      </c>
      <c r="H53" t="str">
        <f>AG53</f>
        <v>+</v>
      </c>
      <c r="I53" t="str">
        <f>AA53&amp;"x"</f>
        <v>4x</v>
      </c>
      <c r="J53" s="10">
        <f>IF(AD53&lt;&gt;1,AD53,"")</f>
        <v>2</v>
      </c>
      <c r="K53" s="4"/>
      <c r="L53" s="5"/>
      <c r="M53" s="5"/>
      <c r="N53" s="6" t="str">
        <f>B53</f>
        <v>d)</v>
      </c>
      <c r="O53" s="15">
        <f>IF(AN53=3,"PS","")</f>
      </c>
      <c r="P53" s="16">
        <f>IF(AN53=0,"AS","")</f>
      </c>
      <c r="Q53" s="10"/>
      <c r="R53" s="23" t="str">
        <f>IF(AB53/2=ROUND(AB53/2,0),IF(Y53&gt;0,"¥","- ¥"),IF(Y53&gt;0,"- ¥","¥"))</f>
        <v>- ¥</v>
      </c>
      <c r="S53" s="23"/>
      <c r="T53" s="23" t="str">
        <f>IF(Y53&gt;0,"¥","- ¥")</f>
        <v>¥</v>
      </c>
      <c r="U53" s="23"/>
      <c r="V53" s="23"/>
      <c r="W53" s="10">
        <f>IF(J53&lt;&gt;"",IF(OR(J53&gt;2,J53&lt;0),J53-1,""),"")</f>
      </c>
      <c r="Y53" s="11">
        <f ca="1">ROUND(RAND()*3+2,0)*(-1)^_XLL.ZUFALLSBEREICH(0,1)</f>
        <v>3</v>
      </c>
      <c r="Z53" s="11">
        <f ca="1">ROUND(RAND()*3+2,0)</f>
        <v>3</v>
      </c>
      <c r="AA53" s="11">
        <f ca="1">ROUND(RAND()*3+2,0)</f>
        <v>4</v>
      </c>
      <c r="AB53" s="11">
        <f ca="1">(ABS((-1)^ROUND(RAND()*1,0)*ABS(AC53))+ROUND(RAND()*2+1,0))</f>
        <v>7</v>
      </c>
      <c r="AC53" s="11">
        <f ca="1">(ABS((-1)^ROUND(RAND()*1,0)*ABS(AD53))+ROUND(RAND()*2+1,0))</f>
        <v>4</v>
      </c>
      <c r="AD53" s="11">
        <f ca="1">ROUND(RAND()*1+1,0)</f>
        <v>2</v>
      </c>
      <c r="AE53" s="11" t="str">
        <f>IF(AF53=2,"+","-")</f>
        <v>-</v>
      </c>
      <c r="AF53" s="11">
        <f ca="1">ROUND(RAND()*1+2,0)</f>
        <v>3</v>
      </c>
      <c r="AG53" s="11" t="str">
        <f>IF(AH53=2,"+","-")</f>
        <v>+</v>
      </c>
      <c r="AH53" s="11">
        <f ca="1">ROUND(RAND()*1+2,0)</f>
        <v>2</v>
      </c>
      <c r="AI53" s="11" t="str">
        <f>IF(AC53&lt;0,IF(AE53="-","+","-"),AE53)</f>
        <v>-</v>
      </c>
      <c r="AJ53" s="11" t="str">
        <f>IF(AD53&lt;0,IF(AG53="+","-","+"),AG53)</f>
        <v>+</v>
      </c>
      <c r="AK53" s="11">
        <f>IF(AB53/2=ROUND(AB53/2,0),0,1)</f>
        <v>1</v>
      </c>
      <c r="AL53" s="11">
        <f>IF(AC53/2=ROUND(AC53/2,0),0,1)</f>
        <v>0</v>
      </c>
      <c r="AM53" s="11">
        <f>IF(AD53/2=ROUND(AD53/2,0),0,1)</f>
        <v>0</v>
      </c>
      <c r="AN53" s="11">
        <f>SUM(AK53:AM53)</f>
        <v>1</v>
      </c>
    </row>
    <row r="54" spans="11:22" ht="13.5">
      <c r="K54" s="4"/>
      <c r="L54" s="5"/>
      <c r="O54" s="13"/>
      <c r="P54" s="13"/>
      <c r="R54" s="18"/>
      <c r="S54" s="18"/>
      <c r="T54" s="18"/>
      <c r="U54" s="18"/>
      <c r="V54" s="18"/>
    </row>
    <row r="55" spans="1:40" ht="15">
      <c r="A55" s="7"/>
      <c r="B55" s="6" t="s">
        <v>10</v>
      </c>
      <c r="C55" s="9" t="str">
        <f>"f(x) = "&amp;Y55&amp;"x"</f>
        <v>f(x) = -2x</v>
      </c>
      <c r="D55" s="10">
        <f>AB55</f>
        <v>4</v>
      </c>
      <c r="E55" t="str">
        <f>AE55</f>
        <v>+</v>
      </c>
      <c r="F55" s="9" t="str">
        <f>Z55&amp;"x"</f>
        <v>2x</v>
      </c>
      <c r="G55" s="10">
        <f>AC55</f>
        <v>3</v>
      </c>
      <c r="H55" t="str">
        <f>AG55</f>
        <v>-</v>
      </c>
      <c r="I55" t="str">
        <f>AA55&amp;"x"</f>
        <v>4x</v>
      </c>
      <c r="J55" s="10">
        <f>IF(AD55&lt;&gt;1,AD55,"")</f>
        <v>2</v>
      </c>
      <c r="K55" s="4"/>
      <c r="L55" s="5"/>
      <c r="M55" s="5"/>
      <c r="N55" s="6" t="str">
        <f>B55</f>
        <v>e)</v>
      </c>
      <c r="O55" s="15">
        <f>IF(AN55=3,"PS","")</f>
      </c>
      <c r="P55" s="16">
        <f>IF(AN55=0,"AS","")</f>
      </c>
      <c r="Q55" s="10"/>
      <c r="R55" s="23" t="str">
        <f>IF(AB55/2=ROUND(AB55/2,0),IF(Y55&gt;0,"¥","- ¥"),IF(Y55&gt;0,"- ¥","¥"))</f>
        <v>- ¥</v>
      </c>
      <c r="S55" s="23"/>
      <c r="T55" s="23" t="str">
        <f>IF(Y55&gt;0,"¥","- ¥")</f>
        <v>- ¥</v>
      </c>
      <c r="U55" s="23"/>
      <c r="V55" s="23"/>
      <c r="W55" s="10">
        <f>IF(J55&lt;&gt;"",IF(OR(J55&gt;2,J55&lt;0),J55-1,""),"")</f>
      </c>
      <c r="Y55" s="11">
        <f ca="1">ROUND(RAND()*3+2,0)*(-1)^_XLL.ZUFALLSBEREICH(0,1)</f>
        <v>-2</v>
      </c>
      <c r="Z55" s="11">
        <f ca="1">ROUND(RAND()*3+2,0)</f>
        <v>2</v>
      </c>
      <c r="AA55" s="11">
        <f ca="1">ROUND(RAND()*3+2,0)</f>
        <v>4</v>
      </c>
      <c r="AB55" s="11">
        <f ca="1">(ABS((-1)^ROUND(RAND()*1,0)*ABS(AC55))+ROUND(RAND()*2+1,0))</f>
        <v>4</v>
      </c>
      <c r="AC55" s="11">
        <f ca="1">(ABS((-1)^ROUND(RAND()*1,0)*ABS(AD55))+ROUND(RAND()*2+1,0))</f>
        <v>3</v>
      </c>
      <c r="AD55" s="11">
        <f ca="1">ROUND(RAND()*1+1,0)</f>
        <v>2</v>
      </c>
      <c r="AE55" s="11" t="str">
        <f>IF(AF55=2,"+","-")</f>
        <v>+</v>
      </c>
      <c r="AF55" s="11">
        <f ca="1">ROUND(RAND()*1+2,0)</f>
        <v>2</v>
      </c>
      <c r="AG55" s="11" t="str">
        <f>IF(AH55=2,"+","-")</f>
        <v>-</v>
      </c>
      <c r="AH55" s="11">
        <f ca="1">ROUND(RAND()*1+2,0)</f>
        <v>3</v>
      </c>
      <c r="AI55" s="11" t="str">
        <f>IF(AC55&lt;0,IF(AE55="-","+","-"),AE55)</f>
        <v>+</v>
      </c>
      <c r="AJ55" s="11" t="str">
        <f>IF(AD55&lt;0,IF(AG55="+","-","+"),AG55)</f>
        <v>-</v>
      </c>
      <c r="AK55" s="11">
        <f>IF(AB55/2=ROUND(AB55/2,0),0,1)</f>
        <v>0</v>
      </c>
      <c r="AL55" s="11">
        <f>IF(AC55/2=ROUND(AC55/2,0),0,1)</f>
        <v>1</v>
      </c>
      <c r="AM55" s="11">
        <f>IF(AD55/2=ROUND(AD55/2,0),0,1)</f>
        <v>0</v>
      </c>
      <c r="AN55" s="11">
        <f>SUM(AK55:AM55)</f>
        <v>1</v>
      </c>
    </row>
    <row r="56" spans="11:22" ht="13.5">
      <c r="K56" s="4"/>
      <c r="L56" s="5"/>
      <c r="O56" s="13"/>
      <c r="P56" s="13"/>
      <c r="R56" s="18"/>
      <c r="S56" s="18"/>
      <c r="T56" s="18"/>
      <c r="U56" s="18"/>
      <c r="V56" s="18"/>
    </row>
    <row r="57" spans="1:40" ht="15">
      <c r="A57" s="7"/>
      <c r="B57" s="6" t="s">
        <v>11</v>
      </c>
      <c r="C57" s="9" t="str">
        <f>"f(x) = "&amp;Y57&amp;"x"</f>
        <v>f(x) = -3x</v>
      </c>
      <c r="D57" s="10">
        <f>AB57</f>
        <v>6</v>
      </c>
      <c r="E57" t="str">
        <f>AE57</f>
        <v>-</v>
      </c>
      <c r="F57" s="9" t="str">
        <f>Z57&amp;"x"</f>
        <v>3x</v>
      </c>
      <c r="G57" s="10">
        <f>AC57</f>
        <v>4</v>
      </c>
      <c r="H57" t="str">
        <f>AG57</f>
        <v>-</v>
      </c>
      <c r="I57" t="str">
        <f>AA57&amp;"x"</f>
        <v>3x</v>
      </c>
      <c r="J57" s="10">
        <f>IF(AD57&lt;&gt;1,AD57,"")</f>
        <v>2</v>
      </c>
      <c r="K57" s="4"/>
      <c r="L57" s="5"/>
      <c r="M57" s="5"/>
      <c r="N57" s="6" t="str">
        <f>B57</f>
        <v>f)</v>
      </c>
      <c r="O57" s="15">
        <f>IF(AN57=3,"PS","")</f>
      </c>
      <c r="P57" s="16" t="str">
        <f>IF(AN57=0,"AS","")</f>
        <v>AS</v>
      </c>
      <c r="Q57" s="10"/>
      <c r="R57" s="23" t="str">
        <f>IF(AB57/2=ROUND(AB57/2,0),IF(Y57&gt;0,"¥","- ¥"),IF(Y57&gt;0,"- ¥","¥"))</f>
        <v>- ¥</v>
      </c>
      <c r="S57" s="23"/>
      <c r="T57" s="23" t="str">
        <f>IF(Y57&gt;0,"¥","- ¥")</f>
        <v>- ¥</v>
      </c>
      <c r="U57" s="23"/>
      <c r="V57" s="23"/>
      <c r="W57" s="10">
        <f>IF(J57&lt;&gt;"",IF(OR(J57&gt;2,J57&lt;0),J57-1,""),"")</f>
      </c>
      <c r="Y57" s="11">
        <f ca="1">ROUND(RAND()*3+2,0)*(-1)^_XLL.ZUFALLSBEREICH(0,1)</f>
        <v>-3</v>
      </c>
      <c r="Z57" s="11">
        <f ca="1">ROUND(RAND()*3+2,0)</f>
        <v>3</v>
      </c>
      <c r="AA57" s="11">
        <f ca="1">ROUND(RAND()*3+2,0)</f>
        <v>3</v>
      </c>
      <c r="AB57" s="11">
        <f ca="1">(ABS((-1)^ROUND(RAND()*1,0)*ABS(AC57))+ROUND(RAND()*2+1,0))</f>
        <v>6</v>
      </c>
      <c r="AC57" s="11">
        <f ca="1">(ABS((-1)^ROUND(RAND()*1,0)*ABS(AD57))+ROUND(RAND()*2+1,0))</f>
        <v>4</v>
      </c>
      <c r="AD57" s="11">
        <f ca="1">ROUND(RAND()*1+1,0)</f>
        <v>2</v>
      </c>
      <c r="AE57" s="11" t="str">
        <f>IF(AF57=2,"+","-")</f>
        <v>-</v>
      </c>
      <c r="AF57" s="11">
        <f ca="1">ROUND(RAND()*1+2,0)</f>
        <v>3</v>
      </c>
      <c r="AG57" s="11" t="str">
        <f>IF(AH57=2,"+","-")</f>
        <v>-</v>
      </c>
      <c r="AH57" s="11">
        <f ca="1">ROUND(RAND()*1+2,0)</f>
        <v>3</v>
      </c>
      <c r="AI57" s="11" t="str">
        <f>IF(AC57&lt;0,IF(AE57="-","+","-"),AE57)</f>
        <v>-</v>
      </c>
      <c r="AJ57" s="11" t="str">
        <f>IF(AD57&lt;0,IF(AG57="+","-","+"),AG57)</f>
        <v>-</v>
      </c>
      <c r="AK57" s="11">
        <f>IF(AB57/2=ROUND(AB57/2,0),0,1)</f>
        <v>0</v>
      </c>
      <c r="AL57" s="11">
        <f>IF(AC57/2=ROUND(AC57/2,0),0,1)</f>
        <v>0</v>
      </c>
      <c r="AM57" s="11">
        <f>IF(AD57/2=ROUND(AD57/2,0),0,1)</f>
        <v>0</v>
      </c>
      <c r="AN57" s="11">
        <f>SUM(AK57:AM57)</f>
        <v>0</v>
      </c>
    </row>
    <row r="58" spans="11:22" ht="13.5">
      <c r="K58" s="4"/>
      <c r="L58" s="5"/>
      <c r="O58" s="13"/>
      <c r="P58" s="13"/>
      <c r="R58" s="18"/>
      <c r="S58" s="18"/>
      <c r="T58" s="18"/>
      <c r="U58" s="18"/>
      <c r="V58" s="18"/>
    </row>
    <row r="59" spans="1:23" ht="15">
      <c r="A59" s="7"/>
      <c r="B59" s="6" t="s">
        <v>60</v>
      </c>
      <c r="C59" s="9"/>
      <c r="D59" s="10"/>
      <c r="F59" s="9"/>
      <c r="G59" s="10"/>
      <c r="J59" s="10"/>
      <c r="K59" s="4"/>
      <c r="L59" s="5"/>
      <c r="M59" s="5"/>
      <c r="O59" s="13"/>
      <c r="P59" s="13"/>
      <c r="R59" s="18"/>
      <c r="S59" s="18"/>
      <c r="T59" s="18"/>
      <c r="U59" s="18"/>
      <c r="V59" s="18"/>
      <c r="W59" s="10"/>
    </row>
  </sheetData>
  <sheetProtection/>
  <mergeCells count="19">
    <mergeCell ref="T53:V53"/>
    <mergeCell ref="R55:S55"/>
    <mergeCell ref="T55:V55"/>
    <mergeCell ref="A1:K1"/>
    <mergeCell ref="A2:K2"/>
    <mergeCell ref="R49:S49"/>
    <mergeCell ref="T49:V49"/>
    <mergeCell ref="R51:S51"/>
    <mergeCell ref="T51:V51"/>
    <mergeCell ref="Y6:Z6"/>
    <mergeCell ref="Y7:Z7"/>
    <mergeCell ref="R44:V44"/>
    <mergeCell ref="R45:S45"/>
    <mergeCell ref="T45:V45"/>
    <mergeCell ref="R57:S57"/>
    <mergeCell ref="T57:V57"/>
    <mergeCell ref="R47:S47"/>
    <mergeCell ref="T47:V47"/>
    <mergeCell ref="R53:S53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32">
      <selection activeCell="H63" sqref="H63"/>
    </sheetView>
  </sheetViews>
  <sheetFormatPr defaultColWidth="11.421875" defaultRowHeight="12.75"/>
  <cols>
    <col min="1" max="1" width="2.421875" style="0" customWidth="1"/>
    <col min="2" max="2" width="3.8515625" style="0" customWidth="1"/>
    <col min="3" max="3" width="6.00390625" style="0" customWidth="1"/>
    <col min="4" max="4" width="2.140625" style="0" bestFit="1" customWidth="1"/>
    <col min="5" max="5" width="8.140625" style="0" customWidth="1"/>
    <col min="6" max="6" width="2.140625" style="0" bestFit="1" customWidth="1"/>
    <col min="7" max="7" width="8.140625" style="0" customWidth="1"/>
    <col min="8" max="8" width="2.140625" style="0" bestFit="1" customWidth="1"/>
    <col min="9" max="9" width="7.28125" style="0" customWidth="1"/>
    <col min="10" max="10" width="6.140625" style="0" customWidth="1"/>
    <col min="11" max="11" width="1.421875" style="0" customWidth="1"/>
    <col min="12" max="12" width="3.00390625" style="0" customWidth="1"/>
    <col min="13" max="13" width="4.7109375" style="0" customWidth="1"/>
    <col min="14" max="14" width="2.140625" style="0" bestFit="1" customWidth="1"/>
    <col min="15" max="15" width="6.00390625" style="0" customWidth="1"/>
    <col min="16" max="16" width="2.140625" style="0" bestFit="1" customWidth="1"/>
    <col min="17" max="17" width="5.00390625" style="0" customWidth="1"/>
    <col min="18" max="18" width="2.140625" style="0" bestFit="1" customWidth="1"/>
    <col min="19" max="19" width="7.140625" style="0" customWidth="1"/>
    <col min="20" max="20" width="7.421875" style="0" customWidth="1"/>
    <col min="21" max="21" width="7.00390625" style="0" customWidth="1"/>
  </cols>
  <sheetData>
    <row r="1" spans="1:21" ht="12.7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3" spans="1:12" ht="12.75">
      <c r="A3" s="3" t="s">
        <v>1</v>
      </c>
      <c r="J3" s="4"/>
      <c r="K3" s="5"/>
      <c r="L3" s="3" t="s">
        <v>0</v>
      </c>
    </row>
    <row r="4" spans="1:12" ht="12.75">
      <c r="A4" s="6" t="s">
        <v>15</v>
      </c>
      <c r="J4" s="4"/>
      <c r="K4" s="5"/>
      <c r="L4" s="3" t="s">
        <v>1</v>
      </c>
    </row>
    <row r="5" spans="10:24" ht="12.75">
      <c r="J5" s="4"/>
      <c r="K5" s="5"/>
      <c r="W5" s="19" t="s">
        <v>2</v>
      </c>
      <c r="X5" s="19"/>
    </row>
    <row r="6" spans="1:24" ht="12.75">
      <c r="A6" s="7">
        <v>1</v>
      </c>
      <c r="B6" t="s">
        <v>6</v>
      </c>
      <c r="C6" t="str">
        <f>"f(x) = "&amp;VLOOKUP($A6,Daten1!$B$2:$N$40,2,FALSE)</f>
        <v>f(x) = x² + 8x + 16</v>
      </c>
      <c r="J6" s="4"/>
      <c r="K6" s="5"/>
      <c r="L6" t="str">
        <f>B6</f>
        <v>a)</v>
      </c>
      <c r="M6" t="str">
        <f>IF(VLOOKUP($A6,Daten1!$B$2:$V$40,21,FALSE)&lt;&gt;0,VLOOKUP($A6,Daten1!$B$2:$V$40,21,FALSE),"")</f>
        <v>x = -4</v>
      </c>
      <c r="W6" s="19" t="s">
        <v>3</v>
      </c>
      <c r="X6" s="19"/>
    </row>
    <row r="7" spans="1:11" ht="12.75">
      <c r="A7" s="7"/>
      <c r="J7" s="4"/>
      <c r="K7" s="5"/>
    </row>
    <row r="8" spans="1:13" ht="12.75">
      <c r="A8" s="7">
        <f>A6+1</f>
        <v>2</v>
      </c>
      <c r="B8" t="s">
        <v>7</v>
      </c>
      <c r="C8" t="str">
        <f>"f(x) = "&amp;VLOOKUP($A8,Daten1!$B$2:$N$40,2,FALSE)</f>
        <v>f(x) = (3x + 18) · (x - 2)</v>
      </c>
      <c r="J8" s="4"/>
      <c r="K8" s="5"/>
      <c r="L8" t="str">
        <f>B8</f>
        <v>b)</v>
      </c>
      <c r="M8" t="str">
        <f>IF(VLOOKUP($A8,Daten1!$B$2:$V$40,21,FALSE)&lt;&gt;0,VLOOKUP($A8,Daten1!$B$2:$V$40,21,FALSE),"")</f>
        <v>x = - 6 oder x = 2</v>
      </c>
    </row>
    <row r="9" spans="1:11" ht="12.75">
      <c r="A9" s="7">
        <f>A8</f>
        <v>2</v>
      </c>
      <c r="J9" s="4"/>
      <c r="K9" s="5"/>
    </row>
    <row r="10" spans="1:13" ht="12.75">
      <c r="A10" s="7">
        <f>A8+1</f>
        <v>3</v>
      </c>
      <c r="B10" t="s">
        <v>23</v>
      </c>
      <c r="C10" t="str">
        <f>"f(x) = "&amp;VLOOKUP($A10,Daten1!$B$2:$N$40,2,FALSE)</f>
        <v>f(x) = 4x² + 32x + 60</v>
      </c>
      <c r="J10" s="4"/>
      <c r="K10" s="5"/>
      <c r="L10" t="str">
        <f>B10</f>
        <v>c) </v>
      </c>
      <c r="M10" t="str">
        <f>IF(VLOOKUP($A10,Daten1!$B$2:$V$40,21,FALSE)&lt;&gt;0,VLOOKUP($A10,Daten1!$B$2:$V$40,21,FALSE),"")</f>
        <v>x = -3 oder x = -5</v>
      </c>
    </row>
    <row r="11" spans="1:11" ht="12.75">
      <c r="A11" s="7"/>
      <c r="J11" s="4"/>
      <c r="K11" s="5"/>
    </row>
    <row r="12" spans="1:13" ht="12.75">
      <c r="A12" s="7">
        <f>A10+1</f>
        <v>4</v>
      </c>
      <c r="B12" t="s">
        <v>9</v>
      </c>
      <c r="C12" t="str">
        <f>"f(x) = "&amp;VLOOKUP($A12,Daten1!$B$2:$N$40,2,FALSE)</f>
        <v>f(x) = -5x² + 35x</v>
      </c>
      <c r="J12" s="4"/>
      <c r="K12" s="5"/>
      <c r="L12" t="str">
        <f>B12</f>
        <v>d)</v>
      </c>
      <c r="M12" t="str">
        <f>IF(VLOOKUP($A12,Daten1!$B$2:$V$40,21,FALSE)&lt;&gt;0,VLOOKUP($A12,Daten1!$B$2:$V$40,21,FALSE),"")</f>
        <v>x = 0 oder x = 7</v>
      </c>
    </row>
    <row r="13" spans="1:11" ht="12.75">
      <c r="A13" s="7"/>
      <c r="J13" s="4"/>
      <c r="K13" s="5"/>
    </row>
    <row r="14" spans="1:13" ht="12.75">
      <c r="A14" s="7">
        <f>A12+1</f>
        <v>5</v>
      </c>
      <c r="B14" t="s">
        <v>10</v>
      </c>
      <c r="C14" t="str">
        <f>"f(x) = "&amp;VLOOKUP($A14,Daten1!$B$2:$N$40,2,FALSE)</f>
        <v>f(x) = x² + 4x + 3</v>
      </c>
      <c r="J14" s="4"/>
      <c r="K14" s="5"/>
      <c r="L14" t="str">
        <f>B14</f>
        <v>e)</v>
      </c>
      <c r="M14" t="str">
        <f>IF(VLOOKUP($A14,Daten1!$B$2:$V$40,21,FALSE)&lt;&gt;0,VLOOKUP($A14,Daten1!$B$2:$V$40,21,FALSE),"")</f>
        <v>x = -1 oder x = -3</v>
      </c>
    </row>
    <row r="15" spans="1:11" ht="12.75">
      <c r="A15" s="7"/>
      <c r="J15" s="4"/>
      <c r="K15" s="5"/>
    </row>
    <row r="16" spans="1:13" ht="12.75">
      <c r="A16" s="7">
        <f>A14+1</f>
        <v>6</v>
      </c>
      <c r="B16" t="s">
        <v>11</v>
      </c>
      <c r="C16" t="str">
        <f>"f(x) = "&amp;VLOOKUP($A16,Daten1!$B$2:$N$40,2,FALSE)</f>
        <v>f(x) = 3x² - 9x</v>
      </c>
      <c r="J16" s="4"/>
      <c r="K16" s="5"/>
      <c r="L16" t="str">
        <f>B16</f>
        <v>f)</v>
      </c>
      <c r="M16" t="str">
        <f>IF(VLOOKUP($A16,Daten1!$B$2:$V$40,21,FALSE)&lt;&gt;0,VLOOKUP($A16,Daten1!$B$2:$V$40,21,FALSE),"")</f>
        <v>x = 0 oder x = 3</v>
      </c>
    </row>
    <row r="17" spans="1:11" ht="12.75">
      <c r="A17" s="7"/>
      <c r="J17" s="4"/>
      <c r="K17" s="5"/>
    </row>
    <row r="18" spans="1:13" ht="12.75">
      <c r="A18" s="7">
        <f>A16+1</f>
        <v>7</v>
      </c>
      <c r="B18" t="s">
        <v>20</v>
      </c>
      <c r="C18" t="str">
        <f>"f(x) = "&amp;VLOOKUP($A18,Daten1!$B$2:$N$40,2,FALSE)</f>
        <v>f(x) = (x - 5) · (x - 5)</v>
      </c>
      <c r="J18" s="4"/>
      <c r="K18" s="5"/>
      <c r="L18" t="str">
        <f>B18</f>
        <v>g)</v>
      </c>
      <c r="M18" t="str">
        <f>IF(VLOOKUP($A18,Daten1!$B$2:$V$40,21,FALSE)&lt;&gt;0,VLOOKUP($A18,Daten1!$B$2:$V$40,21,FALSE),"")</f>
        <v>x = 5 oder x = 5</v>
      </c>
    </row>
    <row r="19" spans="1:11" ht="12.75">
      <c r="A19" s="7"/>
      <c r="J19" s="4"/>
      <c r="K19" s="5"/>
    </row>
    <row r="20" spans="1:13" ht="12.75">
      <c r="A20" s="7">
        <f>A18+1</f>
        <v>8</v>
      </c>
      <c r="B20" t="s">
        <v>21</v>
      </c>
      <c r="C20" t="str">
        <f>"f(x) = "&amp;VLOOKUP($A20,Daten1!$B$2:$N$40,2,FALSE)</f>
        <v>f(x) = (4x + 20) · (4x - 12)</v>
      </c>
      <c r="J20" s="4"/>
      <c r="K20" s="5"/>
      <c r="L20" t="str">
        <f>B20</f>
        <v>h)</v>
      </c>
      <c r="M20" t="str">
        <f>IF(VLOOKUP($A20,Daten1!$B$2:$V$40,21,FALSE)&lt;&gt;0,VLOOKUP($A20,Daten1!$B$2:$V$40,21,FALSE),"")</f>
        <v>x = - 5 oder x = 3</v>
      </c>
    </row>
    <row r="21" spans="1:11" ht="12.75">
      <c r="A21" s="7"/>
      <c r="J21" s="4"/>
      <c r="K21" s="5"/>
    </row>
    <row r="22" spans="1:13" ht="12.75">
      <c r="A22" s="7">
        <f>A20+1</f>
        <v>9</v>
      </c>
      <c r="B22" t="s">
        <v>24</v>
      </c>
      <c r="C22" t="str">
        <f>"f(x) = "&amp;VLOOKUP($A22,Daten1!$B$2:$N$40,2,FALSE)</f>
        <v>f(x) = x² - 11x + 30</v>
      </c>
      <c r="J22" s="4"/>
      <c r="K22" s="5"/>
      <c r="L22" t="str">
        <f>B22</f>
        <v>i)</v>
      </c>
      <c r="M22" t="str">
        <f>IF(VLOOKUP($A22,Daten1!$B$2:$V$40,21,FALSE)&lt;&gt;0,VLOOKUP($A22,Daten1!$B$2:$V$40,21,FALSE),"")</f>
        <v>x = -5 oder x = -6</v>
      </c>
    </row>
    <row r="23" spans="1:11" ht="12.75">
      <c r="A23" s="7"/>
      <c r="J23" s="4"/>
      <c r="K23" s="5"/>
    </row>
    <row r="24" spans="1:13" ht="12.75">
      <c r="A24" s="7">
        <f>A22+1</f>
        <v>10</v>
      </c>
      <c r="B24" t="s">
        <v>25</v>
      </c>
      <c r="C24" t="str">
        <f>"f(x) = "&amp;VLOOKUP($A24,Daten1!$B$2:$N$40,2,FALSE)</f>
        <v>f(x) = 2x² + 12x</v>
      </c>
      <c r="J24" s="4"/>
      <c r="K24" s="5"/>
      <c r="L24" t="str">
        <f>B24</f>
        <v>j)</v>
      </c>
      <c r="M24" t="str">
        <f>IF(VLOOKUP($A24,Daten1!$B$2:$V$40,21,FALSE)&lt;&gt;0,VLOOKUP($A24,Daten1!$B$2:$V$40,21,FALSE),"")</f>
        <v>x = 0 oder x = -6</v>
      </c>
    </row>
    <row r="25" spans="1:11" ht="12.75">
      <c r="A25" s="7"/>
      <c r="J25" s="4"/>
      <c r="K25" s="5"/>
    </row>
    <row r="26" spans="1:13" ht="12.75">
      <c r="A26" s="7">
        <f>A24+1</f>
        <v>11</v>
      </c>
      <c r="B26" t="s">
        <v>26</v>
      </c>
      <c r="C26" t="str">
        <f>"f(x) = "&amp;VLOOKUP($A26,Daten1!$B$2:$N$40,2,FALSE)</f>
        <v>f(x) = (x + 4) · (x - 3)</v>
      </c>
      <c r="J26" s="4"/>
      <c r="K26" s="5"/>
      <c r="L26" t="str">
        <f>B26</f>
        <v>k)</v>
      </c>
      <c r="M26" t="str">
        <f>IF(VLOOKUP($A26,Daten1!$B$2:$V$40,21,FALSE)&lt;&gt;0,VLOOKUP($A26,Daten1!$B$2:$V$40,21,FALSE),"")</f>
        <v>x = - 4 oder x = 3</v>
      </c>
    </row>
    <row r="27" spans="1:11" ht="12.75">
      <c r="A27" s="7"/>
      <c r="J27" s="4"/>
      <c r="K27" s="5"/>
    </row>
    <row r="28" spans="1:13" ht="12.75">
      <c r="A28" s="7">
        <f>A26+1</f>
        <v>12</v>
      </c>
      <c r="B28" t="s">
        <v>27</v>
      </c>
      <c r="C28" t="str">
        <f>"f(x) = "&amp;VLOOKUP($A28,Daten1!$B$2:$N$40,2,FALSE)</f>
        <v>f(x) = (3x + 6) · (x - 3)</v>
      </c>
      <c r="J28" s="4"/>
      <c r="K28" s="5"/>
      <c r="L28" t="str">
        <f>B28</f>
        <v>l)</v>
      </c>
      <c r="M28" t="str">
        <f>IF(VLOOKUP($A28,Daten1!$B$2:$V$40,21,FALSE)&lt;&gt;0,VLOOKUP($A28,Daten1!$B$2:$V$40,21,FALSE),"")</f>
        <v>x = - 2 oder x = 3</v>
      </c>
    </row>
    <row r="29" spans="1:11" ht="12.75">
      <c r="A29" s="7"/>
      <c r="J29" s="4"/>
      <c r="K29" s="5"/>
    </row>
    <row r="30" spans="1:13" ht="12.75">
      <c r="A30" s="7">
        <f>A28+1</f>
        <v>13</v>
      </c>
      <c r="B30" t="s">
        <v>28</v>
      </c>
      <c r="C30" t="str">
        <f>"f(x) = "&amp;VLOOKUP($A30,Daten1!$B$2:$N$40,2,FALSE)</f>
        <v>f(x) = -4x² + 24x</v>
      </c>
      <c r="J30" s="4"/>
      <c r="K30" s="5"/>
      <c r="L30" t="str">
        <f>B30</f>
        <v>m)</v>
      </c>
      <c r="M30" t="str">
        <f>IF(VLOOKUP($A30,Daten1!$B$2:$V$40,21,FALSE)&lt;&gt;0,VLOOKUP($A30,Daten1!$B$2:$V$40,21,FALSE),"")</f>
        <v>x = 0 oder x = 6</v>
      </c>
    </row>
    <row r="31" spans="1:11" ht="12.75">
      <c r="A31" s="7"/>
      <c r="J31" s="4"/>
      <c r="K31" s="5"/>
    </row>
    <row r="32" spans="1:13" ht="12.75">
      <c r="A32" s="7">
        <f>A30+1</f>
        <v>14</v>
      </c>
      <c r="B32" t="s">
        <v>29</v>
      </c>
      <c r="C32" t="str">
        <f>"f(x) = "&amp;VLOOKUP($A32,Daten1!$B$2:$N$40,2,FALSE)</f>
        <v>f(x) = 4x² + 28</v>
      </c>
      <c r="J32" s="4"/>
      <c r="K32" s="5"/>
      <c r="L32" t="str">
        <f>B32</f>
        <v>n)</v>
      </c>
      <c r="M32" t="str">
        <f>IF(VLOOKUP($A32,Daten1!$B$2:$V$40,21,FALSE)&lt;&gt;0,VLOOKUP($A32,Daten1!$B$2:$V$40,21,FALSE),"")</f>
        <v>Keine Lösung</v>
      </c>
    </row>
    <row r="33" spans="1:11" ht="12.75">
      <c r="A33" s="7"/>
      <c r="J33" s="4"/>
      <c r="K33" s="5"/>
    </row>
    <row r="34" spans="1:13" ht="12.75">
      <c r="A34" s="7">
        <f>A32+1</f>
        <v>15</v>
      </c>
      <c r="B34" t="s">
        <v>30</v>
      </c>
      <c r="C34" t="str">
        <f>"f(x) = "&amp;VLOOKUP($A34,Daten1!$B$2:$N$40,2,FALSE)</f>
        <v>f(x) = x² - 16</v>
      </c>
      <c r="J34" s="4"/>
      <c r="K34" s="5"/>
      <c r="L34" t="str">
        <f>B34</f>
        <v>o)</v>
      </c>
      <c r="M34" t="str">
        <f>IF(VLOOKUP($A34,Daten1!$B$2:$V$40,21,FALSE)&lt;&gt;0,VLOOKUP($A34,Daten1!$B$2:$V$40,21,FALSE),"")</f>
        <v>x = 4 oder x = -4</v>
      </c>
    </row>
    <row r="35" spans="10:11" ht="12.75">
      <c r="J35" s="4"/>
      <c r="K35" s="5"/>
    </row>
    <row r="36" spans="1:13" ht="12.75">
      <c r="A36" s="7">
        <f>A34+1</f>
        <v>16</v>
      </c>
      <c r="B36" t="s">
        <v>31</v>
      </c>
      <c r="C36" t="str">
        <f>"f(x) = "&amp;VLOOKUP($A36,Daten1!$B$2:$N$40,2,FALSE)</f>
        <v>f(x) = x² - 9x + 24,25</v>
      </c>
      <c r="J36" s="4"/>
      <c r="K36" s="5"/>
      <c r="L36" t="str">
        <f>B36</f>
        <v>p)</v>
      </c>
      <c r="M36" t="str">
        <f>IF(VLOOKUP($A36,Daten1!$B$2:$V$40,21,FALSE)&lt;&gt;0,VLOOKUP($A36,Daten1!$B$2:$V$40,21,FALSE),"")</f>
        <v>Keine Lösung</v>
      </c>
    </row>
    <row r="37" spans="1:11" ht="12.75">
      <c r="A37" s="7"/>
      <c r="J37" s="4"/>
      <c r="K37" s="5"/>
    </row>
    <row r="38" spans="1:13" ht="12.75">
      <c r="A38" s="7">
        <f>A36+1</f>
        <v>17</v>
      </c>
      <c r="B38" t="s">
        <v>32</v>
      </c>
      <c r="C38" t="str">
        <f>"f(x) = "&amp;VLOOKUP($A38,Daten1!$B$2:$N$40,2,FALSE)</f>
        <v>f(x) = 4x² - 20</v>
      </c>
      <c r="J38" s="4"/>
      <c r="K38" s="5"/>
      <c r="L38" t="str">
        <f>B38</f>
        <v>q)</v>
      </c>
      <c r="M38" t="str">
        <f>IF(VLOOKUP($A38,Daten1!$B$2:$V$40,21,FALSE)&lt;&gt;0,VLOOKUP($A38,Daten1!$B$2:$V$40,21,FALSE),"")</f>
        <v>x = √5 oder x = -√5</v>
      </c>
    </row>
    <row r="39" spans="1:11" ht="12.75">
      <c r="A39" s="7"/>
      <c r="J39" s="4"/>
      <c r="K39" s="5"/>
    </row>
    <row r="40" spans="1:13" ht="12.75">
      <c r="A40" s="7">
        <f>A38+1</f>
        <v>18</v>
      </c>
      <c r="B40" t="s">
        <v>33</v>
      </c>
      <c r="C40" t="str">
        <f>"f(x) = "&amp;VLOOKUP($A40,Daten1!$B$2:$N$40,2,FALSE)</f>
        <v>f(x) = x² - 4x + 4</v>
      </c>
      <c r="J40" s="4"/>
      <c r="K40" s="5"/>
      <c r="L40" t="str">
        <f>B40</f>
        <v>r)</v>
      </c>
      <c r="M40" t="str">
        <f>IF(VLOOKUP($A40,Daten1!$B$2:$V$40,21,FALSE)&lt;&gt;0,VLOOKUP($A40,Daten1!$B$2:$V$40,21,FALSE),"")</f>
        <v>x = 2</v>
      </c>
    </row>
    <row r="41" spans="1:11" ht="12.75">
      <c r="A41" s="7"/>
      <c r="J41" s="4"/>
      <c r="K41" s="5"/>
    </row>
    <row r="42" spans="1:13" ht="12.75">
      <c r="A42" s="7">
        <f>A40+1</f>
        <v>19</v>
      </c>
      <c r="B42" t="s">
        <v>34</v>
      </c>
      <c r="C42" t="str">
        <f>"f(x) = "&amp;VLOOKUP($A42,Daten1!$B$2:$N$40,2,FALSE)</f>
        <v>f(x) = 3x² + 18x</v>
      </c>
      <c r="J42" s="4"/>
      <c r="K42" s="5"/>
      <c r="L42" t="str">
        <f>B42</f>
        <v>s)</v>
      </c>
      <c r="M42" t="str">
        <f>IF(VLOOKUP($A42,Daten1!$B$2:$V$40,21,FALSE)&lt;&gt;0,VLOOKUP($A42,Daten1!$B$2:$V$40,21,FALSE),"")</f>
        <v>x = 0 oder x = -6</v>
      </c>
    </row>
    <row r="43" spans="1:11" ht="12.75">
      <c r="A43" s="7"/>
      <c r="J43" s="4"/>
      <c r="K43" s="5"/>
    </row>
    <row r="44" spans="1:13" ht="12.75">
      <c r="A44" s="7">
        <f>A42+1</f>
        <v>20</v>
      </c>
      <c r="B44" t="s">
        <v>35</v>
      </c>
      <c r="C44" t="str">
        <f>"f(x) = "&amp;VLOOKUP($A44,Daten1!$B$2:$N$40,2,FALSE)</f>
        <v>f(x) = 4x² - 24x</v>
      </c>
      <c r="J44" s="4"/>
      <c r="K44" s="5"/>
      <c r="L44" t="str">
        <f>B44</f>
        <v>t)</v>
      </c>
      <c r="M44" t="str">
        <f>IF(VLOOKUP($A44,Daten1!$B$2:$V$40,21,FALSE)&lt;&gt;0,VLOOKUP($A44,Daten1!$B$2:$V$40,21,FALSE),"")</f>
        <v>x = 0 oder x = 6</v>
      </c>
    </row>
    <row r="45" spans="1:11" ht="12.75">
      <c r="A45" s="7"/>
      <c r="J45" s="4"/>
      <c r="K45" s="5"/>
    </row>
    <row r="46" spans="1:13" ht="12.75">
      <c r="A46" s="7">
        <f>A44+1</f>
        <v>21</v>
      </c>
      <c r="B46" t="s">
        <v>36</v>
      </c>
      <c r="C46" t="str">
        <f>"f(x) = "&amp;VLOOKUP($A46,Daten1!$B$2:$N$40,2,FALSE)</f>
        <v>f(x) = x² - 6x + 8</v>
      </c>
      <c r="J46" s="4"/>
      <c r="K46" s="5"/>
      <c r="L46" t="str">
        <f>B46</f>
        <v>u)</v>
      </c>
      <c r="M46" t="str">
        <f>IF(VLOOKUP($A46,Daten1!$B$2:$V$40,21,FALSE)&lt;&gt;0,VLOOKUP($A46,Daten1!$B$2:$V$40,21,FALSE),"")</f>
        <v>x = -2 oder x = -4</v>
      </c>
    </row>
    <row r="47" spans="1:11" ht="12.75">
      <c r="A47" s="7"/>
      <c r="J47" s="4"/>
      <c r="K47" s="5"/>
    </row>
    <row r="48" spans="1:13" ht="12.75">
      <c r="A48" s="7">
        <f>A46+1</f>
        <v>22</v>
      </c>
      <c r="B48" t="s">
        <v>37</v>
      </c>
      <c r="C48" t="str">
        <f>"f(x) = "&amp;VLOOKUP($A48,Daten1!$B$2:$N$40,2,FALSE)</f>
        <v>f(x) = x² - 8x + 16</v>
      </c>
      <c r="J48" s="4"/>
      <c r="K48" s="5"/>
      <c r="L48" t="str">
        <f>B48</f>
        <v>v)</v>
      </c>
      <c r="M48" t="str">
        <f>IF(VLOOKUP($A48,Daten1!$B$2:$V$40,21,FALSE)&lt;&gt;0,VLOOKUP($A48,Daten1!$B$2:$V$40,21,FALSE),"")</f>
        <v>x = 4</v>
      </c>
    </row>
    <row r="49" spans="10:11" ht="12.75">
      <c r="J49" s="4"/>
      <c r="K49" s="5"/>
    </row>
    <row r="50" spans="1:13" ht="12.75">
      <c r="A50" s="7">
        <f>A48+1</f>
        <v>23</v>
      </c>
      <c r="B50" t="s">
        <v>38</v>
      </c>
      <c r="C50" t="str">
        <f>"f(x) = "&amp;VLOOKUP($A50,Daten1!$B$2:$N$40,2,FALSE)</f>
        <v>f(x) = (x - 6) · (x - 2)</v>
      </c>
      <c r="J50" s="4"/>
      <c r="K50" s="5"/>
      <c r="L50" t="str">
        <f>B50</f>
        <v>w)</v>
      </c>
      <c r="M50" t="str">
        <f>IF(VLOOKUP($A50,Daten1!$B$2:$V$40,21,FALSE)&lt;&gt;0,VLOOKUP($A50,Daten1!$B$2:$V$40,21,FALSE),"")</f>
        <v>x = 6 oder x = 2</v>
      </c>
    </row>
    <row r="51" spans="1:11" ht="12.75">
      <c r="A51" s="7"/>
      <c r="J51" s="4"/>
      <c r="K51" s="5"/>
    </row>
    <row r="52" spans="1:13" ht="12.75">
      <c r="A52" s="7">
        <f>A50+1</f>
        <v>24</v>
      </c>
      <c r="B52" t="s">
        <v>39</v>
      </c>
      <c r="C52" t="str">
        <f>"f(x) = "&amp;VLOOKUP($A52,Daten1!$B$2:$N$40,2,FALSE)</f>
        <v>f(x) = (x + 1) · (x - 3)</v>
      </c>
      <c r="J52" s="4"/>
      <c r="K52" s="5"/>
      <c r="L52" t="str">
        <f>B52</f>
        <v>x)</v>
      </c>
      <c r="M52" t="str">
        <f>IF(VLOOKUP($A52,Daten1!$B$2:$V$40,21,FALSE)&lt;&gt;0,VLOOKUP($A52,Daten1!$B$2:$V$40,21,FALSE),"")</f>
        <v>x = - 1 oder x = 3</v>
      </c>
    </row>
    <row r="53" spans="1:11" ht="12.75">
      <c r="A53" s="7"/>
      <c r="J53" s="4"/>
      <c r="K53" s="5"/>
    </row>
    <row r="54" spans="1:13" ht="12.75">
      <c r="A54" s="7">
        <f>A52+1</f>
        <v>25</v>
      </c>
      <c r="B54" t="s">
        <v>40</v>
      </c>
      <c r="C54" t="str">
        <f>"f(x) = "&amp;VLOOKUP($A54,Daten1!$B$2:$N$40,2,FALSE)</f>
        <v>f(x) = 4x² + 28</v>
      </c>
      <c r="J54" s="4"/>
      <c r="K54" s="5"/>
      <c r="L54" t="str">
        <f>B54</f>
        <v>y)</v>
      </c>
      <c r="M54" t="str">
        <f>IF(VLOOKUP($A54,Daten1!$B$2:$V$40,21,FALSE)&lt;&gt;0,VLOOKUP($A54,Daten1!$B$2:$V$40,21,FALSE),"")</f>
        <v>Keine Lösung</v>
      </c>
    </row>
    <row r="55" spans="1:11" ht="12.75">
      <c r="A55" s="7"/>
      <c r="J55" s="4"/>
      <c r="K55" s="5"/>
    </row>
    <row r="56" spans="1:13" ht="12.75">
      <c r="A56" s="7">
        <f>A54+1</f>
        <v>26</v>
      </c>
      <c r="B56" t="s">
        <v>41</v>
      </c>
      <c r="C56" t="str">
        <f>"f(x) = "&amp;VLOOKUP($A56,Daten1!$B$2:$N$40,2,FALSE)</f>
        <v>f(x) = x² - 9x + 25,25</v>
      </c>
      <c r="J56" s="4"/>
      <c r="K56" s="5"/>
      <c r="L56" t="str">
        <f>B56</f>
        <v>z)</v>
      </c>
      <c r="M56" t="str">
        <f>IF(VLOOKUP($A56,Daten1!$B$2:$V$40,21,FALSE)&lt;&gt;0,VLOOKUP($A56,Daten1!$B$2:$V$40,21,FALSE),"")</f>
        <v>Keine Lösung</v>
      </c>
    </row>
    <row r="57" spans="1:11" ht="12.75">
      <c r="A57" s="7"/>
      <c r="J57" s="4"/>
      <c r="K57" s="5"/>
    </row>
    <row r="58" spans="1:11" ht="12.75">
      <c r="A58" s="7"/>
      <c r="J58" s="4"/>
      <c r="K58" s="5"/>
    </row>
  </sheetData>
  <sheetProtection/>
  <mergeCells count="3">
    <mergeCell ref="A1:U1"/>
    <mergeCell ref="W5:X5"/>
    <mergeCell ref="W6:X6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199"/>
  <sheetViews>
    <sheetView zoomScalePageLayoutView="0" workbookViewId="0" topLeftCell="A1">
      <selection activeCell="K1" sqref="K1"/>
    </sheetView>
  </sheetViews>
  <sheetFormatPr defaultColWidth="11.421875" defaultRowHeight="12.75"/>
  <cols>
    <col min="3" max="3" width="35.00390625" style="0" customWidth="1"/>
    <col min="4" max="4" width="17.140625" style="0" customWidth="1"/>
    <col min="8" max="9" width="18.00390625" style="0" customWidth="1"/>
    <col min="10" max="10" width="21.00390625" style="0" customWidth="1"/>
    <col min="11" max="11" width="37.00390625" style="0" customWidth="1"/>
    <col min="12" max="12" width="29.7109375" style="0" bestFit="1" customWidth="1"/>
    <col min="13" max="13" width="25.28125" style="0" customWidth="1"/>
    <col min="14" max="14" width="33.00390625" style="0" bestFit="1" customWidth="1"/>
    <col min="15" max="15" width="15.421875" style="0" bestFit="1" customWidth="1"/>
  </cols>
  <sheetData>
    <row r="1" spans="3:15" ht="12.75">
      <c r="C1">
        <f ca="1">ROUND(RAND()*($B$1-1)+0.5,0)</f>
        <v>0</v>
      </c>
      <c r="J1" t="s">
        <v>0</v>
      </c>
      <c r="K1" t="s">
        <v>4</v>
      </c>
      <c r="L1" t="s">
        <v>5</v>
      </c>
      <c r="M1" t="s">
        <v>13</v>
      </c>
      <c r="N1" t="s">
        <v>14</v>
      </c>
      <c r="O1" t="s">
        <v>16</v>
      </c>
    </row>
    <row r="2" spans="2:22" ht="15">
      <c r="B2">
        <f>RANK(T2,$T$2:$T$40)</f>
        <v>25</v>
      </c>
      <c r="C2" t="str">
        <f>D2&amp;"x² + "&amp;E2</f>
        <v>4x² + 28</v>
      </c>
      <c r="D2">
        <f ca="1">ROUND(RAND()*3+2,0)</f>
        <v>4</v>
      </c>
      <c r="E2">
        <f ca="1">VLOOKUP(ROUND(RAND()*5+1,0),$Q$3:$R$7,2)*D2</f>
        <v>28</v>
      </c>
      <c r="F2">
        <f aca="true" ca="1" t="shared" si="0" ref="F2:G5">ROUND(RAND()*5+1,0)</f>
        <v>6</v>
      </c>
      <c r="G2">
        <f ca="1" t="shared" si="0"/>
        <v>3</v>
      </c>
      <c r="J2" t="str">
        <f>C2&amp;" = 0   | -"&amp;E2</f>
        <v>4x² + 28 = 0   | -28</v>
      </c>
      <c r="K2" t="str">
        <f>D2&amp;"x² = -"&amp;E2&amp;"  |:"&amp;D2</f>
        <v>4x² = -28  |:4</v>
      </c>
      <c r="L2" t="str">
        <f>"x² = -"&amp;E2/D2&amp;"  | √"</f>
        <v>x² = -7  | √</v>
      </c>
      <c r="M2" t="s">
        <v>12</v>
      </c>
      <c r="N2">
        <v>0</v>
      </c>
      <c r="O2">
        <v>0</v>
      </c>
      <c r="Q2" s="2"/>
      <c r="T2">
        <f ca="1">RAND()</f>
        <v>0.38424192155061565</v>
      </c>
      <c r="V2" t="str">
        <f>M2</f>
        <v>Keine Lösung</v>
      </c>
    </row>
    <row r="3" spans="2:22" ht="15">
      <c r="B3">
        <f aca="true" t="shared" si="1" ref="B3:B40">RANK(T3,$T$2:$T$40)</f>
        <v>17</v>
      </c>
      <c r="C3" t="str">
        <f>D3&amp;"x² - "&amp;E3</f>
        <v>4x² - 20</v>
      </c>
      <c r="D3">
        <f ca="1">ROUND(RAND()*3+2,0)</f>
        <v>4</v>
      </c>
      <c r="E3">
        <f ca="1">VLOOKUP(ROUND(RAND()*5+1,0),$Q$3:$R$7,2)*D3</f>
        <v>20</v>
      </c>
      <c r="F3">
        <f ca="1" t="shared" si="0"/>
        <v>4</v>
      </c>
      <c r="G3">
        <f ca="1" t="shared" si="0"/>
        <v>3</v>
      </c>
      <c r="J3" t="str">
        <f>C3&amp;" = 0   | +"&amp;E3</f>
        <v>4x² - 20 = 0   | +20</v>
      </c>
      <c r="K3" t="str">
        <f>D3&amp;"x² = "&amp;E3&amp;"  |:"&amp;D3</f>
        <v>4x² = 20  |:4</v>
      </c>
      <c r="L3" t="str">
        <f>"x² = "&amp;E3/D3&amp;"  | √"</f>
        <v>x² = 5  | √</v>
      </c>
      <c r="M3" t="str">
        <f>"x = √"&amp;E3/D3&amp;" oder x = -√"&amp;E3/D3</f>
        <v>x = √5 oder x = -√5</v>
      </c>
      <c r="N3">
        <v>0</v>
      </c>
      <c r="O3">
        <v>0</v>
      </c>
      <c r="P3" t="s">
        <v>17</v>
      </c>
      <c r="Q3" s="2">
        <v>1</v>
      </c>
      <c r="R3">
        <v>2</v>
      </c>
      <c r="T3">
        <f aca="true" ca="1" t="shared" si="2" ref="T3:T40">RAND()</f>
        <v>0.5376301100335389</v>
      </c>
      <c r="V3" t="str">
        <f>M3</f>
        <v>x = √5 oder x = -√5</v>
      </c>
    </row>
    <row r="4" spans="2:22" ht="15">
      <c r="B4">
        <f t="shared" si="1"/>
        <v>10</v>
      </c>
      <c r="C4" t="str">
        <f>D4&amp;"x² + "&amp;E4&amp;"x"</f>
        <v>2x² + 12x</v>
      </c>
      <c r="D4">
        <f ca="1">ROUND(RAND()*3+2,0)</f>
        <v>2</v>
      </c>
      <c r="E4">
        <f ca="1">VLOOKUP(ROUND(RAND()*5+1,0),$Q$3:$R$7,2)*D4</f>
        <v>12</v>
      </c>
      <c r="F4">
        <f ca="1" t="shared" si="0"/>
        <v>2</v>
      </c>
      <c r="G4">
        <f ca="1" t="shared" si="0"/>
        <v>4</v>
      </c>
      <c r="J4" t="str">
        <f>C4&amp;" = 0   | x ausklammern"</f>
        <v>2x² + 12x = 0   | x ausklammern</v>
      </c>
      <c r="K4" t="str">
        <f>"x · ("&amp;D4&amp;"x + "&amp;E4&amp;") = 0"</f>
        <v>x · (2x + 12) = 0</v>
      </c>
      <c r="L4" t="str">
        <f>"x = 0 oder "&amp;$D4&amp;"x + "&amp;$E4&amp;" = 0   | -"&amp;$E4</f>
        <v>x = 0 oder 2x + 12 = 0   | -12</v>
      </c>
      <c r="M4" t="str">
        <f>"x = 0 oder "&amp;$D4&amp;"x = - "&amp;$E4&amp;"   | :"&amp;$D4</f>
        <v>x = 0 oder 2x = - 12   | :2</v>
      </c>
      <c r="N4" t="str">
        <f>"x = 0 oder "&amp;"x = -"&amp;$E4/$D4</f>
        <v>x = 0 oder x = -6</v>
      </c>
      <c r="O4">
        <v>0</v>
      </c>
      <c r="P4" t="s">
        <v>17</v>
      </c>
      <c r="Q4" s="2">
        <v>2</v>
      </c>
      <c r="R4">
        <v>3</v>
      </c>
      <c r="T4">
        <f ca="1" t="shared" si="2"/>
        <v>0.7019130550232973</v>
      </c>
      <c r="V4" t="str">
        <f>N4</f>
        <v>x = 0 oder x = -6</v>
      </c>
    </row>
    <row r="5" spans="2:22" ht="15">
      <c r="B5">
        <f t="shared" si="1"/>
        <v>6</v>
      </c>
      <c r="C5" t="str">
        <f>D5&amp;"x² - "&amp;E5&amp;"x"</f>
        <v>3x² - 9x</v>
      </c>
      <c r="D5">
        <f ca="1">ROUND(RAND()*3+2,0)</f>
        <v>3</v>
      </c>
      <c r="E5">
        <f ca="1">VLOOKUP(ROUND(RAND()*5+1,0),$Q$3:$R$7,2)*D5</f>
        <v>9</v>
      </c>
      <c r="F5">
        <f ca="1" t="shared" si="0"/>
        <v>4</v>
      </c>
      <c r="G5">
        <f ca="1" t="shared" si="0"/>
        <v>5</v>
      </c>
      <c r="J5" t="str">
        <f>C5&amp;" = 0   | x ausklammern"</f>
        <v>3x² - 9x = 0   | x ausklammern</v>
      </c>
      <c r="K5" t="str">
        <f>"x · ("&amp;D5&amp;"x - "&amp;E5&amp;") = 0"</f>
        <v>x · (3x - 9) = 0</v>
      </c>
      <c r="L5" t="str">
        <f>"x = 0 oder "&amp;$D5&amp;"x - "&amp;$E5&amp;" = 0   | -"&amp;$E5</f>
        <v>x = 0 oder 3x - 9 = 0   | -9</v>
      </c>
      <c r="M5" t="str">
        <f>"x = 0 oder "&amp;$D5&amp;"x = "&amp;$E5&amp;"   | :"&amp;$D5</f>
        <v>x = 0 oder 3x = 9   | :3</v>
      </c>
      <c r="N5" t="str">
        <f>"x = 0 oder "&amp;"x = "&amp;$E5/$D5</f>
        <v>x = 0 oder x = 3</v>
      </c>
      <c r="O5">
        <v>0</v>
      </c>
      <c r="P5" t="s">
        <v>17</v>
      </c>
      <c r="Q5" s="2">
        <v>3</v>
      </c>
      <c r="R5">
        <v>5</v>
      </c>
      <c r="T5">
        <f ca="1" t="shared" si="2"/>
        <v>0.8319003840619204</v>
      </c>
      <c r="V5" t="str">
        <f>N5</f>
        <v>x = 0 oder x = 3</v>
      </c>
    </row>
    <row r="6" spans="2:22" ht="15">
      <c r="B6">
        <f t="shared" si="1"/>
        <v>5</v>
      </c>
      <c r="C6" t="str">
        <f>"x² + "&amp;D6&amp;"x + "&amp;E6</f>
        <v>x² + 4x + 3</v>
      </c>
      <c r="D6">
        <f>F6+G6</f>
        <v>4</v>
      </c>
      <c r="E6">
        <f>F6*G6</f>
        <v>3</v>
      </c>
      <c r="F6">
        <f aca="true" ca="1" t="shared" si="3" ref="F6:G21">ROUND(RAND()*5+1,0)</f>
        <v>1</v>
      </c>
      <c r="G6">
        <f aca="true" ca="1" t="shared" si="4" ref="G6:G11">ROUND(RAND()*5+2,0)</f>
        <v>3</v>
      </c>
      <c r="H6">
        <f aca="true" t="shared" si="5" ref="H6:H11">D6/2</f>
        <v>2</v>
      </c>
      <c r="I6">
        <f aca="true" t="shared" si="6" ref="I6:I11">H6*H6</f>
        <v>4</v>
      </c>
      <c r="J6" t="str">
        <f aca="true" t="shared" si="7" ref="J6:J11">C6&amp;" = 0   -&gt; PQ-Formel"</f>
        <v>x² + 4x + 3 = 0   -&gt; PQ-Formel</v>
      </c>
      <c r="K6" t="str">
        <f>"x = -"&amp;D6/2&amp;" ± √("&amp;(D6/2)^2&amp;"-"&amp;E6&amp;")"</f>
        <v>x = -2 ± √(4-3)</v>
      </c>
      <c r="L6" t="str">
        <f>"x = -"&amp;D6/2&amp;" ± √("&amp;(D6/2)^2-E6&amp;")"</f>
        <v>x = -2 ± √(1)</v>
      </c>
      <c r="M6" t="str">
        <f>"x = -"&amp;D6/2&amp;" ± "&amp;SQRT((D6/2)^2-E6)</f>
        <v>x = -2 ± 1</v>
      </c>
      <c r="N6" t="str">
        <f>IF($E6&lt;&gt;$I6,"x = "&amp;SQRT($I6-$E6)-$H6&amp;" oder x = "&amp;-SQRT($I6-$E6)-$H6,"x = -"&amp;D6/2)</f>
        <v>x = -1 oder x = -3</v>
      </c>
      <c r="P6" t="s">
        <v>17</v>
      </c>
      <c r="Q6" s="2">
        <v>4</v>
      </c>
      <c r="R6">
        <v>6</v>
      </c>
      <c r="T6">
        <f ca="1" t="shared" si="2"/>
        <v>0.8516317002596951</v>
      </c>
      <c r="V6" t="str">
        <f>N6</f>
        <v>x = -1 oder x = -3</v>
      </c>
    </row>
    <row r="7" spans="2:22" ht="15">
      <c r="B7">
        <f t="shared" si="1"/>
        <v>21</v>
      </c>
      <c r="C7" t="str">
        <f>"x² - "&amp;D7&amp;"x + "&amp;E7</f>
        <v>x² - 6x + 8</v>
      </c>
      <c r="D7">
        <f>F7+G7</f>
        <v>6</v>
      </c>
      <c r="E7">
        <f>F7*G7</f>
        <v>8</v>
      </c>
      <c r="F7">
        <f ca="1" t="shared" si="3"/>
        <v>4</v>
      </c>
      <c r="G7">
        <f ca="1" t="shared" si="4"/>
        <v>2</v>
      </c>
      <c r="H7">
        <f t="shared" si="5"/>
        <v>3</v>
      </c>
      <c r="I7">
        <f t="shared" si="6"/>
        <v>9</v>
      </c>
      <c r="J7" t="str">
        <f t="shared" si="7"/>
        <v>x² - 6x + 8 = 0   -&gt; PQ-Formel</v>
      </c>
      <c r="K7" t="str">
        <f>"x = "&amp;D7/2&amp;" ± √("&amp;(D7/2)^2&amp;"-"&amp;E7&amp;")"</f>
        <v>x = 3 ± √(9-8)</v>
      </c>
      <c r="L7" t="str">
        <f>"x = "&amp;D7/2&amp;" ± √("&amp;(D7/2)^2-E7&amp;")"</f>
        <v>x = 3 ± √(1)</v>
      </c>
      <c r="M7" t="str">
        <f>"x = "&amp;D7/2&amp;" ± "&amp;SQRT((D7/2)^2-E7)</f>
        <v>x = 3 ± 1</v>
      </c>
      <c r="N7" t="str">
        <f>IF($E7&lt;&gt;$I7,"x = "&amp;SQRT($I7-$E7)-$H7&amp;" oder x = "&amp;-SQRT($I7-$E7)-$H7,"x = "&amp;D7/2)</f>
        <v>x = -2 oder x = -4</v>
      </c>
      <c r="P7" t="s">
        <v>17</v>
      </c>
      <c r="Q7" s="2">
        <v>5</v>
      </c>
      <c r="R7">
        <v>7</v>
      </c>
      <c r="T7">
        <f ca="1" t="shared" si="2"/>
        <v>0.4751236763517338</v>
      </c>
      <c r="V7" t="str">
        <f>N7</f>
        <v>x = -2 oder x = -4</v>
      </c>
    </row>
    <row r="8" spans="2:22" ht="15">
      <c r="B8">
        <f t="shared" si="1"/>
        <v>29</v>
      </c>
      <c r="C8" t="str">
        <f>"x² + "&amp;D8&amp;"x + "&amp;E8</f>
        <v>x² + 7x + 15,25</v>
      </c>
      <c r="D8">
        <f>F8+G8</f>
        <v>7</v>
      </c>
      <c r="E8">
        <f ca="1">I8+ROUND(RAND()*5+1,0)</f>
        <v>15.25</v>
      </c>
      <c r="F8">
        <f ca="1" t="shared" si="3"/>
        <v>2</v>
      </c>
      <c r="G8">
        <f ca="1" t="shared" si="4"/>
        <v>5</v>
      </c>
      <c r="H8">
        <f t="shared" si="5"/>
        <v>3.5</v>
      </c>
      <c r="I8">
        <f t="shared" si="6"/>
        <v>12.25</v>
      </c>
      <c r="J8" t="str">
        <f t="shared" si="7"/>
        <v>x² + 7x + 15,25 = 0   -&gt; PQ-Formel</v>
      </c>
      <c r="K8" t="str">
        <f>"x = -"&amp;D8/2&amp;" ± √("&amp;(D8/2)^2&amp;"-"&amp;E8&amp;")"</f>
        <v>x = -3,5 ± √(12,25-15,25)</v>
      </c>
      <c r="L8" t="str">
        <f>"x = "&amp;D8/2&amp;" ± √("&amp;(D8/2)^2-E8&amp;")"</f>
        <v>x = 3,5 ± √(-3)</v>
      </c>
      <c r="M8" t="str">
        <f>"Keine Lösung"</f>
        <v>Keine Lösung</v>
      </c>
      <c r="Q8" s="2"/>
      <c r="T8">
        <f ca="1" t="shared" si="2"/>
        <v>0.2712365972977169</v>
      </c>
      <c r="V8" t="str">
        <f>M8</f>
        <v>Keine Lösung</v>
      </c>
    </row>
    <row r="9" spans="2:22" ht="15">
      <c r="B9">
        <f t="shared" si="1"/>
        <v>26</v>
      </c>
      <c r="C9" t="str">
        <f>"x² - "&amp;D9&amp;"x + "&amp;E9</f>
        <v>x² - 9x + 25,25</v>
      </c>
      <c r="D9">
        <f>F9+G9</f>
        <v>9</v>
      </c>
      <c r="E9">
        <f ca="1">I9+ROUND(RAND()*5+1,0)</f>
        <v>25.25</v>
      </c>
      <c r="F9">
        <f ca="1" t="shared" si="3"/>
        <v>4</v>
      </c>
      <c r="G9">
        <f ca="1" t="shared" si="4"/>
        <v>5</v>
      </c>
      <c r="H9">
        <f t="shared" si="5"/>
        <v>4.5</v>
      </c>
      <c r="I9">
        <f t="shared" si="6"/>
        <v>20.25</v>
      </c>
      <c r="J9" t="str">
        <f t="shared" si="7"/>
        <v>x² - 9x + 25,25 = 0   -&gt; PQ-Formel</v>
      </c>
      <c r="K9" t="str">
        <f>"x = "&amp;D9/2&amp;" ± √("&amp;(D9/2)^2&amp;"-"&amp;E9&amp;")"</f>
        <v>x = 4,5 ± √(20,25-25,25)</v>
      </c>
      <c r="L9" t="str">
        <f>"x = -"&amp;D9/2&amp;" ± √("&amp;(D9/2)^2-E9&amp;")"</f>
        <v>x = -4,5 ± √(-5)</v>
      </c>
      <c r="M9" t="str">
        <f>"Keine Lösung"</f>
        <v>Keine Lösung</v>
      </c>
      <c r="Q9" s="2"/>
      <c r="T9">
        <f ca="1" t="shared" si="2"/>
        <v>0.32518365621353174</v>
      </c>
      <c r="V9" t="str">
        <f>M9</f>
        <v>Keine Lösung</v>
      </c>
    </row>
    <row r="10" spans="2:22" ht="15">
      <c r="B10">
        <f t="shared" si="1"/>
        <v>1</v>
      </c>
      <c r="C10" t="str">
        <f>"x² + "&amp;D10&amp;"x + "&amp;E10</f>
        <v>x² + 8x + 16</v>
      </c>
      <c r="D10">
        <f>2*G10</f>
        <v>8</v>
      </c>
      <c r="E10">
        <f>G10^2</f>
        <v>16</v>
      </c>
      <c r="F10">
        <f ca="1" t="shared" si="3"/>
        <v>5</v>
      </c>
      <c r="G10">
        <f ca="1" t="shared" si="4"/>
        <v>4</v>
      </c>
      <c r="H10">
        <f t="shared" si="5"/>
        <v>4</v>
      </c>
      <c r="I10">
        <f t="shared" si="6"/>
        <v>16</v>
      </c>
      <c r="J10" t="str">
        <f t="shared" si="7"/>
        <v>x² + 8x + 16 = 0   -&gt; PQ-Formel</v>
      </c>
      <c r="K10" t="str">
        <f>"x = -"&amp;D10/2&amp;" ± √("&amp;(D10/2)^2&amp;"-"&amp;E10&amp;")"</f>
        <v>x = -4 ± √(16-16)</v>
      </c>
      <c r="L10" t="str">
        <f>"x = -"&amp;D10/2&amp;" ± 0"</f>
        <v>x = -4 ± 0</v>
      </c>
      <c r="M10" t="str">
        <f>IF($E10&lt;&gt;$I10,"x + "&amp;$H10&amp;" = "&amp;SQRT($I10-$E10)&amp;"  |-"&amp;$H10&amp;" oder x + "&amp;$H10&amp;" = -"&amp;SQRT($I10-$E10)&amp;"  |-"&amp;$H10,"x = "&amp;-$H10)</f>
        <v>x = -4</v>
      </c>
      <c r="O10">
        <f>IF($E10&lt;&gt;$I10,"x = "&amp;SQRT($I10-$E10)-$H10&amp;" oder x = "&amp;-SQRT($I10-$E10)-$H10,"")</f>
      </c>
      <c r="Q10" s="2"/>
      <c r="T10">
        <f ca="1" t="shared" si="2"/>
        <v>0.9314856788480326</v>
      </c>
      <c r="V10" t="str">
        <f>M10</f>
        <v>x = -4</v>
      </c>
    </row>
    <row r="11" spans="2:22" ht="15.75" customHeight="1">
      <c r="B11">
        <f t="shared" si="1"/>
        <v>18</v>
      </c>
      <c r="C11" t="str">
        <f>"x² - "&amp;D11&amp;"x + "&amp;E11</f>
        <v>x² - 4x + 4</v>
      </c>
      <c r="D11">
        <f>2*G11</f>
        <v>4</v>
      </c>
      <c r="E11">
        <f>G11^2</f>
        <v>4</v>
      </c>
      <c r="F11">
        <f ca="1" t="shared" si="3"/>
        <v>4</v>
      </c>
      <c r="G11">
        <f ca="1" t="shared" si="4"/>
        <v>2</v>
      </c>
      <c r="H11">
        <f t="shared" si="5"/>
        <v>2</v>
      </c>
      <c r="I11">
        <f t="shared" si="6"/>
        <v>4</v>
      </c>
      <c r="J11" t="str">
        <f t="shared" si="7"/>
        <v>x² - 4x + 4 = 0   -&gt; PQ-Formel</v>
      </c>
      <c r="K11" t="str">
        <f>"x = "&amp;D11/2&amp;" ± √("&amp;(D11/2)^2&amp;"-"&amp;E11&amp;")"</f>
        <v>x = 2 ± √(4-4)</v>
      </c>
      <c r="L11" t="str">
        <f>"x = "&amp;D11/2&amp;" ± 0"</f>
        <v>x = 2 ± 0</v>
      </c>
      <c r="M11" t="str">
        <f>IF($E11&lt;&gt;$I11,"x - "&amp;$H11&amp;" = "&amp;SQRT($I11-$E11)&amp;"  |+"&amp;$H11&amp;" oder x - "&amp;$H11&amp;" = -"&amp;SQRT($I11-$E11)&amp;"  |+"&amp;$H11,"x = "&amp;$H11)</f>
        <v>x = 2</v>
      </c>
      <c r="O11">
        <f>IF($E11&lt;&gt;$I11,"x = "&amp;SQRT($I11-$E11)+$H11&amp;" oder x = "&amp;-SQRT($I11-$E11)+$H11,"")</f>
      </c>
      <c r="Q11" s="2"/>
      <c r="T11">
        <f ca="1" t="shared" si="2"/>
        <v>0.4948948957795203</v>
      </c>
      <c r="V11" t="str">
        <f>M11</f>
        <v>x = 2</v>
      </c>
    </row>
    <row r="12" spans="2:22" ht="15.75" customHeight="1">
      <c r="B12">
        <f t="shared" si="1"/>
        <v>37</v>
      </c>
      <c r="C12" t="str">
        <f>"x² + "&amp;E12&amp;"x"</f>
        <v>x² + 3x</v>
      </c>
      <c r="D12">
        <v>1</v>
      </c>
      <c r="E12">
        <f ca="1">VLOOKUP(ROUND(RAND()*5+1,0),$Q$3:$R$7,2)*D12</f>
        <v>3</v>
      </c>
      <c r="F12">
        <f ca="1" t="shared" si="3"/>
        <v>5</v>
      </c>
      <c r="G12">
        <f ca="1">ROUND(RAND()*5+1,0)</f>
        <v>3</v>
      </c>
      <c r="J12" t="str">
        <f>C12&amp;" = 0   | x ausklammern"</f>
        <v>x² + 3x = 0   | x ausklammern</v>
      </c>
      <c r="K12" t="str">
        <f>"x · ("&amp;"x + "&amp;E12&amp;") = 0"</f>
        <v>x · (x + 3) = 0</v>
      </c>
      <c r="L12" t="str">
        <f>"x = 0 oder "&amp;"x + "&amp;$E12&amp;" = 0   | -"&amp;$E12</f>
        <v>x = 0 oder x + 3 = 0   | -3</v>
      </c>
      <c r="M12" t="str">
        <f>"x = 0 oder "&amp;"x = - "&amp;$E12</f>
        <v>x = 0 oder x = - 3</v>
      </c>
      <c r="O12">
        <v>0</v>
      </c>
      <c r="Q12" s="2"/>
      <c r="T12">
        <f ca="1" t="shared" si="2"/>
        <v>0.14055819247130885</v>
      </c>
      <c r="V12" t="str">
        <f>M12</f>
        <v>x = 0 oder x = - 3</v>
      </c>
    </row>
    <row r="13" spans="2:22" ht="15.75" customHeight="1">
      <c r="B13">
        <f t="shared" si="1"/>
        <v>13</v>
      </c>
      <c r="C13" t="str">
        <f>-$D13&amp;"x² + "&amp;$E13&amp;"x"</f>
        <v>-4x² + 24x</v>
      </c>
      <c r="D13">
        <f ca="1">ROUND(RAND()*3+2,0)</f>
        <v>4</v>
      </c>
      <c r="E13">
        <f ca="1">VLOOKUP(ROUND(RAND()*5+1,0),$Q$3:$R$7,2)*D13</f>
        <v>24</v>
      </c>
      <c r="F13">
        <f ca="1" t="shared" si="3"/>
        <v>3</v>
      </c>
      <c r="G13">
        <f ca="1">ROUND(RAND()*5+1,0)</f>
        <v>2</v>
      </c>
      <c r="J13" t="str">
        <f>C13&amp;" = 0   | ·(-1)"</f>
        <v>-4x² + 24x = 0   | ·(-1)</v>
      </c>
      <c r="K13" t="str">
        <f>$D13&amp;"x² - "&amp;$E13&amp;"x = 0   | x ausklammern"</f>
        <v>4x² - 24x = 0   | x ausklammern</v>
      </c>
      <c r="L13" t="str">
        <f>"x · ("&amp;D13&amp;"x - "&amp;E13&amp;") = 0"</f>
        <v>x · (4x - 24) = 0</v>
      </c>
      <c r="M13" t="str">
        <f>"x = 0 oder "&amp;$D13&amp;"x - "&amp;$E13&amp;" = 0   | +"&amp;$E13</f>
        <v>x = 0 oder 4x - 24 = 0   | +24</v>
      </c>
      <c r="N13" t="str">
        <f>"x = 0 oder "&amp;$D13&amp;"x = "&amp;$E13&amp;"   | :"&amp;$D13</f>
        <v>x = 0 oder 4x = 24   | :4</v>
      </c>
      <c r="O13" t="str">
        <f>"x = 0 oder "&amp;"x = "&amp;$E13/$D13</f>
        <v>x = 0 oder x = 6</v>
      </c>
      <c r="Q13" s="2"/>
      <c r="T13">
        <f ca="1" t="shared" si="2"/>
        <v>0.643314723733977</v>
      </c>
      <c r="V13" t="str">
        <f>O13</f>
        <v>x = 0 oder x = 6</v>
      </c>
    </row>
    <row r="14" spans="2:22" ht="15.75" customHeight="1">
      <c r="B14">
        <f t="shared" si="1"/>
        <v>35</v>
      </c>
      <c r="C14" t="str">
        <f>"x² - "&amp;E14</f>
        <v>x² - 25</v>
      </c>
      <c r="D14">
        <f ca="1">ROUND(RAND()*3+2,0)</f>
        <v>3</v>
      </c>
      <c r="E14">
        <f>F14^2</f>
        <v>25</v>
      </c>
      <c r="F14">
        <f ca="1" t="shared" si="3"/>
        <v>5</v>
      </c>
      <c r="G14">
        <f ca="1">ROUND(RAND()*5+1,0)</f>
        <v>4</v>
      </c>
      <c r="J14" t="str">
        <f>C14&amp;" = 0   | +"&amp;E14</f>
        <v>x² - 25 = 0   | +25</v>
      </c>
      <c r="K14" t="str">
        <f>"x² = "&amp;$E14&amp;"  | √"</f>
        <v>x² = 25  | √</v>
      </c>
      <c r="L14" t="str">
        <f>"x = "&amp;$F14&amp;" oder x = -"&amp;$F14</f>
        <v>x = 5 oder x = -5</v>
      </c>
      <c r="N14">
        <v>0</v>
      </c>
      <c r="O14">
        <v>0</v>
      </c>
      <c r="Q14" s="2"/>
      <c r="T14">
        <f ca="1" t="shared" si="2"/>
        <v>0.1696345046581551</v>
      </c>
      <c r="V14" t="str">
        <f>L14</f>
        <v>x = 5 oder x = -5</v>
      </c>
    </row>
    <row r="15" spans="2:22" ht="15.75" customHeight="1">
      <c r="B15">
        <f t="shared" si="1"/>
        <v>11</v>
      </c>
      <c r="C15" t="str">
        <f>"(x + "&amp;F15&amp;") · (x - "&amp;G15&amp;")"</f>
        <v>(x + 4) · (x - 3)</v>
      </c>
      <c r="D15">
        <f ca="1">ROUND(RAND()*3+2,0)</f>
        <v>3</v>
      </c>
      <c r="E15">
        <f>F15^2</f>
        <v>16</v>
      </c>
      <c r="F15">
        <f ca="1" t="shared" si="3"/>
        <v>4</v>
      </c>
      <c r="G15">
        <f ca="1">ROUND(RAND()*5+1,0)</f>
        <v>3</v>
      </c>
      <c r="J15" t="str">
        <f>C15&amp;" = 0"</f>
        <v>(x + 4) · (x - 3) = 0</v>
      </c>
      <c r="K15" t="s">
        <v>48</v>
      </c>
      <c r="L15" t="str">
        <f>"x = - "&amp;$F15&amp;" oder x = "&amp;G15</f>
        <v>x = - 4 oder x = 3</v>
      </c>
      <c r="Q15" s="2"/>
      <c r="T15">
        <f ca="1" t="shared" si="2"/>
        <v>0.6937075464663152</v>
      </c>
      <c r="V15" t="str">
        <f>L15</f>
        <v>x = - 4 oder x = 3</v>
      </c>
    </row>
    <row r="16" spans="2:22" ht="15.75" customHeight="1">
      <c r="B16">
        <f t="shared" si="1"/>
        <v>7</v>
      </c>
      <c r="C16" t="str">
        <f>"(x - "&amp;F16&amp;") · (x - "&amp;G16&amp;")"</f>
        <v>(x - 5) · (x - 5)</v>
      </c>
      <c r="D16">
        <f ca="1">ROUND(RAND()*3+2,0)</f>
        <v>3</v>
      </c>
      <c r="E16">
        <f>F16^2</f>
        <v>25</v>
      </c>
      <c r="F16">
        <f ca="1" t="shared" si="3"/>
        <v>5</v>
      </c>
      <c r="G16">
        <f ca="1">ROUND(RAND()*5+1,0)</f>
        <v>5</v>
      </c>
      <c r="J16" t="str">
        <f>C16&amp;" = 0"</f>
        <v>(x - 5) · (x - 5) = 0</v>
      </c>
      <c r="K16" t="s">
        <v>48</v>
      </c>
      <c r="L16" t="str">
        <f>"x = "&amp;$F16&amp;" oder x = "&amp;G16</f>
        <v>x = 5 oder x = 5</v>
      </c>
      <c r="Q16" s="2"/>
      <c r="T16">
        <f ca="1" t="shared" si="2"/>
        <v>0.801818325796352</v>
      </c>
      <c r="V16" t="str">
        <f>L16</f>
        <v>x = 5 oder x = 5</v>
      </c>
    </row>
    <row r="17" spans="2:22" ht="15.75" customHeight="1">
      <c r="B17">
        <f t="shared" si="1"/>
        <v>3</v>
      </c>
      <c r="C17" t="str">
        <f>U17&amp;"x² + "&amp;U17*D17&amp;"x + "&amp;U17*E17</f>
        <v>4x² + 32x + 60</v>
      </c>
      <c r="D17">
        <f>F17+G17</f>
        <v>8</v>
      </c>
      <c r="E17">
        <f>F17*G17</f>
        <v>15</v>
      </c>
      <c r="F17">
        <f ca="1" t="shared" si="3"/>
        <v>5</v>
      </c>
      <c r="G17">
        <f ca="1">ROUND(RAND()*5+2,0)</f>
        <v>3</v>
      </c>
      <c r="H17">
        <f>D17/2</f>
        <v>4</v>
      </c>
      <c r="I17">
        <f>H17*H17</f>
        <v>16</v>
      </c>
      <c r="J17" t="str">
        <f>C17&amp;" = 0   | :"&amp;U17</f>
        <v>4x² + 32x + 60 = 0   | :4</v>
      </c>
      <c r="K17" t="str">
        <f>"x² + "&amp;D17&amp;"x + "&amp;E17&amp;" = 0 -&gt; PQ-Formel"</f>
        <v>x² + 8x + 15 = 0 -&gt; PQ-Formel</v>
      </c>
      <c r="L17" t="str">
        <f>"x = -"&amp;D17/2&amp;" ± √("&amp;(D17/2)^2&amp;"-"&amp;E17&amp;")"</f>
        <v>x = -4 ± √(16-15)</v>
      </c>
      <c r="M17" t="str">
        <f>"x = -"&amp;D17/2&amp;" ± √("&amp;(D17/2)^2-E17&amp;")"</f>
        <v>x = -4 ± √(1)</v>
      </c>
      <c r="N17" t="str">
        <f>"x = -"&amp;D17/2&amp;" ± "&amp;SQRT((D17/2)^2-E17)</f>
        <v>x = -4 ± 1</v>
      </c>
      <c r="O17" t="str">
        <f>IF($E17&lt;&gt;$I17,"x = "&amp;SQRT($I17-$E17)-$H17&amp;" oder x = "&amp;-SQRT($I17-$E17)-$H17,"x = -"&amp;D17/2)</f>
        <v>x = -3 oder x = -5</v>
      </c>
      <c r="P17" t="s">
        <v>17</v>
      </c>
      <c r="Q17" s="2"/>
      <c r="T17">
        <f ca="1" t="shared" si="2"/>
        <v>0.8837046334910819</v>
      </c>
      <c r="U17">
        <f ca="1">ROUND(RAND()*3+2,0)</f>
        <v>4</v>
      </c>
      <c r="V17" t="str">
        <f>O17</f>
        <v>x = -3 oder x = -5</v>
      </c>
    </row>
    <row r="18" spans="2:22" ht="15.75" customHeight="1">
      <c r="B18">
        <f t="shared" si="1"/>
        <v>32</v>
      </c>
      <c r="C18" t="str">
        <f>U18&amp;"x² + "&amp;U18*D18&amp;"x + "&amp;U18*E18</f>
        <v>4x² + 44x + 120</v>
      </c>
      <c r="D18">
        <f>F18+G18</f>
        <v>11</v>
      </c>
      <c r="E18">
        <f>F18*G18</f>
        <v>30</v>
      </c>
      <c r="F18">
        <f ca="1" t="shared" si="3"/>
        <v>5</v>
      </c>
      <c r="G18">
        <f ca="1">ROUND(RAND()*5+2,0)</f>
        <v>6</v>
      </c>
      <c r="H18">
        <f>D18/2</f>
        <v>5.5</v>
      </c>
      <c r="I18">
        <f>H18*H18</f>
        <v>30.25</v>
      </c>
      <c r="J18" t="str">
        <f>C18&amp;" = 0   | :"&amp;U18</f>
        <v>4x² + 44x + 120 = 0   | :4</v>
      </c>
      <c r="K18" t="str">
        <f>"x² + "&amp;D18&amp;"x + "&amp;E18&amp;" = 0  -&gt; PQ-Formel"</f>
        <v>x² + 11x + 30 = 0  -&gt; PQ-Formel</v>
      </c>
      <c r="L18" t="str">
        <f>"x = -"&amp;D18/2&amp;" ± √("&amp;(D18/2)^2&amp;"-"&amp;E18&amp;")"</f>
        <v>x = -5,5 ± √(30,25-30)</v>
      </c>
      <c r="M18" t="str">
        <f>"x = -"&amp;D18/2&amp;" ± √("&amp;(D18/2)^2-E18&amp;")"</f>
        <v>x = -5,5 ± √(0,25)</v>
      </c>
      <c r="N18" t="str">
        <f>"x = -"&amp;D18/2&amp;" ± "&amp;SQRT((D18/2)^2-E18)</f>
        <v>x = -5,5 ± 0,5</v>
      </c>
      <c r="O18" t="str">
        <f>IF($E18&lt;&gt;$I18,"x = "&amp;SQRT($I18-$E18)-$H18&amp;" oder x = "&amp;-SQRT($I18-$E18)-$H18,"x = -"&amp;D18/2)</f>
        <v>x = -5 oder x = -6</v>
      </c>
      <c r="P18" t="s">
        <v>17</v>
      </c>
      <c r="Q18" s="2"/>
      <c r="T18">
        <f ca="1" t="shared" si="2"/>
        <v>0.21618601559988193</v>
      </c>
      <c r="U18">
        <f ca="1">ROUND(RAND()*3+2,0)</f>
        <v>4</v>
      </c>
      <c r="V18" t="str">
        <f>O18</f>
        <v>x = -5 oder x = -6</v>
      </c>
    </row>
    <row r="19" spans="2:22" ht="15.75" customHeight="1">
      <c r="B19">
        <f t="shared" si="1"/>
        <v>12</v>
      </c>
      <c r="C19" t="str">
        <f>"("&amp;D19&amp;"x + "&amp;D19*F19&amp;") · (x - "&amp;G19&amp;")"</f>
        <v>(3x + 6) · (x - 3)</v>
      </c>
      <c r="D19">
        <f aca="true" ca="1" t="shared" si="8" ref="D19:D24">ROUND(RAND()*3+2,0)</f>
        <v>3</v>
      </c>
      <c r="E19">
        <f>F19^2</f>
        <v>4</v>
      </c>
      <c r="F19">
        <f ca="1" t="shared" si="3"/>
        <v>2</v>
      </c>
      <c r="G19">
        <f ca="1">ROUND(RAND()*5+1,0)</f>
        <v>3</v>
      </c>
      <c r="J19" t="str">
        <f>C19&amp;" = 0"</f>
        <v>(3x + 6) · (x - 3) = 0</v>
      </c>
      <c r="K19" t="s">
        <v>48</v>
      </c>
      <c r="L19" t="str">
        <f>"("&amp;D19&amp;"x + "&amp;D19*F19&amp;") = 0 oder  (x - "&amp;G19&amp;") = 0"</f>
        <v>(3x + 6) = 0 oder  (x - 3) = 0</v>
      </c>
      <c r="M19" t="str">
        <f>"x = - "&amp;$F19&amp;" oder x = "&amp;G19</f>
        <v>x = - 2 oder x = 3</v>
      </c>
      <c r="Q19" s="2"/>
      <c r="T19">
        <f ca="1" t="shared" si="2"/>
        <v>0.6813954698435609</v>
      </c>
      <c r="V19" t="str">
        <f>M19</f>
        <v>x = - 2 oder x = 3</v>
      </c>
    </row>
    <row r="20" spans="2:22" ht="15.75" customHeight="1">
      <c r="B20">
        <f t="shared" si="1"/>
        <v>36</v>
      </c>
      <c r="C20" t="str">
        <f>"("&amp;D20&amp;"x + "&amp;D20*F20&amp;") · ("&amp;H20&amp;"x - "&amp;H20*G20&amp;")"</f>
        <v>(3x + 3) · (2x - 10)</v>
      </c>
      <c r="D20">
        <f ca="1" t="shared" si="8"/>
        <v>3</v>
      </c>
      <c r="E20">
        <f>F20^2</f>
        <v>1</v>
      </c>
      <c r="F20">
        <f ca="1" t="shared" si="3"/>
        <v>1</v>
      </c>
      <c r="G20">
        <f ca="1">ROUND(RAND()*5+1,0)</f>
        <v>5</v>
      </c>
      <c r="H20">
        <f ca="1">ROUND(RAND()*3+2,0)</f>
        <v>2</v>
      </c>
      <c r="J20" t="str">
        <f>C20&amp;" = 0"</f>
        <v>(3x + 3) · (2x - 10) = 0</v>
      </c>
      <c r="K20" t="s">
        <v>48</v>
      </c>
      <c r="L20" t="str">
        <f>"("&amp;D20&amp;"x + "&amp;D20*F20&amp;") = 0 oder  ("&amp;H20&amp;"x - "&amp;H20*G20&amp;") = 0"</f>
        <v>(3x + 3) = 0 oder  (2x - 10) = 0</v>
      </c>
      <c r="M20" t="str">
        <f>"x = - "&amp;$F20&amp;" oder x = "&amp;G20</f>
        <v>x = - 1 oder x = 5</v>
      </c>
      <c r="Q20" s="2"/>
      <c r="T20">
        <f ca="1" t="shared" si="2"/>
        <v>0.1515496533907721</v>
      </c>
      <c r="V20" t="str">
        <f>M20</f>
        <v>x = - 1 oder x = 5</v>
      </c>
    </row>
    <row r="21" spans="2:22" ht="15">
      <c r="B21">
        <f t="shared" si="1"/>
        <v>14</v>
      </c>
      <c r="C21" t="str">
        <f>D21&amp;"x² + "&amp;E21</f>
        <v>4x² + 28</v>
      </c>
      <c r="D21">
        <f ca="1" t="shared" si="8"/>
        <v>4</v>
      </c>
      <c r="E21">
        <f ca="1">VLOOKUP(ROUND(RAND()*5+1,0),$Q$3:$R$7,2)*D21</f>
        <v>28</v>
      </c>
      <c r="F21">
        <f ca="1" t="shared" si="3"/>
        <v>5</v>
      </c>
      <c r="G21">
        <f ca="1" t="shared" si="3"/>
        <v>3</v>
      </c>
      <c r="J21" t="str">
        <f>C21&amp;" = 0   | -"&amp;E21</f>
        <v>4x² + 28 = 0   | -28</v>
      </c>
      <c r="K21" t="str">
        <f>D21&amp;"x² = -"&amp;E21&amp;"  |:"&amp;D21</f>
        <v>4x² = -28  |:4</v>
      </c>
      <c r="L21" t="str">
        <f>"x² = -"&amp;E21/D21&amp;"  | √"</f>
        <v>x² = -7  | √</v>
      </c>
      <c r="M21" t="s">
        <v>12</v>
      </c>
      <c r="N21">
        <v>0</v>
      </c>
      <c r="O21">
        <v>0</v>
      </c>
      <c r="Q21" s="2"/>
      <c r="T21">
        <f ca="1">RAND()</f>
        <v>0.6410506939065092</v>
      </c>
      <c r="V21" t="str">
        <f>M21</f>
        <v>Keine Lösung</v>
      </c>
    </row>
    <row r="22" spans="2:22" ht="15">
      <c r="B22">
        <f t="shared" si="1"/>
        <v>38</v>
      </c>
      <c r="C22" t="str">
        <f>D22&amp;"x² - "&amp;E22</f>
        <v>4x² - 28</v>
      </c>
      <c r="D22">
        <f ca="1" t="shared" si="8"/>
        <v>4</v>
      </c>
      <c r="E22">
        <f ca="1">VLOOKUP(ROUND(RAND()*5+1,0),$Q$3:$R$7,2)*D22</f>
        <v>28</v>
      </c>
      <c r="F22">
        <f aca="true" ca="1" t="shared" si="9" ref="F22:G37">ROUND(RAND()*5+1,0)</f>
        <v>2</v>
      </c>
      <c r="G22">
        <f ca="1" t="shared" si="9"/>
        <v>5</v>
      </c>
      <c r="J22" t="str">
        <f>C22&amp;" = 0   | +"&amp;E22</f>
        <v>4x² - 28 = 0   | +28</v>
      </c>
      <c r="K22" t="str">
        <f>D22&amp;"x² = "&amp;E22&amp;"  |:"&amp;D22</f>
        <v>4x² = 28  |:4</v>
      </c>
      <c r="L22" t="str">
        <f>"x² = "&amp;E22/D22&amp;"  | √"</f>
        <v>x² = 7  | √</v>
      </c>
      <c r="M22" t="str">
        <f>"x = √"&amp;E22/D22&amp;" oder x = -√"&amp;E22/D22</f>
        <v>x = √7 oder x = -√7</v>
      </c>
      <c r="N22">
        <v>0</v>
      </c>
      <c r="O22">
        <v>0</v>
      </c>
      <c r="P22" t="s">
        <v>17</v>
      </c>
      <c r="Q22" s="2">
        <v>1</v>
      </c>
      <c r="R22">
        <v>2</v>
      </c>
      <c r="T22">
        <f ca="1" t="shared" si="2"/>
        <v>0.12959295939740623</v>
      </c>
      <c r="V22" t="str">
        <f>M22</f>
        <v>x = √7 oder x = -√7</v>
      </c>
    </row>
    <row r="23" spans="2:22" ht="15">
      <c r="B23">
        <f t="shared" si="1"/>
        <v>19</v>
      </c>
      <c r="C23" t="str">
        <f>D23&amp;"x² + "&amp;E23&amp;"x"</f>
        <v>3x² + 18x</v>
      </c>
      <c r="D23">
        <f ca="1" t="shared" si="8"/>
        <v>3</v>
      </c>
      <c r="E23">
        <f ca="1">VLOOKUP(ROUND(RAND()*5+1,0),$Q$3:$R$7,2)*D23</f>
        <v>18</v>
      </c>
      <c r="F23">
        <f ca="1" t="shared" si="9"/>
        <v>3</v>
      </c>
      <c r="G23">
        <f ca="1" t="shared" si="9"/>
        <v>5</v>
      </c>
      <c r="J23" t="str">
        <f>C23&amp;" = 0   | x ausklammern"</f>
        <v>3x² + 18x = 0   | x ausklammern</v>
      </c>
      <c r="K23" t="str">
        <f>"x · ("&amp;D23&amp;"x + "&amp;E23&amp;") = 0"</f>
        <v>x · (3x + 18) = 0</v>
      </c>
      <c r="L23" t="str">
        <f>"x = 0 oder "&amp;$D23&amp;"x + "&amp;$E23&amp;" = 0   | -"&amp;$E23</f>
        <v>x = 0 oder 3x + 18 = 0   | -18</v>
      </c>
      <c r="M23" t="str">
        <f>"x = 0 oder "&amp;$D23&amp;"x = - "&amp;$E23&amp;"   | :"&amp;$D23</f>
        <v>x = 0 oder 3x = - 18   | :3</v>
      </c>
      <c r="N23" t="str">
        <f>"x = 0 oder "&amp;"x = -"&amp;$E23/$D23</f>
        <v>x = 0 oder x = -6</v>
      </c>
      <c r="O23">
        <v>0</v>
      </c>
      <c r="P23" t="s">
        <v>17</v>
      </c>
      <c r="Q23" s="2">
        <v>2</v>
      </c>
      <c r="R23">
        <v>3</v>
      </c>
      <c r="T23">
        <f ca="1" t="shared" si="2"/>
        <v>0.4786957672021156</v>
      </c>
      <c r="V23" t="str">
        <f>N23</f>
        <v>x = 0 oder x = -6</v>
      </c>
    </row>
    <row r="24" spans="2:22" ht="15">
      <c r="B24">
        <f t="shared" si="1"/>
        <v>20</v>
      </c>
      <c r="C24" t="str">
        <f>D24&amp;"x² - "&amp;E24&amp;"x"</f>
        <v>4x² - 24x</v>
      </c>
      <c r="D24">
        <f ca="1" t="shared" si="8"/>
        <v>4</v>
      </c>
      <c r="E24">
        <f ca="1">VLOOKUP(ROUND(RAND()*5+1,0),$Q$3:$R$7,2)*D24</f>
        <v>24</v>
      </c>
      <c r="F24">
        <f ca="1" t="shared" si="9"/>
        <v>3</v>
      </c>
      <c r="G24">
        <f ca="1" t="shared" si="9"/>
        <v>4</v>
      </c>
      <c r="J24" t="str">
        <f>C24&amp;" = 0   | x ausklammern"</f>
        <v>4x² - 24x = 0   | x ausklammern</v>
      </c>
      <c r="K24" t="str">
        <f>"x · ("&amp;D24&amp;"x - "&amp;E24&amp;") = 0"</f>
        <v>x · (4x - 24) = 0</v>
      </c>
      <c r="L24" t="str">
        <f>"x = 0 oder "&amp;$D24&amp;"x - "&amp;$E24&amp;" = 0   | -"&amp;$E24</f>
        <v>x = 0 oder 4x - 24 = 0   | -24</v>
      </c>
      <c r="M24" t="str">
        <f>"x = 0 oder "&amp;$D24&amp;"x = "&amp;$E24&amp;"   | :"&amp;$D24</f>
        <v>x = 0 oder 4x = 24   | :4</v>
      </c>
      <c r="N24" t="str">
        <f>"x = 0 oder "&amp;"x = "&amp;$E24/$D24</f>
        <v>x = 0 oder x = 6</v>
      </c>
      <c r="O24">
        <v>0</v>
      </c>
      <c r="P24" t="s">
        <v>17</v>
      </c>
      <c r="Q24" s="2">
        <v>3</v>
      </c>
      <c r="R24">
        <v>5</v>
      </c>
      <c r="T24">
        <f ca="1" t="shared" si="2"/>
        <v>0.4779004971261598</v>
      </c>
      <c r="V24" t="str">
        <f>N24</f>
        <v>x = 0 oder x = 6</v>
      </c>
    </row>
    <row r="25" spans="2:22" ht="15">
      <c r="B25">
        <f t="shared" si="1"/>
        <v>34</v>
      </c>
      <c r="C25" t="str">
        <f>"x² + "&amp;D25&amp;"x + "&amp;E25</f>
        <v>x² + 11x + 30</v>
      </c>
      <c r="D25">
        <f>F25+G25</f>
        <v>11</v>
      </c>
      <c r="E25">
        <f>F25*G25</f>
        <v>30</v>
      </c>
      <c r="F25">
        <f ca="1" t="shared" si="9"/>
        <v>6</v>
      </c>
      <c r="G25">
        <f aca="true" ca="1" t="shared" si="10" ref="G25:G30">ROUND(RAND()*5+2,0)</f>
        <v>5</v>
      </c>
      <c r="H25">
        <f aca="true" t="shared" si="11" ref="H25:H30">D25/2</f>
        <v>5.5</v>
      </c>
      <c r="I25">
        <f aca="true" t="shared" si="12" ref="I25:I30">H25*H25</f>
        <v>30.25</v>
      </c>
      <c r="J25" t="str">
        <f aca="true" t="shared" si="13" ref="J25:J30">C25&amp;" = 0   -&gt; PQ-Formel"</f>
        <v>x² + 11x + 30 = 0   -&gt; PQ-Formel</v>
      </c>
      <c r="K25" t="str">
        <f>"x = -"&amp;D25/2&amp;" ± √("&amp;(D25/2)^2&amp;"-"&amp;E25&amp;")"</f>
        <v>x = -5,5 ± √(30,25-30)</v>
      </c>
      <c r="L25" t="str">
        <f>"x = -"&amp;D25/2&amp;" ± √("&amp;(D25/2)^2-E25&amp;")"</f>
        <v>x = -5,5 ± √(0,25)</v>
      </c>
      <c r="M25" t="str">
        <f>"x = -"&amp;D25/2&amp;" ± "&amp;SQRT((D25/2)^2-E25)</f>
        <v>x = -5,5 ± 0,5</v>
      </c>
      <c r="N25" t="str">
        <f>IF($E25&lt;&gt;$I25,"x = "&amp;SQRT($I25-$E25)-$H25&amp;" oder x = "&amp;-SQRT($I25-$E25)-$H25,"x = -"&amp;D25/2)</f>
        <v>x = -5 oder x = -6</v>
      </c>
      <c r="P25" t="s">
        <v>17</v>
      </c>
      <c r="Q25" s="2">
        <v>4</v>
      </c>
      <c r="R25">
        <v>6</v>
      </c>
      <c r="T25">
        <f ca="1" t="shared" si="2"/>
        <v>0.1714329513021693</v>
      </c>
      <c r="V25" t="str">
        <f>N25</f>
        <v>x = -5 oder x = -6</v>
      </c>
    </row>
    <row r="26" spans="2:22" ht="15">
      <c r="B26">
        <f t="shared" si="1"/>
        <v>9</v>
      </c>
      <c r="C26" t="str">
        <f>"x² - "&amp;D26&amp;"x + "&amp;E26</f>
        <v>x² - 11x + 30</v>
      </c>
      <c r="D26">
        <f>F26+G26</f>
        <v>11</v>
      </c>
      <c r="E26">
        <f>F26*G26</f>
        <v>30</v>
      </c>
      <c r="F26">
        <f ca="1" t="shared" si="9"/>
        <v>5</v>
      </c>
      <c r="G26">
        <f ca="1" t="shared" si="10"/>
        <v>6</v>
      </c>
      <c r="H26">
        <f t="shared" si="11"/>
        <v>5.5</v>
      </c>
      <c r="I26">
        <f t="shared" si="12"/>
        <v>30.25</v>
      </c>
      <c r="J26" t="str">
        <f t="shared" si="13"/>
        <v>x² - 11x + 30 = 0   -&gt; PQ-Formel</v>
      </c>
      <c r="K26" t="str">
        <f>"x = "&amp;D26/2&amp;" ± √("&amp;(D26/2)^2&amp;"-"&amp;E26&amp;")"</f>
        <v>x = 5,5 ± √(30,25-30)</v>
      </c>
      <c r="L26" t="str">
        <f>"x = "&amp;D26/2&amp;" ± √("&amp;(D26/2)^2-E26&amp;")"</f>
        <v>x = 5,5 ± √(0,25)</v>
      </c>
      <c r="M26" t="str">
        <f>"x = "&amp;D26/2&amp;" ± "&amp;SQRT((D26/2)^2-E26)</f>
        <v>x = 5,5 ± 0,5</v>
      </c>
      <c r="N26" t="str">
        <f>IF($E26&lt;&gt;$I26,"x = "&amp;SQRT($I26-$E26)-$H26&amp;" oder x = "&amp;-SQRT($I26-$E26)-$H26,"x = "&amp;D26/2)</f>
        <v>x = -5 oder x = -6</v>
      </c>
      <c r="P26" t="s">
        <v>17</v>
      </c>
      <c r="Q26" s="2">
        <v>5</v>
      </c>
      <c r="R26">
        <v>7</v>
      </c>
      <c r="T26">
        <f ca="1" t="shared" si="2"/>
        <v>0.7408309913025188</v>
      </c>
      <c r="V26" t="str">
        <f>N26</f>
        <v>x = -5 oder x = -6</v>
      </c>
    </row>
    <row r="27" spans="2:22" ht="15">
      <c r="B27">
        <f t="shared" si="1"/>
        <v>27</v>
      </c>
      <c r="C27" t="str">
        <f>"x² + "&amp;D27&amp;"x + "&amp;E27</f>
        <v>x² + 6x + 11</v>
      </c>
      <c r="D27">
        <f>F27+G27</f>
        <v>6</v>
      </c>
      <c r="E27">
        <f ca="1">I27+ROUND(RAND()*5+1,0)</f>
        <v>11</v>
      </c>
      <c r="F27">
        <f ca="1" t="shared" si="9"/>
        <v>4</v>
      </c>
      <c r="G27">
        <f ca="1" t="shared" si="10"/>
        <v>2</v>
      </c>
      <c r="H27">
        <f t="shared" si="11"/>
        <v>3</v>
      </c>
      <c r="I27">
        <f t="shared" si="12"/>
        <v>9</v>
      </c>
      <c r="J27" t="str">
        <f t="shared" si="13"/>
        <v>x² + 6x + 11 = 0   -&gt; PQ-Formel</v>
      </c>
      <c r="K27" t="str">
        <f>"x = -"&amp;D27/2&amp;" ± √("&amp;(D27/2)^2&amp;"-"&amp;E27&amp;")"</f>
        <v>x = -3 ± √(9-11)</v>
      </c>
      <c r="L27" t="str">
        <f>"x = "&amp;D27/2&amp;" ± √("&amp;(D27/2)^2-E27&amp;")"</f>
        <v>x = 3 ± √(-2)</v>
      </c>
      <c r="M27" t="str">
        <f>"Keine Lösung"</f>
        <v>Keine Lösung</v>
      </c>
      <c r="Q27" s="2"/>
      <c r="T27">
        <f ca="1" t="shared" si="2"/>
        <v>0.31366609614724317</v>
      </c>
      <c r="V27" t="str">
        <f>M27</f>
        <v>Keine Lösung</v>
      </c>
    </row>
    <row r="28" spans="2:22" ht="15">
      <c r="B28">
        <f t="shared" si="1"/>
        <v>16</v>
      </c>
      <c r="C28" t="str">
        <f>"x² - "&amp;D28&amp;"x + "&amp;E28</f>
        <v>x² - 9x + 24,25</v>
      </c>
      <c r="D28">
        <f>F28+G28</f>
        <v>9</v>
      </c>
      <c r="E28">
        <f ca="1">I28+ROUND(RAND()*5+1,0)</f>
        <v>24.25</v>
      </c>
      <c r="F28">
        <f ca="1" t="shared" si="9"/>
        <v>2</v>
      </c>
      <c r="G28">
        <f ca="1" t="shared" si="10"/>
        <v>7</v>
      </c>
      <c r="H28">
        <f t="shared" si="11"/>
        <v>4.5</v>
      </c>
      <c r="I28">
        <f t="shared" si="12"/>
        <v>20.25</v>
      </c>
      <c r="J28" t="str">
        <f t="shared" si="13"/>
        <v>x² - 9x + 24,25 = 0   -&gt; PQ-Formel</v>
      </c>
      <c r="K28" t="str">
        <f>"x = "&amp;D28/2&amp;" ± √("&amp;(D28/2)^2&amp;"-"&amp;E28&amp;")"</f>
        <v>x = 4,5 ± √(20,25-24,25)</v>
      </c>
      <c r="L28" t="str">
        <f>"x = -"&amp;D28/2&amp;" ± √("&amp;(D28/2)^2-E28&amp;")"</f>
        <v>x = -4,5 ± √(-4)</v>
      </c>
      <c r="M28" t="str">
        <f>"Keine Lösung"</f>
        <v>Keine Lösung</v>
      </c>
      <c r="Q28" s="2"/>
      <c r="T28">
        <f ca="1" t="shared" si="2"/>
        <v>0.5740987817847617</v>
      </c>
      <c r="V28" t="str">
        <f>M28</f>
        <v>Keine Lösung</v>
      </c>
    </row>
    <row r="29" spans="2:22" ht="15">
      <c r="B29">
        <f t="shared" si="1"/>
        <v>31</v>
      </c>
      <c r="C29" t="str">
        <f>"x² + "&amp;D29&amp;"x + "&amp;E29</f>
        <v>x² + 4x + 4</v>
      </c>
      <c r="D29">
        <f>2*G29</f>
        <v>4</v>
      </c>
      <c r="E29">
        <f>G29^2</f>
        <v>4</v>
      </c>
      <c r="F29">
        <f ca="1" t="shared" si="9"/>
        <v>3</v>
      </c>
      <c r="G29">
        <f ca="1" t="shared" si="10"/>
        <v>2</v>
      </c>
      <c r="H29">
        <f t="shared" si="11"/>
        <v>2</v>
      </c>
      <c r="I29">
        <f t="shared" si="12"/>
        <v>4</v>
      </c>
      <c r="J29" t="str">
        <f t="shared" si="13"/>
        <v>x² + 4x + 4 = 0   -&gt; PQ-Formel</v>
      </c>
      <c r="K29" t="str">
        <f>"x = -"&amp;D29/2&amp;" ± √("&amp;(D29/2)^2&amp;"-"&amp;E29&amp;")"</f>
        <v>x = -2 ± √(4-4)</v>
      </c>
      <c r="L29" t="str">
        <f>"x = -"&amp;D29/2&amp;" ± 0"</f>
        <v>x = -2 ± 0</v>
      </c>
      <c r="M29" t="str">
        <f>IF($E29&lt;&gt;$I29,"x + "&amp;$H29&amp;" = "&amp;SQRT($I29-$E29)&amp;"  |-"&amp;$H29&amp;" oder x + "&amp;$H29&amp;" = -"&amp;SQRT($I29-$E29)&amp;"  |-"&amp;$H29,"x = "&amp;-$H29)</f>
        <v>x = -2</v>
      </c>
      <c r="O29">
        <f>IF($E29&lt;&gt;$I29,"x = "&amp;SQRT($I29-$E29)-$H29&amp;" oder x = "&amp;-SQRT($I29-$E29)-$H29,"")</f>
      </c>
      <c r="Q29" s="2"/>
      <c r="T29">
        <f ca="1" t="shared" si="2"/>
        <v>0.2452072674450757</v>
      </c>
      <c r="V29" t="str">
        <f>M29</f>
        <v>x = -2</v>
      </c>
    </row>
    <row r="30" spans="2:22" ht="15.75" customHeight="1">
      <c r="B30">
        <f t="shared" si="1"/>
        <v>22</v>
      </c>
      <c r="C30" t="str">
        <f>"x² - "&amp;D30&amp;"x + "&amp;E30</f>
        <v>x² - 8x + 16</v>
      </c>
      <c r="D30">
        <f>2*G30</f>
        <v>8</v>
      </c>
      <c r="E30">
        <f>G30^2</f>
        <v>16</v>
      </c>
      <c r="F30">
        <f ca="1" t="shared" si="9"/>
        <v>1</v>
      </c>
      <c r="G30">
        <f ca="1" t="shared" si="10"/>
        <v>4</v>
      </c>
      <c r="H30">
        <f t="shared" si="11"/>
        <v>4</v>
      </c>
      <c r="I30">
        <f t="shared" si="12"/>
        <v>16</v>
      </c>
      <c r="J30" t="str">
        <f t="shared" si="13"/>
        <v>x² - 8x + 16 = 0   -&gt; PQ-Formel</v>
      </c>
      <c r="K30" t="str">
        <f>"x = "&amp;D30/2&amp;" ± √("&amp;(D30/2)^2&amp;"-"&amp;E30&amp;")"</f>
        <v>x = 4 ± √(16-16)</v>
      </c>
      <c r="L30" t="str">
        <f>"x = "&amp;D30/2&amp;" ± 0"</f>
        <v>x = 4 ± 0</v>
      </c>
      <c r="M30" t="str">
        <f>IF($E30&lt;&gt;$I30,"x - "&amp;$H30&amp;" = "&amp;SQRT($I30-$E30)&amp;"  |+"&amp;$H30&amp;" oder x - "&amp;$H30&amp;" = -"&amp;SQRT($I30-$E30)&amp;"  |+"&amp;$H30,"x = "&amp;$H30)</f>
        <v>x = 4</v>
      </c>
      <c r="O30">
        <f>IF($E30&lt;&gt;$I30,"x = "&amp;SQRT($I30-$E30)+$H30&amp;" oder x = "&amp;-SQRT($I30-$E30)+$H30,"")</f>
      </c>
      <c r="Q30" s="2"/>
      <c r="T30">
        <f ca="1" t="shared" si="2"/>
        <v>0.4701022064956206</v>
      </c>
      <c r="V30" t="str">
        <f>M30</f>
        <v>x = 4</v>
      </c>
    </row>
    <row r="31" spans="2:22" ht="15.75" customHeight="1">
      <c r="B31">
        <f t="shared" si="1"/>
        <v>33</v>
      </c>
      <c r="C31" t="str">
        <f>"x² + "&amp;E31&amp;"x"</f>
        <v>x² + 7x</v>
      </c>
      <c r="D31">
        <v>1</v>
      </c>
      <c r="E31">
        <f ca="1">VLOOKUP(ROUND(RAND()*5+1,0),$Q$3:$R$7,2)*D31</f>
        <v>7</v>
      </c>
      <c r="F31">
        <f ca="1" t="shared" si="9"/>
        <v>4</v>
      </c>
      <c r="G31">
        <f ca="1">ROUND(RAND()*5+1,0)</f>
        <v>5</v>
      </c>
      <c r="J31" t="str">
        <f>C31&amp;" = 0   | x ausklammern"</f>
        <v>x² + 7x = 0   | x ausklammern</v>
      </c>
      <c r="K31" t="str">
        <f>"x · ("&amp;"x + "&amp;E31&amp;") = 0"</f>
        <v>x · (x + 7) = 0</v>
      </c>
      <c r="L31" t="str">
        <f>"x = 0 oder "&amp;"x + "&amp;$E31&amp;" = 0   | -"&amp;$E31</f>
        <v>x = 0 oder x + 7 = 0   | -7</v>
      </c>
      <c r="M31" t="str">
        <f>"x = 0 oder "&amp;"x = - "&amp;$E31</f>
        <v>x = 0 oder x = - 7</v>
      </c>
      <c r="O31">
        <v>0</v>
      </c>
      <c r="Q31" s="2"/>
      <c r="T31">
        <f ca="1" t="shared" si="2"/>
        <v>0.17516395762853076</v>
      </c>
      <c r="V31" t="str">
        <f>M31</f>
        <v>x = 0 oder x = - 7</v>
      </c>
    </row>
    <row r="32" spans="2:22" ht="15.75" customHeight="1">
      <c r="B32">
        <f t="shared" si="1"/>
        <v>4</v>
      </c>
      <c r="C32" t="str">
        <f>-$D32&amp;"x² + "&amp;$E32&amp;"x"</f>
        <v>-5x² + 35x</v>
      </c>
      <c r="D32">
        <f ca="1">ROUND(RAND()*3+2,0)</f>
        <v>5</v>
      </c>
      <c r="E32">
        <f ca="1">VLOOKUP(ROUND(RAND()*5+1,0),$Q$3:$R$7,2)*D32</f>
        <v>35</v>
      </c>
      <c r="F32">
        <f ca="1" t="shared" si="9"/>
        <v>6</v>
      </c>
      <c r="G32">
        <f ca="1">ROUND(RAND()*5+1,0)</f>
        <v>2</v>
      </c>
      <c r="J32" t="str">
        <f>C32&amp;" = 0   | ·(-1)"</f>
        <v>-5x² + 35x = 0   | ·(-1)</v>
      </c>
      <c r="K32" t="str">
        <f>$D32&amp;"x² - "&amp;$E32&amp;"x = 0   | x ausklammern"</f>
        <v>5x² - 35x = 0   | x ausklammern</v>
      </c>
      <c r="L32" t="str">
        <f>"x · ("&amp;D32&amp;"x - "&amp;E32&amp;") = 0"</f>
        <v>x · (5x - 35) = 0</v>
      </c>
      <c r="M32" t="str">
        <f>"x = 0 oder "&amp;$D32&amp;"x - "&amp;$E32&amp;" = 0   | +"&amp;$E32</f>
        <v>x = 0 oder 5x - 35 = 0   | +35</v>
      </c>
      <c r="N32" t="str">
        <f>"x = 0 oder "&amp;$D32&amp;"x = "&amp;$E32&amp;"   | :"&amp;$D32</f>
        <v>x = 0 oder 5x = 35   | :5</v>
      </c>
      <c r="O32" t="str">
        <f>"x = 0 oder "&amp;"x = "&amp;$E32/$D32</f>
        <v>x = 0 oder x = 7</v>
      </c>
      <c r="Q32" s="2"/>
      <c r="T32">
        <f ca="1" t="shared" si="2"/>
        <v>0.8584945951326941</v>
      </c>
      <c r="V32" t="str">
        <f>O32</f>
        <v>x = 0 oder x = 7</v>
      </c>
    </row>
    <row r="33" spans="2:22" ht="15.75" customHeight="1">
      <c r="B33">
        <f t="shared" si="1"/>
        <v>15</v>
      </c>
      <c r="C33" t="str">
        <f>"x² - "&amp;E33</f>
        <v>x² - 16</v>
      </c>
      <c r="D33">
        <f ca="1">ROUND(RAND()*3+2,0)</f>
        <v>5</v>
      </c>
      <c r="E33">
        <f>F33^2</f>
        <v>16</v>
      </c>
      <c r="F33">
        <f ca="1" t="shared" si="9"/>
        <v>4</v>
      </c>
      <c r="G33">
        <f ca="1">ROUND(RAND()*5+1,0)</f>
        <v>4</v>
      </c>
      <c r="J33" t="str">
        <f>C33&amp;" = 0   | +"&amp;E33</f>
        <v>x² - 16 = 0   | +16</v>
      </c>
      <c r="K33" t="str">
        <f>"x² = "&amp;$E33&amp;"  | √"</f>
        <v>x² = 16  | √</v>
      </c>
      <c r="L33" t="str">
        <f>"x = "&amp;$F33&amp;" oder x = -"&amp;$F33</f>
        <v>x = 4 oder x = -4</v>
      </c>
      <c r="N33">
        <v>0</v>
      </c>
      <c r="O33">
        <v>0</v>
      </c>
      <c r="Q33" s="2"/>
      <c r="T33">
        <f ca="1" t="shared" si="2"/>
        <v>0.6191774518769376</v>
      </c>
      <c r="V33" t="str">
        <f>L33</f>
        <v>x = 4 oder x = -4</v>
      </c>
    </row>
    <row r="34" spans="2:22" ht="15.75" customHeight="1">
      <c r="B34">
        <f t="shared" si="1"/>
        <v>24</v>
      </c>
      <c r="C34" t="str">
        <f>"(x + "&amp;F34&amp;") · (x - "&amp;G34&amp;")"</f>
        <v>(x + 1) · (x - 3)</v>
      </c>
      <c r="D34">
        <f ca="1">ROUND(RAND()*3+2,0)</f>
        <v>3</v>
      </c>
      <c r="E34">
        <f>F34^2</f>
        <v>1</v>
      </c>
      <c r="F34">
        <f ca="1" t="shared" si="9"/>
        <v>1</v>
      </c>
      <c r="G34">
        <f ca="1">ROUND(RAND()*5+1,0)</f>
        <v>3</v>
      </c>
      <c r="J34" t="str">
        <f>C34&amp;" = 0"</f>
        <v>(x + 1) · (x - 3) = 0</v>
      </c>
      <c r="K34" t="s">
        <v>48</v>
      </c>
      <c r="L34" t="str">
        <f>"x = - "&amp;$F34&amp;" oder x = "&amp;G34</f>
        <v>x = - 1 oder x = 3</v>
      </c>
      <c r="Q34" s="2"/>
      <c r="T34">
        <f ca="1" t="shared" si="2"/>
        <v>0.410490346078101</v>
      </c>
      <c r="V34" t="str">
        <f>L34</f>
        <v>x = - 1 oder x = 3</v>
      </c>
    </row>
    <row r="35" spans="2:22" ht="15.75" customHeight="1">
      <c r="B35">
        <f t="shared" si="1"/>
        <v>23</v>
      </c>
      <c r="C35" t="str">
        <f>"(x - "&amp;F35&amp;") · (x - "&amp;G35&amp;")"</f>
        <v>(x - 6) · (x - 2)</v>
      </c>
      <c r="D35">
        <f ca="1">ROUND(RAND()*3+2,0)</f>
        <v>5</v>
      </c>
      <c r="E35">
        <f>F35^2</f>
        <v>36</v>
      </c>
      <c r="F35">
        <f ca="1" t="shared" si="9"/>
        <v>6</v>
      </c>
      <c r="G35">
        <f ca="1">ROUND(RAND()*5+1,0)</f>
        <v>2</v>
      </c>
      <c r="J35" t="str">
        <f>C35&amp;" = 0"</f>
        <v>(x - 6) · (x - 2) = 0</v>
      </c>
      <c r="K35" t="s">
        <v>48</v>
      </c>
      <c r="L35" t="str">
        <f>"x = "&amp;$F35&amp;" oder x = "&amp;G35</f>
        <v>x = 6 oder x = 2</v>
      </c>
      <c r="Q35" s="2"/>
      <c r="T35">
        <f ca="1" t="shared" si="2"/>
        <v>0.42077096627715993</v>
      </c>
      <c r="V35" t="str">
        <f>L35</f>
        <v>x = 6 oder x = 2</v>
      </c>
    </row>
    <row r="36" spans="2:22" ht="15.75" customHeight="1">
      <c r="B36">
        <f t="shared" si="1"/>
        <v>39</v>
      </c>
      <c r="C36" t="str">
        <f>U36&amp;"x² + "&amp;U36*D36&amp;"x + "&amp;U36*E36</f>
        <v>4x² + 28x + 48</v>
      </c>
      <c r="D36">
        <f>F36+G36</f>
        <v>7</v>
      </c>
      <c r="E36">
        <f>F36*G36</f>
        <v>12</v>
      </c>
      <c r="F36">
        <f ca="1" t="shared" si="9"/>
        <v>3</v>
      </c>
      <c r="G36">
        <f ca="1">ROUND(RAND()*5+2,0)</f>
        <v>4</v>
      </c>
      <c r="H36">
        <f>D36/2</f>
        <v>3.5</v>
      </c>
      <c r="I36">
        <f>H36*H36</f>
        <v>12.25</v>
      </c>
      <c r="J36" t="str">
        <f>C36&amp;" = 0   | :"&amp;U36</f>
        <v>4x² + 28x + 48 = 0   | :4</v>
      </c>
      <c r="K36" t="str">
        <f>"x² + "&amp;D36&amp;"x + "&amp;E36&amp;" = 0 -&gt; PQ-Formel"</f>
        <v>x² + 7x + 12 = 0 -&gt; PQ-Formel</v>
      </c>
      <c r="L36" t="str">
        <f>"x = -"&amp;D36/2&amp;" ± √("&amp;(D36/2)^2&amp;"-"&amp;E36&amp;")"</f>
        <v>x = -3,5 ± √(12,25-12)</v>
      </c>
      <c r="M36" t="str">
        <f>"x = -"&amp;D36/2&amp;" ± √("&amp;(D36/2)^2-E36&amp;")"</f>
        <v>x = -3,5 ± √(0,25)</v>
      </c>
      <c r="N36" t="str">
        <f>"x = -"&amp;D36/2&amp;" ± "&amp;SQRT((D36/2)^2-E36)</f>
        <v>x = -3,5 ± 0,5</v>
      </c>
      <c r="O36" t="str">
        <f>IF($E36&lt;&gt;$I36,"x = "&amp;SQRT($I36-$E36)-$H36&amp;" oder x = "&amp;-SQRT($I36-$E36)-$H36,"x = -"&amp;D36/2)</f>
        <v>x = -3 oder x = -4</v>
      </c>
      <c r="P36" t="s">
        <v>17</v>
      </c>
      <c r="Q36" s="2"/>
      <c r="T36">
        <f ca="1" t="shared" si="2"/>
        <v>0.024344285328590343</v>
      </c>
      <c r="U36">
        <f ca="1">ROUND(RAND()*3+2,0)</f>
        <v>4</v>
      </c>
      <c r="V36" t="str">
        <f>O36</f>
        <v>x = -3 oder x = -4</v>
      </c>
    </row>
    <row r="37" spans="2:22" ht="15.75" customHeight="1">
      <c r="B37">
        <f t="shared" si="1"/>
        <v>28</v>
      </c>
      <c r="C37" t="str">
        <f>U37&amp;"x² + "&amp;U37*D37&amp;"x + "&amp;U37*E37</f>
        <v>2x² + 6x + 4</v>
      </c>
      <c r="D37">
        <f>F37+G37</f>
        <v>3</v>
      </c>
      <c r="E37">
        <f>F37*G37</f>
        <v>2</v>
      </c>
      <c r="F37">
        <f ca="1" t="shared" si="9"/>
        <v>1</v>
      </c>
      <c r="G37">
        <f ca="1">ROUND(RAND()*5+2,0)</f>
        <v>2</v>
      </c>
      <c r="H37">
        <f>D37/2</f>
        <v>1.5</v>
      </c>
      <c r="I37">
        <f>H37*H37</f>
        <v>2.25</v>
      </c>
      <c r="J37" t="str">
        <f>C37&amp;" = 0   | :"&amp;U37</f>
        <v>2x² + 6x + 4 = 0   | :2</v>
      </c>
      <c r="K37" t="str">
        <f>"x² + "&amp;D37&amp;"x + "&amp;E37&amp;" = 0  -&gt; PQ-Formel"</f>
        <v>x² + 3x + 2 = 0  -&gt; PQ-Formel</v>
      </c>
      <c r="L37" t="str">
        <f>"x = -"&amp;D37/2&amp;" ± √("&amp;(D37/2)^2&amp;"-"&amp;E37&amp;")"</f>
        <v>x = -1,5 ± √(2,25-2)</v>
      </c>
      <c r="M37" t="str">
        <f>"x = -"&amp;D37/2&amp;" ± √("&amp;(D37/2)^2-E37&amp;")"</f>
        <v>x = -1,5 ± √(0,25)</v>
      </c>
      <c r="N37" t="str">
        <f>"x = -"&amp;D37/2&amp;" ± "&amp;SQRT((D37/2)^2-E37)</f>
        <v>x = -1,5 ± 0,5</v>
      </c>
      <c r="O37" t="str">
        <f>IF($E37&lt;&gt;$I37,"x = "&amp;SQRT($I37-$E37)-$H37&amp;" oder x = "&amp;-SQRT($I37-$E37)-$H37,"x = -"&amp;D37/2)</f>
        <v>x = -1 oder x = -2</v>
      </c>
      <c r="P37" t="s">
        <v>17</v>
      </c>
      <c r="Q37" s="2"/>
      <c r="T37">
        <f ca="1" t="shared" si="2"/>
        <v>0.2873153987585453</v>
      </c>
      <c r="U37">
        <f ca="1">ROUND(RAND()*3+2,0)</f>
        <v>2</v>
      </c>
      <c r="V37" t="str">
        <f>O37</f>
        <v>x = -1 oder x = -2</v>
      </c>
    </row>
    <row r="38" spans="2:22" ht="15.75" customHeight="1">
      <c r="B38">
        <f t="shared" si="1"/>
        <v>2</v>
      </c>
      <c r="C38" t="str">
        <f>"("&amp;D38&amp;"x + "&amp;D38*F38&amp;") · (x - "&amp;G38&amp;")"</f>
        <v>(3x + 18) · (x - 2)</v>
      </c>
      <c r="D38">
        <f ca="1">ROUND(RAND()*3+2,0)</f>
        <v>3</v>
      </c>
      <c r="E38">
        <f>F38^2</f>
        <v>36</v>
      </c>
      <c r="F38">
        <f aca="true" ca="1" t="shared" si="14" ref="F38:G40">ROUND(RAND()*5+1,0)</f>
        <v>6</v>
      </c>
      <c r="G38">
        <f ca="1" t="shared" si="14"/>
        <v>2</v>
      </c>
      <c r="J38" t="str">
        <f>C38&amp;" = 0"</f>
        <v>(3x + 18) · (x - 2) = 0</v>
      </c>
      <c r="K38" t="s">
        <v>48</v>
      </c>
      <c r="L38" t="str">
        <f>"("&amp;D38&amp;"x + "&amp;D38*F38&amp;") = 0 oder  (x - "&amp;G38&amp;") = 0"</f>
        <v>(3x + 18) = 0 oder  (x - 2) = 0</v>
      </c>
      <c r="M38" t="str">
        <f>"x = - "&amp;$F38&amp;" oder x = "&amp;G38</f>
        <v>x = - 6 oder x = 2</v>
      </c>
      <c r="Q38" s="2"/>
      <c r="T38">
        <f ca="1" t="shared" si="2"/>
        <v>0.8922540704562395</v>
      </c>
      <c r="V38" t="str">
        <f>M38</f>
        <v>x = - 6 oder x = 2</v>
      </c>
    </row>
    <row r="39" spans="2:22" ht="15.75" customHeight="1">
      <c r="B39">
        <f t="shared" si="1"/>
        <v>30</v>
      </c>
      <c r="C39" t="str">
        <f>"("&amp;D39&amp;"x + "&amp;D39*F39&amp;") · ("&amp;H39&amp;"x - "&amp;H39*G39&amp;")"</f>
        <v>(2x + 6) · (4x - 24)</v>
      </c>
      <c r="D39">
        <f ca="1">ROUND(RAND()*3+2,0)</f>
        <v>2</v>
      </c>
      <c r="E39">
        <f>F39^2</f>
        <v>9</v>
      </c>
      <c r="F39">
        <f ca="1" t="shared" si="14"/>
        <v>3</v>
      </c>
      <c r="G39">
        <f ca="1" t="shared" si="14"/>
        <v>6</v>
      </c>
      <c r="H39">
        <f ca="1">ROUND(RAND()*3+2,0)</f>
        <v>4</v>
      </c>
      <c r="J39" t="str">
        <f>C39&amp;" = 0"</f>
        <v>(2x + 6) · (4x - 24) = 0</v>
      </c>
      <c r="K39" t="s">
        <v>48</v>
      </c>
      <c r="L39" t="str">
        <f>"("&amp;D39&amp;"x + "&amp;D39*F39&amp;") = 0 oder  ("&amp;H39&amp;"x - "&amp;H39*G39&amp;") = 0"</f>
        <v>(2x + 6) = 0 oder  (4x - 24) = 0</v>
      </c>
      <c r="M39" t="str">
        <f>"x = - "&amp;$F39&amp;" oder x = "&amp;G39</f>
        <v>x = - 3 oder x = 6</v>
      </c>
      <c r="Q39" s="2"/>
      <c r="T39">
        <f ca="1" t="shared" si="2"/>
        <v>0.24854032385483826</v>
      </c>
      <c r="V39" t="str">
        <f>M39</f>
        <v>x = - 3 oder x = 6</v>
      </c>
    </row>
    <row r="40" spans="2:22" ht="15.75" customHeight="1">
      <c r="B40">
        <f t="shared" si="1"/>
        <v>8</v>
      </c>
      <c r="C40" t="str">
        <f>"("&amp;D40&amp;"x + "&amp;D40*F40&amp;") · ("&amp;H40&amp;"x - "&amp;H40*G40&amp;")"</f>
        <v>(4x + 20) · (4x - 12)</v>
      </c>
      <c r="D40">
        <f ca="1">ROUND(RAND()*3+2,0)</f>
        <v>4</v>
      </c>
      <c r="E40">
        <f>F40^2</f>
        <v>25</v>
      </c>
      <c r="F40">
        <f ca="1" t="shared" si="14"/>
        <v>5</v>
      </c>
      <c r="G40">
        <f ca="1" t="shared" si="14"/>
        <v>3</v>
      </c>
      <c r="H40">
        <f ca="1">ROUND(RAND()*3+2,0)</f>
        <v>4</v>
      </c>
      <c r="J40" t="str">
        <f>C40&amp;" = 0"</f>
        <v>(4x + 20) · (4x - 12) = 0</v>
      </c>
      <c r="K40" t="s">
        <v>48</v>
      </c>
      <c r="L40" t="str">
        <f>"("&amp;D40&amp;"x + "&amp;D40*F40&amp;") = 0 oder  ("&amp;H40&amp;"x - "&amp;H40*G40&amp;") = 0"</f>
        <v>(4x + 20) = 0 oder  (4x - 12) = 0</v>
      </c>
      <c r="M40" t="str">
        <f>"x = - "&amp;$F40&amp;" oder x = "&amp;G40</f>
        <v>x = - 5 oder x = 3</v>
      </c>
      <c r="Q40" s="2"/>
      <c r="T40">
        <f ca="1" t="shared" si="2"/>
        <v>0.7868567236785381</v>
      </c>
      <c r="V40" t="str">
        <f>M40</f>
        <v>x = - 5 oder x = 3</v>
      </c>
    </row>
    <row r="41" ht="15.75" customHeight="1">
      <c r="Q41" s="2"/>
    </row>
    <row r="42" ht="15">
      <c r="Q42" s="2"/>
    </row>
    <row r="43" spans="2:17" ht="15">
      <c r="B43" t="s">
        <v>18</v>
      </c>
      <c r="C43" t="s">
        <v>19</v>
      </c>
      <c r="Q43" s="2"/>
    </row>
    <row r="44" spans="2:17" ht="15">
      <c r="B44">
        <v>6</v>
      </c>
      <c r="C44">
        <v>9</v>
      </c>
      <c r="D44">
        <f>-(B44/2)+SQRT((B44/2)^2-C44)</f>
        <v>-3</v>
      </c>
      <c r="E44" s="8"/>
      <c r="F44" s="8"/>
      <c r="G44" s="8"/>
      <c r="Q44" s="2"/>
    </row>
    <row r="45" spans="2:17" ht="15">
      <c r="B45">
        <f>B44</f>
        <v>6</v>
      </c>
      <c r="C45">
        <f>C44</f>
        <v>9</v>
      </c>
      <c r="D45">
        <f>-(B45/2)-SQRT((B45/2)^2-C45)</f>
        <v>-3</v>
      </c>
      <c r="Q45" s="2"/>
    </row>
    <row r="46" spans="5:17" ht="15">
      <c r="E46" s="8"/>
      <c r="F46" s="8"/>
      <c r="G46" s="8"/>
      <c r="Q46" s="2"/>
    </row>
    <row r="47" spans="2:17" ht="15">
      <c r="B47" t="s">
        <v>17</v>
      </c>
      <c r="C47">
        <v>3</v>
      </c>
      <c r="E47">
        <f>2*C47</f>
        <v>6</v>
      </c>
      <c r="F47">
        <f>C47^2</f>
        <v>9</v>
      </c>
      <c r="Q47" s="2"/>
    </row>
    <row r="48" spans="5:17" ht="15">
      <c r="E48" s="8"/>
      <c r="F48" s="8"/>
      <c r="G48" s="8"/>
      <c r="Q48" s="2"/>
    </row>
    <row r="49" ht="15">
      <c r="Q49" s="2"/>
    </row>
    <row r="50" spans="5:17" ht="15">
      <c r="E50" s="8"/>
      <c r="F50" s="8"/>
      <c r="G50" s="8"/>
      <c r="Q50" s="2"/>
    </row>
    <row r="51" ht="15">
      <c r="Q51" s="2"/>
    </row>
    <row r="52" spans="5:7" ht="12.75">
      <c r="E52" s="8"/>
      <c r="F52" s="8"/>
      <c r="G52" s="8"/>
    </row>
    <row r="53" spans="3:4" ht="15">
      <c r="C53" s="1"/>
      <c r="D53" s="1"/>
    </row>
    <row r="64" spans="3:4" ht="15">
      <c r="C64" s="1"/>
      <c r="D64" s="1"/>
    </row>
    <row r="65" spans="3:4" ht="15">
      <c r="C65" s="1"/>
      <c r="D65" s="1"/>
    </row>
    <row r="66" spans="3:4" ht="15">
      <c r="C66" s="1"/>
      <c r="D66" s="1"/>
    </row>
    <row r="67" spans="3:4" ht="15">
      <c r="C67" s="1"/>
      <c r="D67" s="1"/>
    </row>
    <row r="68" spans="3:4" ht="15">
      <c r="C68" s="1"/>
      <c r="D68" s="1"/>
    </row>
    <row r="69" spans="3:4" ht="15">
      <c r="C69" s="1"/>
      <c r="D69" s="1"/>
    </row>
    <row r="70" ht="15">
      <c r="D70" s="1"/>
    </row>
    <row r="71" spans="3:4" ht="15">
      <c r="C71" s="2"/>
      <c r="D71" s="1"/>
    </row>
    <row r="72" ht="15">
      <c r="D72" s="1"/>
    </row>
    <row r="73" spans="3:4" ht="15">
      <c r="C73" s="1"/>
      <c r="D73" s="1"/>
    </row>
    <row r="74" spans="3:4" ht="15">
      <c r="C74" s="1"/>
      <c r="D74" s="1"/>
    </row>
    <row r="75" spans="3:4" ht="15">
      <c r="C75" s="1"/>
      <c r="D75" s="1"/>
    </row>
    <row r="76" spans="3:4" ht="15">
      <c r="C76" s="1"/>
      <c r="D76" s="1"/>
    </row>
    <row r="77" spans="3:4" ht="15">
      <c r="C77" s="1"/>
      <c r="D77" s="1"/>
    </row>
    <row r="78" spans="3:4" ht="15">
      <c r="C78" s="1"/>
      <c r="D78" s="1"/>
    </row>
    <row r="79" spans="3:4" ht="15">
      <c r="C79" s="1"/>
      <c r="D79" s="1"/>
    </row>
    <row r="80" ht="15">
      <c r="D80" s="1"/>
    </row>
    <row r="81" spans="3:4" ht="15">
      <c r="C81" s="2"/>
      <c r="D81" s="1"/>
    </row>
    <row r="83" spans="3:4" ht="15">
      <c r="C83" s="1"/>
      <c r="D83" s="1"/>
    </row>
    <row r="84" spans="3:4" ht="15">
      <c r="C84" s="1"/>
      <c r="D84" s="1"/>
    </row>
    <row r="85" spans="3:4" ht="15">
      <c r="C85" s="1"/>
      <c r="D85" s="1"/>
    </row>
    <row r="86" spans="3:4" ht="15">
      <c r="C86" s="1"/>
      <c r="D86" s="1"/>
    </row>
    <row r="87" spans="3:4" ht="15">
      <c r="C87" s="1"/>
      <c r="D87" s="1"/>
    </row>
    <row r="88" spans="3:4" ht="15">
      <c r="C88" s="1"/>
      <c r="D88" s="1"/>
    </row>
    <row r="89" spans="3:4" ht="15">
      <c r="C89" s="1"/>
      <c r="D89" s="1"/>
    </row>
    <row r="91" ht="15">
      <c r="C91" s="2"/>
    </row>
    <row r="93" spans="3:4" ht="15">
      <c r="C93" s="1"/>
      <c r="D93" s="1"/>
    </row>
    <row r="94" spans="3:4" ht="15">
      <c r="C94" s="1"/>
      <c r="D94" s="1"/>
    </row>
    <row r="95" spans="3:4" ht="15">
      <c r="C95" s="1"/>
      <c r="D95" s="1"/>
    </row>
    <row r="96" spans="3:4" ht="15">
      <c r="C96" s="1"/>
      <c r="D96" s="1"/>
    </row>
    <row r="97" spans="3:4" ht="15">
      <c r="C97" s="1"/>
      <c r="D97" s="1"/>
    </row>
    <row r="98" spans="3:4" ht="15">
      <c r="C98" s="1"/>
      <c r="D98" s="1"/>
    </row>
    <row r="99" spans="3:4" ht="15">
      <c r="C99" s="1"/>
      <c r="D99" s="1"/>
    </row>
    <row r="101" ht="15">
      <c r="C101" s="2"/>
    </row>
    <row r="103" spans="3:4" ht="15">
      <c r="C103" s="1"/>
      <c r="D103" s="1"/>
    </row>
    <row r="104" spans="3:4" ht="15">
      <c r="C104" s="1"/>
      <c r="D104" s="1"/>
    </row>
    <row r="105" spans="3:4" ht="15">
      <c r="C105" s="1"/>
      <c r="D105" s="1"/>
    </row>
    <row r="106" spans="3:4" ht="15">
      <c r="C106" s="1"/>
      <c r="D106" s="1"/>
    </row>
    <row r="107" spans="3:4" ht="15">
      <c r="C107" s="1"/>
      <c r="D107" s="1"/>
    </row>
    <row r="108" spans="3:4" ht="15">
      <c r="C108" s="1"/>
      <c r="D108" s="1"/>
    </row>
    <row r="109" spans="3:4" ht="15">
      <c r="C109" s="1"/>
      <c r="D109" s="1"/>
    </row>
    <row r="111" ht="15">
      <c r="C111" s="2"/>
    </row>
    <row r="113" spans="3:4" ht="15">
      <c r="C113" s="1"/>
      <c r="D113" s="1"/>
    </row>
    <row r="114" spans="3:4" ht="15">
      <c r="C114" s="1"/>
      <c r="D114" s="1"/>
    </row>
    <row r="115" spans="3:4" ht="15">
      <c r="C115" s="1"/>
      <c r="D115" s="1"/>
    </row>
    <row r="116" spans="3:4" ht="15">
      <c r="C116" s="1"/>
      <c r="D116" s="1"/>
    </row>
    <row r="117" spans="3:4" ht="15">
      <c r="C117" s="1"/>
      <c r="D117" s="1"/>
    </row>
    <row r="118" spans="3:4" ht="15">
      <c r="C118" s="1"/>
      <c r="D118" s="1"/>
    </row>
    <row r="119" spans="3:4" ht="15">
      <c r="C119" s="1"/>
      <c r="D119" s="1"/>
    </row>
    <row r="121" ht="15">
      <c r="C121" s="2"/>
    </row>
    <row r="123" spans="3:4" ht="15">
      <c r="C123" s="1"/>
      <c r="D123" s="1"/>
    </row>
    <row r="124" spans="3:4" ht="15">
      <c r="C124" s="1"/>
      <c r="D124" s="1"/>
    </row>
    <row r="125" spans="3:4" ht="15">
      <c r="C125" s="1"/>
      <c r="D125" s="1"/>
    </row>
    <row r="126" spans="3:4" ht="15">
      <c r="C126" s="1"/>
      <c r="D126" s="1"/>
    </row>
    <row r="127" spans="3:4" ht="15">
      <c r="C127" s="1"/>
      <c r="D127" s="1"/>
    </row>
    <row r="128" spans="3:4" ht="15">
      <c r="C128" s="1"/>
      <c r="D128" s="1"/>
    </row>
    <row r="129" spans="3:4" ht="15">
      <c r="C129" s="1"/>
      <c r="D129" s="1"/>
    </row>
    <row r="131" ht="15">
      <c r="C131" s="2"/>
    </row>
    <row r="133" spans="3:4" ht="15">
      <c r="C133" s="1"/>
      <c r="D133" s="1"/>
    </row>
    <row r="134" spans="3:4" ht="15">
      <c r="C134" s="1"/>
      <c r="D134" s="1"/>
    </row>
    <row r="135" spans="3:4" ht="15">
      <c r="C135" s="1"/>
      <c r="D135" s="1"/>
    </row>
    <row r="136" spans="3:4" ht="15">
      <c r="C136" s="1"/>
      <c r="D136" s="1"/>
    </row>
    <row r="137" spans="3:4" ht="15">
      <c r="C137" s="1"/>
      <c r="D137" s="1"/>
    </row>
    <row r="138" spans="3:4" ht="15">
      <c r="C138" s="1"/>
      <c r="D138" s="1"/>
    </row>
    <row r="139" spans="3:4" ht="15">
      <c r="C139" s="1"/>
      <c r="D139" s="1"/>
    </row>
    <row r="143" spans="3:4" ht="15">
      <c r="C143" s="1"/>
      <c r="D143" s="1"/>
    </row>
    <row r="144" spans="3:4" ht="15">
      <c r="C144" s="1"/>
      <c r="D144" s="1"/>
    </row>
    <row r="145" spans="3:4" ht="15">
      <c r="C145" s="1"/>
      <c r="D145" s="1"/>
    </row>
    <row r="146" spans="3:4" ht="15">
      <c r="C146" s="1"/>
      <c r="D146" s="1"/>
    </row>
    <row r="147" spans="3:4" ht="15">
      <c r="C147" s="1"/>
      <c r="D147" s="1"/>
    </row>
    <row r="148" spans="3:4" ht="15">
      <c r="C148" s="1"/>
      <c r="D148" s="1"/>
    </row>
    <row r="149" spans="3:4" ht="15">
      <c r="C149" s="1"/>
      <c r="D149" s="1"/>
    </row>
    <row r="153" spans="3:4" ht="15">
      <c r="C153" s="1"/>
      <c r="D153" s="1"/>
    </row>
    <row r="154" spans="3:4" ht="15">
      <c r="C154" s="1"/>
      <c r="D154" s="1"/>
    </row>
    <row r="155" spans="3:4" ht="15">
      <c r="C155" s="1"/>
      <c r="D155" s="1"/>
    </row>
    <row r="156" spans="3:4" ht="15">
      <c r="C156" s="1"/>
      <c r="D156" s="1"/>
    </row>
    <row r="157" spans="3:4" ht="15">
      <c r="C157" s="1"/>
      <c r="D157" s="1"/>
    </row>
    <row r="158" spans="3:4" ht="15">
      <c r="C158" s="1"/>
      <c r="D158" s="1"/>
    </row>
    <row r="159" spans="3:4" ht="15">
      <c r="C159" s="1"/>
      <c r="D159" s="1"/>
    </row>
    <row r="163" spans="3:4" ht="15">
      <c r="C163" s="1"/>
      <c r="D163" s="1"/>
    </row>
    <row r="164" spans="3:4" ht="15">
      <c r="C164" s="1"/>
      <c r="D164" s="1"/>
    </row>
    <row r="165" spans="3:4" ht="15">
      <c r="C165" s="1"/>
      <c r="D165" s="1"/>
    </row>
    <row r="166" spans="3:4" ht="15">
      <c r="C166" s="1"/>
      <c r="D166" s="1"/>
    </row>
    <row r="167" spans="3:4" ht="15">
      <c r="C167" s="1"/>
      <c r="D167" s="1"/>
    </row>
    <row r="168" spans="3:4" ht="15">
      <c r="C168" s="1"/>
      <c r="D168" s="1"/>
    </row>
    <row r="169" spans="3:4" ht="15">
      <c r="C169" s="1"/>
      <c r="D169" s="1"/>
    </row>
    <row r="173" spans="3:4" ht="15">
      <c r="C173" s="1"/>
      <c r="D173" s="1"/>
    </row>
    <row r="174" spans="3:4" ht="15">
      <c r="C174" s="1"/>
      <c r="D174" s="1"/>
    </row>
    <row r="175" spans="3:4" ht="15">
      <c r="C175" s="1"/>
      <c r="D175" s="1"/>
    </row>
    <row r="176" spans="3:4" ht="15">
      <c r="C176" s="1"/>
      <c r="D176" s="1"/>
    </row>
    <row r="177" spans="3:4" ht="15">
      <c r="C177" s="1"/>
      <c r="D177" s="1"/>
    </row>
    <row r="178" spans="3:4" ht="15">
      <c r="C178" s="1"/>
      <c r="D178" s="1"/>
    </row>
    <row r="179" spans="3:4" ht="15">
      <c r="C179" s="1"/>
      <c r="D179" s="1"/>
    </row>
    <row r="183" spans="3:4" ht="15">
      <c r="C183" s="1"/>
      <c r="D183" s="1"/>
    </row>
    <row r="184" spans="3:4" ht="15">
      <c r="C184" s="1"/>
      <c r="D184" s="1"/>
    </row>
    <row r="185" spans="3:4" ht="15">
      <c r="C185" s="1"/>
      <c r="D185" s="1"/>
    </row>
    <row r="186" spans="3:4" ht="15">
      <c r="C186" s="1"/>
      <c r="D186" s="1"/>
    </row>
    <row r="187" spans="3:4" ht="15">
      <c r="C187" s="1"/>
      <c r="D187" s="1"/>
    </row>
    <row r="188" spans="3:4" ht="15">
      <c r="C188" s="1"/>
      <c r="D188" s="1"/>
    </row>
    <row r="189" spans="3:4" ht="15">
      <c r="C189" s="1"/>
      <c r="D189" s="1"/>
    </row>
    <row r="191" ht="15">
      <c r="C191" s="2"/>
    </row>
    <row r="193" spans="3:4" ht="15">
      <c r="C193" s="1"/>
      <c r="D193" s="1"/>
    </row>
    <row r="194" spans="3:4" ht="15">
      <c r="C194" s="1"/>
      <c r="D194" s="1"/>
    </row>
    <row r="195" spans="3:4" ht="15">
      <c r="C195" s="1"/>
      <c r="D195" s="1"/>
    </row>
    <row r="196" spans="3:4" ht="15">
      <c r="C196" s="1"/>
      <c r="D196" s="1"/>
    </row>
    <row r="197" spans="3:4" ht="15">
      <c r="C197" s="1"/>
      <c r="D197" s="1"/>
    </row>
    <row r="198" spans="3:4" ht="15">
      <c r="C198" s="1"/>
      <c r="D198" s="1"/>
    </row>
    <row r="199" spans="3:4" ht="15">
      <c r="C199" s="1"/>
      <c r="D19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Stefan Müller</cp:lastModifiedBy>
  <cp:lastPrinted>2019-12-13T16:49:52Z</cp:lastPrinted>
  <dcterms:created xsi:type="dcterms:W3CDTF">2009-10-08T17:52:09Z</dcterms:created>
  <dcterms:modified xsi:type="dcterms:W3CDTF">2019-12-13T16:50:19Z</dcterms:modified>
  <cp:category/>
  <cp:version/>
  <cp:contentType/>
  <cp:contentStatus/>
</cp:coreProperties>
</file>