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44" activeTab="0"/>
  </bookViews>
  <sheets>
    <sheet name="Arbeitsblatt" sheetId="1" r:id="rId1"/>
    <sheet name="Tabelle1" sheetId="2" r:id="rId2"/>
  </sheets>
  <definedNames>
    <definedName name="_xlfn.RANK.EQ" hidden="1">#NAME?</definedName>
    <definedName name="_xlnm.Print_Area" localSheetId="0">'Arbeitsblatt'!$A$1:$W$59</definedName>
  </definedNames>
  <calcPr fullCalcOnLoad="1"/>
</workbook>
</file>

<file path=xl/sharedStrings.xml><?xml version="1.0" encoding="utf-8"?>
<sst xmlns="http://schemas.openxmlformats.org/spreadsheetml/2006/main" count="118" uniqueCount="33">
  <si>
    <t>Lösung:</t>
  </si>
  <si>
    <t>Aufgabe 1:</t>
  </si>
  <si>
    <t>Für neue Zufallswerte</t>
  </si>
  <si>
    <t>F9 drücken</t>
  </si>
  <si>
    <t>b)</t>
  </si>
  <si>
    <t>c)</t>
  </si>
  <si>
    <t>www.schlauistwow.de</t>
  </si>
  <si>
    <t>Flächensätze</t>
  </si>
  <si>
    <t>a</t>
  </si>
  <si>
    <t>b</t>
  </si>
  <si>
    <t>c</t>
  </si>
  <si>
    <t>p</t>
  </si>
  <si>
    <t>q</t>
  </si>
  <si>
    <t>h</t>
  </si>
  <si>
    <t>c, p, q, h</t>
  </si>
  <si>
    <t>Gegeben ist ein rechtwinkliges Dreieck mit Hypotenuse c.</t>
  </si>
  <si>
    <t xml:space="preserve">a) </t>
  </si>
  <si>
    <t xml:space="preserve">Gegeben: </t>
  </si>
  <si>
    <t xml:space="preserve">Gesucht: </t>
  </si>
  <si>
    <t>d)</t>
  </si>
  <si>
    <t>e)</t>
  </si>
  <si>
    <t>f)</t>
  </si>
  <si>
    <t>a, p, q, h</t>
  </si>
  <si>
    <t>b, p, q, h</t>
  </si>
  <si>
    <t>a, b, c, h</t>
  </si>
  <si>
    <t>c = p + q</t>
  </si>
  <si>
    <t>a, b, q, h</t>
  </si>
  <si>
    <t>a, b, p, h</t>
  </si>
  <si>
    <t>a, b, c, q</t>
  </si>
  <si>
    <t>a, b, c, p</t>
  </si>
  <si>
    <t>b, c, q, h</t>
  </si>
  <si>
    <t>a, c, p, h</t>
  </si>
  <si>
    <t>Berechne die fehlenden Längen.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</si>
</sst>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7" borderId="0" xfId="0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2.421875" style="0" customWidth="1"/>
    <col min="2" max="2" width="3.8515625" style="0" customWidth="1"/>
    <col min="3" max="3" width="9.140625" style="0" customWidth="1"/>
    <col min="4" max="4" width="3.421875" style="0" customWidth="1"/>
    <col min="5" max="5" width="2.7109375" style="0" customWidth="1"/>
    <col min="6" max="6" width="2.57421875" style="0" customWidth="1"/>
    <col min="7" max="7" width="3.28125" style="0" customWidth="1"/>
    <col min="8" max="8" width="2.7109375" style="0" customWidth="1"/>
    <col min="9" max="9" width="5.7109375" style="0" customWidth="1"/>
    <col min="10" max="10" width="3.8515625" style="0" customWidth="1"/>
    <col min="11" max="11" width="8.421875" style="0" customWidth="1"/>
    <col min="12" max="12" width="2.00390625" style="0" customWidth="1"/>
    <col min="13" max="13" width="2.7109375" style="0" customWidth="1"/>
    <col min="14" max="14" width="5.00390625" style="0" customWidth="1"/>
    <col min="15" max="15" width="5.8515625" style="0" customWidth="1"/>
    <col min="16" max="16" width="4.421875" style="0" customWidth="1"/>
    <col min="17" max="17" width="2.8515625" style="0" customWidth="1"/>
    <col min="18" max="18" width="3.00390625" style="0" customWidth="1"/>
    <col min="19" max="19" width="4.421875" style="0" customWidth="1"/>
    <col min="20" max="20" width="2.140625" style="0" bestFit="1" customWidth="1"/>
    <col min="21" max="21" width="2.421875" style="0" customWidth="1"/>
    <col min="22" max="22" width="3.28125" style="0" customWidth="1"/>
    <col min="23" max="23" width="4.8515625" style="0" customWidth="1"/>
    <col min="24" max="24" width="11.57421875" style="7" customWidth="1"/>
    <col min="25" max="25" width="11.57421875" style="6" customWidth="1"/>
    <col min="26" max="26" width="11.57421875" style="4" customWidth="1"/>
    <col min="27" max="51" width="11.57421875" style="6" customWidth="1"/>
  </cols>
  <sheetData>
    <row r="1" spans="1:12" ht="12.75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8"/>
    </row>
    <row r="2" spans="1:12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8"/>
    </row>
    <row r="3" spans="1:26" ht="12.75">
      <c r="A3" s="1" t="s">
        <v>1</v>
      </c>
      <c r="K3" s="2"/>
      <c r="L3" s="3"/>
      <c r="M3" s="3"/>
      <c r="N3" s="1" t="s">
        <v>0</v>
      </c>
      <c r="Y3" s="13" t="s">
        <v>2</v>
      </c>
      <c r="Z3" s="13"/>
    </row>
    <row r="4" spans="1:26" s="6" customFormat="1" ht="12.75">
      <c r="A4" s="4" t="s">
        <v>15</v>
      </c>
      <c r="B4"/>
      <c r="C4"/>
      <c r="D4"/>
      <c r="E4"/>
      <c r="F4"/>
      <c r="G4"/>
      <c r="H4"/>
      <c r="I4"/>
      <c r="J4"/>
      <c r="K4" s="2"/>
      <c r="L4" s="3"/>
      <c r="M4" s="3"/>
      <c r="N4" s="1"/>
      <c r="O4"/>
      <c r="P4"/>
      <c r="Q4"/>
      <c r="R4"/>
      <c r="S4"/>
      <c r="T4"/>
      <c r="U4"/>
      <c r="V4"/>
      <c r="W4"/>
      <c r="X4" s="7"/>
      <c r="Y4" s="13" t="s">
        <v>3</v>
      </c>
      <c r="Z4" s="13"/>
    </row>
    <row r="5" spans="1:26" s="6" customFormat="1" ht="12.75">
      <c r="A5" t="s">
        <v>32</v>
      </c>
      <c r="B5"/>
      <c r="C5"/>
      <c r="D5"/>
      <c r="E5"/>
      <c r="F5"/>
      <c r="G5"/>
      <c r="H5"/>
      <c r="I5"/>
      <c r="J5"/>
      <c r="K5" s="2"/>
      <c r="L5" s="3"/>
      <c r="M5" s="3"/>
      <c r="N5"/>
      <c r="O5"/>
      <c r="P5"/>
      <c r="Q5"/>
      <c r="R5"/>
      <c r="S5"/>
      <c r="T5"/>
      <c r="U5"/>
      <c r="V5"/>
      <c r="W5"/>
      <c r="X5" s="7"/>
      <c r="Z5" s="4"/>
    </row>
    <row r="6" spans="11:26" s="6" customFormat="1" ht="12.75">
      <c r="K6" s="2"/>
      <c r="O6"/>
      <c r="P6"/>
      <c r="Q6"/>
      <c r="R6"/>
      <c r="S6"/>
      <c r="T6"/>
      <c r="U6"/>
      <c r="V6"/>
      <c r="W6"/>
      <c r="X6" s="7"/>
      <c r="Z6" s="4"/>
    </row>
    <row r="7" spans="1:23" ht="12.75">
      <c r="A7" s="5">
        <v>1</v>
      </c>
      <c r="B7" s="4" t="s">
        <v>16</v>
      </c>
      <c r="C7" s="4" t="s">
        <v>17</v>
      </c>
      <c r="D7" t="str">
        <f>VLOOKUP($A7,Tabelle1!$B$4:$S$53,9,FALSE)</f>
        <v>b = 24, c = 25</v>
      </c>
      <c r="K7" s="2"/>
      <c r="L7" s="3"/>
      <c r="M7" s="11" t="str">
        <f>B7</f>
        <v>a) </v>
      </c>
      <c r="N7" t="str">
        <f>VLOOKUP($A7,Tabelle1!$B$4:$S$53,11,FALSE)</f>
        <v>a² = c² - b² = 25² - 24² = 625 - 576 = 49</v>
      </c>
      <c r="O7" s="7"/>
      <c r="P7" s="7"/>
      <c r="Q7" s="7"/>
      <c r="R7" s="7"/>
      <c r="S7" s="7"/>
      <c r="T7" s="7"/>
      <c r="U7" s="7"/>
      <c r="V7" s="7"/>
      <c r="W7" s="7"/>
    </row>
    <row r="8" spans="1:23" ht="12.75">
      <c r="A8" s="5">
        <f>A7</f>
        <v>1</v>
      </c>
      <c r="B8" s="4"/>
      <c r="C8" s="4" t="s">
        <v>18</v>
      </c>
      <c r="D8" t="str">
        <f>VLOOKUP($A8,Tabelle1!$B$4:$S$53,10,FALSE)</f>
        <v>a, p, q, h</v>
      </c>
      <c r="K8" s="2"/>
      <c r="L8" s="3"/>
      <c r="N8" t="str">
        <f>VLOOKUP($A8,Tabelle1!$B$4:$S$53,12,FALSE)</f>
        <v>=&gt; a = 7</v>
      </c>
      <c r="O8" s="7"/>
      <c r="P8" s="7"/>
      <c r="Q8" s="7"/>
      <c r="R8" s="7"/>
      <c r="S8" s="7"/>
      <c r="T8" s="7"/>
      <c r="U8" s="7"/>
      <c r="V8" s="7"/>
      <c r="W8" s="7"/>
    </row>
    <row r="9" spans="1:23" ht="12.75">
      <c r="A9" s="5">
        <f aca="true" t="shared" si="0" ref="A9:A14">A8</f>
        <v>1</v>
      </c>
      <c r="K9" s="2"/>
      <c r="L9" s="3"/>
      <c r="M9" s="3"/>
      <c r="N9" t="str">
        <f>VLOOKUP($A9,Tabelle1!$B$4:$S$53,13,FALSE)</f>
        <v>a² = p·c </v>
      </c>
      <c r="O9" s="7"/>
      <c r="P9" s="7"/>
      <c r="Q9" s="7"/>
      <c r="R9" s="7"/>
      <c r="S9" s="7"/>
      <c r="T9" s="7"/>
      <c r="U9" s="7"/>
      <c r="V9" s="7"/>
      <c r="W9" s="7"/>
    </row>
    <row r="10" spans="1:23" ht="12.75">
      <c r="A10" s="5">
        <f t="shared" si="0"/>
        <v>1</v>
      </c>
      <c r="K10" s="2"/>
      <c r="L10" s="3"/>
      <c r="M10" s="3"/>
      <c r="N10" t="str">
        <f>VLOOKUP($A10,Tabelle1!$B$4:$S$53,14,FALSE)</f>
        <v>=&gt; p = a² : c = 7² : 25 = 49 : 25 = 1,96</v>
      </c>
      <c r="O10" s="7"/>
      <c r="P10" s="7"/>
      <c r="Q10" s="7"/>
      <c r="R10" s="7"/>
      <c r="S10" s="7"/>
      <c r="T10" s="7"/>
      <c r="U10" s="7"/>
      <c r="V10" s="7"/>
      <c r="W10" s="7"/>
    </row>
    <row r="11" spans="1:23" ht="12.75">
      <c r="A11" s="5">
        <f t="shared" si="0"/>
        <v>1</v>
      </c>
      <c r="K11" s="2"/>
      <c r="L11" s="3"/>
      <c r="M11" s="3"/>
      <c r="N11" t="str">
        <f>VLOOKUP($A11,Tabelle1!$B$4:$S$53,15,FALSE)</f>
        <v>p + q = c </v>
      </c>
      <c r="O11" s="7"/>
      <c r="P11" s="7"/>
      <c r="Q11" s="7"/>
      <c r="R11" s="7"/>
      <c r="S11" s="7"/>
      <c r="T11" s="7"/>
      <c r="U11" s="7"/>
      <c r="V11" s="7"/>
      <c r="W11" s="7"/>
    </row>
    <row r="12" spans="1:23" ht="12.75">
      <c r="A12" s="5">
        <f t="shared" si="0"/>
        <v>1</v>
      </c>
      <c r="K12" s="2"/>
      <c r="L12" s="3"/>
      <c r="M12" s="3"/>
      <c r="N12" t="str">
        <f>VLOOKUP($A12,Tabelle1!$B$4:$S$53,16,FALSE)</f>
        <v> =&gt; q = c - p = 25 - 1,96 = 23,04</v>
      </c>
      <c r="O12" s="7"/>
      <c r="P12" s="7"/>
      <c r="Q12" s="7"/>
      <c r="R12" s="7"/>
      <c r="S12" s="7"/>
      <c r="T12" s="7"/>
      <c r="U12" s="7"/>
      <c r="V12" s="7"/>
      <c r="W12" s="7"/>
    </row>
    <row r="13" spans="1:23" ht="12.75">
      <c r="A13" s="5">
        <f t="shared" si="0"/>
        <v>1</v>
      </c>
      <c r="K13" s="2"/>
      <c r="L13" s="3"/>
      <c r="M13" s="3"/>
      <c r="N13" t="str">
        <f>VLOOKUP($A13,Tabelle1!$B$4:$S$53,17,FALSE)</f>
        <v>h² = p·q = 1,96 · 23,04 = 45,1584</v>
      </c>
      <c r="O13" s="7"/>
      <c r="P13" s="7"/>
      <c r="Q13" s="7"/>
      <c r="R13" s="7"/>
      <c r="S13" s="7"/>
      <c r="T13" s="7"/>
      <c r="U13" s="7"/>
      <c r="V13" s="7"/>
      <c r="W13" s="7"/>
    </row>
    <row r="14" spans="1:23" ht="12.75">
      <c r="A14" s="5">
        <f t="shared" si="0"/>
        <v>1</v>
      </c>
      <c r="K14" s="2"/>
      <c r="L14" s="3"/>
      <c r="M14" s="3"/>
      <c r="N14" t="str">
        <f>VLOOKUP($A14,Tabelle1!$B$4:$S$53,18,FALSE)</f>
        <v>=&gt; h = √45,1584 = 6,72</v>
      </c>
      <c r="O14" s="9"/>
      <c r="P14" s="9"/>
      <c r="Q14" s="9"/>
      <c r="R14" s="9"/>
      <c r="S14" s="9"/>
      <c r="T14" s="9"/>
      <c r="U14" s="9"/>
      <c r="V14" s="9"/>
      <c r="W14" s="9"/>
    </row>
    <row r="15" spans="1:23" ht="12.75">
      <c r="A15" s="5"/>
      <c r="K15" s="2"/>
      <c r="L15" s="3"/>
      <c r="M15" s="3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5">
        <v>2</v>
      </c>
      <c r="B16" s="4" t="s">
        <v>4</v>
      </c>
      <c r="C16" s="4" t="s">
        <v>17</v>
      </c>
      <c r="D16" t="str">
        <f>VLOOKUP($A16,Tabelle1!$B$4:$S$53,9,FALSE)</f>
        <v>p = 8, c = 14</v>
      </c>
      <c r="K16" s="2"/>
      <c r="L16" s="3"/>
      <c r="M16" s="11" t="str">
        <f>B16</f>
        <v>b)</v>
      </c>
      <c r="N16" t="str">
        <f>VLOOKUP($A16,Tabelle1!$B$4:$S$53,11,FALSE)</f>
        <v>c = p + q</v>
      </c>
      <c r="O16" s="7"/>
      <c r="P16" s="7"/>
      <c r="Q16" s="7"/>
      <c r="R16" s="7"/>
      <c r="S16" s="7"/>
      <c r="T16" s="7"/>
      <c r="U16" s="7"/>
      <c r="V16" s="7"/>
      <c r="W16" s="7"/>
    </row>
    <row r="17" spans="1:23" ht="12.75">
      <c r="A17" s="5">
        <f>A16</f>
        <v>2</v>
      </c>
      <c r="B17" s="4"/>
      <c r="C17" s="4" t="s">
        <v>18</v>
      </c>
      <c r="D17" t="str">
        <f>VLOOKUP($A17,Tabelle1!$B$4:$S$53,10,FALSE)</f>
        <v>a, b, q, h</v>
      </c>
      <c r="K17" s="2"/>
      <c r="L17" s="3"/>
      <c r="N17" t="str">
        <f>VLOOKUP($A17,Tabelle1!$B$4:$S$53,12,FALSE)</f>
        <v>=&gt; q = c - p = 14 - 8 = 6</v>
      </c>
      <c r="O17" s="7"/>
      <c r="P17" s="7"/>
      <c r="Q17" s="7"/>
      <c r="R17" s="7"/>
      <c r="S17" s="7"/>
      <c r="T17" s="7"/>
      <c r="U17" s="7"/>
      <c r="V17" s="7"/>
      <c r="W17" s="7"/>
    </row>
    <row r="18" spans="1:23" ht="12.75">
      <c r="A18" s="5">
        <f aca="true" t="shared" si="1" ref="A18:A23">A17</f>
        <v>2</v>
      </c>
      <c r="K18" s="2"/>
      <c r="L18" s="3"/>
      <c r="M18" s="3"/>
      <c r="N18" t="str">
        <f>VLOOKUP($A18,Tabelle1!$B$4:$S$53,13,FALSE)</f>
        <v>a² = p · c = 8 · 14 = 112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ht="12.75">
      <c r="A19" s="5">
        <f t="shared" si="1"/>
        <v>2</v>
      </c>
      <c r="K19" s="2"/>
      <c r="L19" s="3"/>
      <c r="M19" s="3"/>
      <c r="N19" t="str">
        <f>VLOOKUP($A19,Tabelle1!$B$4:$S$53,14,FALSE)</f>
        <v>=&gt; a = √112 ≈ 10,58</v>
      </c>
      <c r="O19" s="7"/>
      <c r="P19" s="7"/>
      <c r="Q19" s="7"/>
      <c r="R19" s="7"/>
      <c r="S19" s="7"/>
      <c r="T19" s="7"/>
      <c r="U19" s="7"/>
      <c r="V19" s="7"/>
      <c r="W19" s="7"/>
    </row>
    <row r="20" spans="1:23" ht="12.75">
      <c r="A20" s="5">
        <f t="shared" si="1"/>
        <v>2</v>
      </c>
      <c r="K20" s="2"/>
      <c r="L20" s="3"/>
      <c r="M20" s="3"/>
      <c r="N20" t="str">
        <f>VLOOKUP($A20,Tabelle1!$B$4:$S$53,15,FALSE)</f>
        <v>b² = q · c = 6 · 14 = 84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ht="12.75">
      <c r="A21" s="5">
        <f t="shared" si="1"/>
        <v>2</v>
      </c>
      <c r="K21" s="2"/>
      <c r="L21" s="3"/>
      <c r="M21" s="3"/>
      <c r="N21" t="str">
        <f>VLOOKUP($A21,Tabelle1!$B$4:$S$53,16,FALSE)</f>
        <v>=&gt; b = √84 ≈ 9,17</v>
      </c>
      <c r="O21" s="7"/>
      <c r="P21" s="7"/>
      <c r="Q21" s="7"/>
      <c r="R21" s="7"/>
      <c r="S21" s="7"/>
      <c r="T21" s="7"/>
      <c r="U21" s="7"/>
      <c r="V21" s="7"/>
      <c r="W21" s="7"/>
    </row>
    <row r="22" spans="1:23" ht="12.75">
      <c r="A22" s="5">
        <f t="shared" si="1"/>
        <v>2</v>
      </c>
      <c r="K22" s="2"/>
      <c r="L22" s="3"/>
      <c r="M22" s="3"/>
      <c r="N22" t="str">
        <f>VLOOKUP($A22,Tabelle1!$B$4:$S$53,17,FALSE)</f>
        <v>h² = p · q = 8 · 6 = 48</v>
      </c>
      <c r="O22" s="7"/>
      <c r="P22" s="7"/>
      <c r="Q22" s="7"/>
      <c r="R22" s="7"/>
      <c r="S22" s="7"/>
      <c r="T22" s="7"/>
      <c r="U22" s="7"/>
      <c r="V22" s="7"/>
      <c r="W22" s="7"/>
    </row>
    <row r="23" spans="1:23" ht="12.75">
      <c r="A23" s="5">
        <f t="shared" si="1"/>
        <v>2</v>
      </c>
      <c r="K23" s="2"/>
      <c r="L23" s="3"/>
      <c r="M23" s="3"/>
      <c r="N23" t="str">
        <f>VLOOKUP($A23,Tabelle1!$B$4:$S$53,18,FALSE)</f>
        <v>=&gt; h = √48 ≈ 6,93</v>
      </c>
      <c r="O23" s="9"/>
      <c r="P23" s="9"/>
      <c r="Q23" s="9"/>
      <c r="R23" s="9"/>
      <c r="S23" s="9"/>
      <c r="T23" s="9"/>
      <c r="U23" s="9"/>
      <c r="V23" s="9"/>
      <c r="W23" s="9"/>
    </row>
    <row r="24" spans="1:23" ht="12.75">
      <c r="A24" s="5"/>
      <c r="K24" s="2"/>
      <c r="L24" s="3"/>
      <c r="M24" s="3"/>
      <c r="O24" s="9"/>
      <c r="P24" s="9"/>
      <c r="Q24" s="9"/>
      <c r="R24" s="9"/>
      <c r="S24" s="9"/>
      <c r="T24" s="9"/>
      <c r="U24" s="9"/>
      <c r="V24" s="9"/>
      <c r="W24" s="9"/>
    </row>
    <row r="25" spans="1:23" ht="12.75">
      <c r="A25" s="5">
        <v>3</v>
      </c>
      <c r="B25" s="4" t="s">
        <v>5</v>
      </c>
      <c r="C25" s="4" t="s">
        <v>17</v>
      </c>
      <c r="D25" t="str">
        <f>VLOOKUP($A25,Tabelle1!$B$4:$S$53,9,FALSE)</f>
        <v>b = 20, q = 16</v>
      </c>
      <c r="K25" s="2"/>
      <c r="L25" s="3"/>
      <c r="M25" s="11" t="str">
        <f>B25</f>
        <v>c)</v>
      </c>
      <c r="N25" t="str">
        <f>VLOOKUP($A25,Tabelle1!$B$4:$S$53,11,FALSE)</f>
        <v>b² = q · c </v>
      </c>
      <c r="O25" s="7"/>
      <c r="P25" s="7"/>
      <c r="Q25" s="7"/>
      <c r="R25" s="7"/>
      <c r="S25" s="7"/>
      <c r="T25" s="7"/>
      <c r="U25" s="7"/>
      <c r="V25" s="7"/>
      <c r="W25" s="7"/>
    </row>
    <row r="26" spans="1:23" ht="12.75">
      <c r="A26" s="5">
        <f>A25</f>
        <v>3</v>
      </c>
      <c r="B26" s="4"/>
      <c r="C26" s="4" t="s">
        <v>18</v>
      </c>
      <c r="D26" t="str">
        <f>VLOOKUP($A26,Tabelle1!$B$4:$S$53,10,FALSE)</f>
        <v>a, c, p, h</v>
      </c>
      <c r="K26" s="2"/>
      <c r="L26" s="3"/>
      <c r="N26" t="str">
        <f>VLOOKUP($A26,Tabelle1!$B$4:$S$53,12,FALSE)</f>
        <v>=&gt; c = b² : q = 20² : 16 = 400 : 16 = 25</v>
      </c>
      <c r="O26" s="7"/>
      <c r="P26" s="7"/>
      <c r="Q26" s="7"/>
      <c r="R26" s="7"/>
      <c r="S26" s="7"/>
      <c r="T26" s="7"/>
      <c r="U26" s="7"/>
      <c r="V26" s="7"/>
      <c r="W26" s="7"/>
    </row>
    <row r="27" spans="1:23" ht="12.75">
      <c r="A27" s="5">
        <f aca="true" t="shared" si="2" ref="A27:A32">A26</f>
        <v>3</v>
      </c>
      <c r="K27" s="2"/>
      <c r="L27" s="3"/>
      <c r="M27" s="3"/>
      <c r="N27" t="str">
        <f>VLOOKUP($A27,Tabelle1!$B$4:$S$53,13,FALSE)</f>
        <v>c = p + q</v>
      </c>
      <c r="O27" s="7"/>
      <c r="P27" s="7"/>
      <c r="Q27" s="7"/>
      <c r="R27" s="7"/>
      <c r="S27" s="7"/>
      <c r="T27" s="7"/>
      <c r="U27" s="7"/>
      <c r="V27" s="7"/>
      <c r="W27" s="7"/>
    </row>
    <row r="28" spans="1:23" ht="12.75">
      <c r="A28" s="5">
        <f t="shared" si="2"/>
        <v>3</v>
      </c>
      <c r="K28" s="2"/>
      <c r="L28" s="3"/>
      <c r="M28" s="3"/>
      <c r="N28" t="str">
        <f>VLOOKUP($A28,Tabelle1!$B$4:$S$53,14,FALSE)</f>
        <v>=&gt; p = c - q = 25 - 16 = 9</v>
      </c>
      <c r="O28" s="7"/>
      <c r="P28" s="7"/>
      <c r="Q28" s="7"/>
      <c r="R28" s="7"/>
      <c r="S28" s="7"/>
      <c r="T28" s="7"/>
      <c r="U28" s="7"/>
      <c r="V28" s="7"/>
      <c r="W28" s="7"/>
    </row>
    <row r="29" spans="1:23" ht="12.75">
      <c r="A29" s="5">
        <f t="shared" si="2"/>
        <v>3</v>
      </c>
      <c r="K29" s="2"/>
      <c r="L29" s="3"/>
      <c r="M29" s="3"/>
      <c r="N29" t="str">
        <f>VLOOKUP($A29,Tabelle1!$B$4:$S$53,15,FALSE)</f>
        <v>a² = p · c = 9 · 25 = 225</v>
      </c>
      <c r="O29" s="7"/>
      <c r="P29" s="7"/>
      <c r="Q29" s="7"/>
      <c r="R29" s="7"/>
      <c r="S29" s="7"/>
      <c r="T29" s="7"/>
      <c r="U29" s="7"/>
      <c r="V29" s="7"/>
      <c r="W29" s="7"/>
    </row>
    <row r="30" spans="1:23" ht="12.75">
      <c r="A30" s="5">
        <f t="shared" si="2"/>
        <v>3</v>
      </c>
      <c r="K30" s="2"/>
      <c r="L30" s="3"/>
      <c r="M30" s="3"/>
      <c r="N30" t="str">
        <f>VLOOKUP($A30,Tabelle1!$B$4:$S$53,16,FALSE)</f>
        <v>=&gt; a = √225 ≈ 15</v>
      </c>
      <c r="O30" s="7"/>
      <c r="P30" s="7"/>
      <c r="Q30" s="7"/>
      <c r="R30" s="7"/>
      <c r="S30" s="7"/>
      <c r="T30" s="7"/>
      <c r="U30" s="7"/>
      <c r="V30" s="7"/>
      <c r="W30" s="7"/>
    </row>
    <row r="31" spans="1:23" ht="12.75">
      <c r="A31" s="5">
        <f t="shared" si="2"/>
        <v>3</v>
      </c>
      <c r="K31" s="2"/>
      <c r="L31" s="3"/>
      <c r="M31" s="3"/>
      <c r="N31" t="str">
        <f>VLOOKUP($A31,Tabelle1!$B$4:$S$53,17,FALSE)</f>
        <v>h² = p · q = 9 · 16 = 144</v>
      </c>
      <c r="O31" s="7"/>
      <c r="P31" s="7"/>
      <c r="Q31" s="7"/>
      <c r="R31" s="7"/>
      <c r="S31" s="7"/>
      <c r="T31" s="7"/>
      <c r="U31" s="7"/>
      <c r="V31" s="7"/>
      <c r="W31" s="7"/>
    </row>
    <row r="32" spans="1:23" ht="12.75">
      <c r="A32" s="5">
        <f t="shared" si="2"/>
        <v>3</v>
      </c>
      <c r="K32" s="2"/>
      <c r="L32" s="3"/>
      <c r="M32" s="3"/>
      <c r="N32" t="str">
        <f>VLOOKUP($A32,Tabelle1!$B$4:$S$53,18,FALSE)</f>
        <v>=&gt; h = √144 ≈ 12</v>
      </c>
      <c r="O32" s="9"/>
      <c r="P32" s="9"/>
      <c r="Q32" s="9"/>
      <c r="R32" s="9"/>
      <c r="S32" s="9"/>
      <c r="T32" s="9"/>
      <c r="U32" s="9"/>
      <c r="V32" s="9"/>
      <c r="W32" s="9"/>
    </row>
    <row r="33" spans="1:23" ht="12.75">
      <c r="A33" s="5"/>
      <c r="K33" s="2"/>
      <c r="L33" s="3"/>
      <c r="M33" s="3"/>
      <c r="O33" s="9"/>
      <c r="P33" s="9"/>
      <c r="Q33" s="9"/>
      <c r="R33" s="9"/>
      <c r="S33" s="9"/>
      <c r="T33" s="9"/>
      <c r="U33" s="9"/>
      <c r="V33" s="9"/>
      <c r="W33" s="9"/>
    </row>
    <row r="34" spans="1:23" ht="12.75">
      <c r="A34" s="5">
        <v>4</v>
      </c>
      <c r="B34" s="4" t="s">
        <v>19</v>
      </c>
      <c r="C34" s="4" t="s">
        <v>17</v>
      </c>
      <c r="D34" t="str">
        <f>VLOOKUP($A34,Tabelle1!$B$4:$S$53,9,FALSE)</f>
        <v>p = 1, c = 11</v>
      </c>
      <c r="K34" s="2"/>
      <c r="L34" s="3"/>
      <c r="M34" s="11" t="str">
        <f>B34</f>
        <v>d)</v>
      </c>
      <c r="N34" t="str">
        <f>VLOOKUP($A34,Tabelle1!$B$4:$S$53,11,FALSE)</f>
        <v>c = p + q</v>
      </c>
      <c r="O34" s="7"/>
      <c r="P34" s="7"/>
      <c r="Q34" s="7"/>
      <c r="R34" s="7"/>
      <c r="S34" s="7"/>
      <c r="T34" s="7"/>
      <c r="U34" s="7"/>
      <c r="V34" s="7"/>
      <c r="W34" s="7"/>
    </row>
    <row r="35" spans="1:23" ht="12.75">
      <c r="A35" s="5">
        <f>A34</f>
        <v>4</v>
      </c>
      <c r="B35" s="4"/>
      <c r="C35" s="4" t="s">
        <v>18</v>
      </c>
      <c r="D35" t="str">
        <f>VLOOKUP($A35,Tabelle1!$B$4:$S$53,10,FALSE)</f>
        <v>a, b, q, h</v>
      </c>
      <c r="K35" s="2"/>
      <c r="L35" s="3"/>
      <c r="N35" t="str">
        <f>VLOOKUP($A35,Tabelle1!$B$4:$S$53,12,FALSE)</f>
        <v>=&gt; q = c - p = 11 - 1 = 10</v>
      </c>
      <c r="O35" s="7"/>
      <c r="P35" s="7"/>
      <c r="Q35" s="7"/>
      <c r="R35" s="7"/>
      <c r="S35" s="7"/>
      <c r="T35" s="7"/>
      <c r="U35" s="7"/>
      <c r="V35" s="7"/>
      <c r="W35" s="7"/>
    </row>
    <row r="36" spans="1:23" ht="12.75">
      <c r="A36" s="5">
        <f aca="true" t="shared" si="3" ref="A36:A41">A35</f>
        <v>4</v>
      </c>
      <c r="K36" s="2"/>
      <c r="L36" s="3"/>
      <c r="M36" s="3"/>
      <c r="N36" t="str">
        <f>VLOOKUP($A36,Tabelle1!$B$4:$S$53,13,FALSE)</f>
        <v>a² = p · c = 1 · 11 = 11</v>
      </c>
      <c r="O36" s="7"/>
      <c r="P36" s="7"/>
      <c r="Q36" s="7"/>
      <c r="R36" s="7"/>
      <c r="S36" s="7"/>
      <c r="T36" s="7"/>
      <c r="U36" s="7"/>
      <c r="V36" s="7"/>
      <c r="W36" s="7"/>
    </row>
    <row r="37" spans="1:23" ht="12.75">
      <c r="A37" s="5">
        <f t="shared" si="3"/>
        <v>4</v>
      </c>
      <c r="K37" s="2"/>
      <c r="L37" s="3"/>
      <c r="M37" s="3"/>
      <c r="N37" t="str">
        <f>VLOOKUP($A37,Tabelle1!$B$4:$S$53,14,FALSE)</f>
        <v>=&gt; a = √11 ≈ 3,32</v>
      </c>
      <c r="O37" s="7"/>
      <c r="P37" s="7"/>
      <c r="Q37" s="7"/>
      <c r="R37" s="7"/>
      <c r="S37" s="7"/>
      <c r="T37" s="7"/>
      <c r="U37" s="7"/>
      <c r="V37" s="7"/>
      <c r="W37" s="7"/>
    </row>
    <row r="38" spans="1:23" ht="12.75">
      <c r="A38" s="5">
        <f t="shared" si="3"/>
        <v>4</v>
      </c>
      <c r="K38" s="2"/>
      <c r="L38" s="3"/>
      <c r="M38" s="3"/>
      <c r="N38" t="str">
        <f>VLOOKUP($A38,Tabelle1!$B$4:$S$53,15,FALSE)</f>
        <v>b² = q · c = 10 · 11 = 110</v>
      </c>
      <c r="O38" s="7"/>
      <c r="P38" s="7"/>
      <c r="Q38" s="7"/>
      <c r="R38" s="7"/>
      <c r="S38" s="7"/>
      <c r="T38" s="7"/>
      <c r="U38" s="7"/>
      <c r="V38" s="7"/>
      <c r="W38" s="7"/>
    </row>
    <row r="39" spans="1:23" ht="12.75">
      <c r="A39" s="5">
        <f t="shared" si="3"/>
        <v>4</v>
      </c>
      <c r="K39" s="2"/>
      <c r="L39" s="3"/>
      <c r="M39" s="3"/>
      <c r="N39" t="str">
        <f>VLOOKUP($A39,Tabelle1!$B$4:$S$53,16,FALSE)</f>
        <v>=&gt; b = √110 ≈ 10,49</v>
      </c>
      <c r="O39" s="7"/>
      <c r="P39" s="7"/>
      <c r="Q39" s="7"/>
      <c r="R39" s="7"/>
      <c r="S39" s="7"/>
      <c r="T39" s="7"/>
      <c r="U39" s="7"/>
      <c r="V39" s="7"/>
      <c r="W39" s="7"/>
    </row>
    <row r="40" spans="1:23" ht="12.75">
      <c r="A40" s="5">
        <f t="shared" si="3"/>
        <v>4</v>
      </c>
      <c r="K40" s="2"/>
      <c r="L40" s="3"/>
      <c r="M40" s="3"/>
      <c r="N40" t="str">
        <f>VLOOKUP($A40,Tabelle1!$B$4:$S$53,17,FALSE)</f>
        <v>h² = p · q = 1 · 10 = 10</v>
      </c>
      <c r="O40" s="7"/>
      <c r="P40" s="7"/>
      <c r="Q40" s="7"/>
      <c r="R40" s="7"/>
      <c r="S40" s="7"/>
      <c r="T40" s="7"/>
      <c r="U40" s="7"/>
      <c r="V40" s="7"/>
      <c r="W40" s="7"/>
    </row>
    <row r="41" spans="1:23" ht="12.75">
      <c r="A41" s="5">
        <f t="shared" si="3"/>
        <v>4</v>
      </c>
      <c r="K41" s="2"/>
      <c r="L41" s="3"/>
      <c r="M41" s="3"/>
      <c r="N41" t="str">
        <f>VLOOKUP($A41,Tabelle1!$B$4:$S$53,18,FALSE)</f>
        <v>=&gt; h = √10 ≈ 3,16</v>
      </c>
      <c r="O41" s="9"/>
      <c r="P41" s="9"/>
      <c r="Q41" s="9"/>
      <c r="R41" s="9"/>
      <c r="S41" s="9"/>
      <c r="T41" s="9"/>
      <c r="U41" s="9"/>
      <c r="V41" s="9"/>
      <c r="W41" s="9"/>
    </row>
    <row r="42" spans="1:23" ht="12.75">
      <c r="A42" s="5"/>
      <c r="K42" s="2"/>
      <c r="L42" s="3"/>
      <c r="M42" s="3"/>
      <c r="O42" s="9"/>
      <c r="P42" s="9"/>
      <c r="Q42" s="9"/>
      <c r="R42" s="9"/>
      <c r="S42" s="9"/>
      <c r="T42" s="9"/>
      <c r="U42" s="9"/>
      <c r="V42" s="9"/>
      <c r="W42" s="9"/>
    </row>
    <row r="43" spans="1:23" ht="12.75">
      <c r="A43" s="5">
        <v>5</v>
      </c>
      <c r="B43" s="4" t="s">
        <v>20</v>
      </c>
      <c r="C43" s="4" t="s">
        <v>17</v>
      </c>
      <c r="D43" t="str">
        <f>VLOOKUP($A43,Tabelle1!$B$4:$S$53,9,FALSE)</f>
        <v>a = 8, p = 4</v>
      </c>
      <c r="K43" s="2"/>
      <c r="L43" s="3"/>
      <c r="M43" s="11" t="str">
        <f>B43</f>
        <v>e)</v>
      </c>
      <c r="N43" t="str">
        <f>VLOOKUP($A43,Tabelle1!$B$4:$S$53,11,FALSE)</f>
        <v>a² = p · c </v>
      </c>
      <c r="O43" s="7"/>
      <c r="P43" s="7"/>
      <c r="Q43" s="7"/>
      <c r="R43" s="7"/>
      <c r="S43" s="7"/>
      <c r="T43" s="7"/>
      <c r="U43" s="7"/>
      <c r="V43" s="7"/>
      <c r="W43" s="7"/>
    </row>
    <row r="44" spans="1:23" ht="12.75">
      <c r="A44" s="5">
        <f>A43</f>
        <v>5</v>
      </c>
      <c r="B44" s="4"/>
      <c r="C44" s="4" t="s">
        <v>18</v>
      </c>
      <c r="D44" t="str">
        <f>VLOOKUP($A44,Tabelle1!$B$4:$S$53,10,FALSE)</f>
        <v>b, c, q, h</v>
      </c>
      <c r="K44" s="2"/>
      <c r="L44" s="3"/>
      <c r="N44" t="str">
        <f>VLOOKUP($A44,Tabelle1!$B$4:$S$53,12,FALSE)</f>
        <v>=&gt; c = a² : p = 8² : 4 = 64 : 4 = 16</v>
      </c>
      <c r="O44" s="7"/>
      <c r="P44" s="7"/>
      <c r="Q44" s="7"/>
      <c r="R44" s="7"/>
      <c r="S44" s="7"/>
      <c r="T44" s="7"/>
      <c r="U44" s="7"/>
      <c r="V44" s="7"/>
      <c r="W44" s="7"/>
    </row>
    <row r="45" spans="1:23" ht="12.75">
      <c r="A45" s="5">
        <f aca="true" t="shared" si="4" ref="A45:A50">A44</f>
        <v>5</v>
      </c>
      <c r="K45" s="2"/>
      <c r="L45" s="3"/>
      <c r="M45" s="3"/>
      <c r="N45" t="str">
        <f>VLOOKUP($A45,Tabelle1!$B$4:$S$53,13,FALSE)</f>
        <v>c = p + q</v>
      </c>
      <c r="O45" s="7"/>
      <c r="P45" s="7"/>
      <c r="Q45" s="7"/>
      <c r="R45" s="7"/>
      <c r="S45" s="7"/>
      <c r="T45" s="7"/>
      <c r="U45" s="7"/>
      <c r="V45" s="7"/>
      <c r="W45" s="7"/>
    </row>
    <row r="46" spans="1:23" ht="12.75">
      <c r="A46" s="5">
        <f t="shared" si="4"/>
        <v>5</v>
      </c>
      <c r="K46" s="2"/>
      <c r="L46" s="3"/>
      <c r="M46" s="3"/>
      <c r="N46" t="str">
        <f>VLOOKUP($A46,Tabelle1!$B$4:$S$53,14,FALSE)</f>
        <v>=&gt; q = c - p = 16 - 4 = 12</v>
      </c>
      <c r="O46" s="7"/>
      <c r="P46" s="7"/>
      <c r="Q46" s="7"/>
      <c r="R46" s="7"/>
      <c r="S46" s="7"/>
      <c r="T46" s="7"/>
      <c r="U46" s="7"/>
      <c r="V46" s="7"/>
      <c r="W46" s="7"/>
    </row>
    <row r="47" spans="1:23" ht="12.75">
      <c r="A47" s="5">
        <f t="shared" si="4"/>
        <v>5</v>
      </c>
      <c r="K47" s="2"/>
      <c r="L47" s="3"/>
      <c r="M47" s="3"/>
      <c r="N47" t="str">
        <f>VLOOKUP($A47,Tabelle1!$B$4:$S$53,15,FALSE)</f>
        <v>b² = q · c = 12 · 16 = 192</v>
      </c>
      <c r="O47" s="7"/>
      <c r="P47" s="7"/>
      <c r="Q47" s="7"/>
      <c r="R47" s="7"/>
      <c r="S47" s="7"/>
      <c r="T47" s="7"/>
      <c r="U47" s="7"/>
      <c r="V47" s="7"/>
      <c r="W47" s="7"/>
    </row>
    <row r="48" spans="1:23" ht="12.75">
      <c r="A48" s="5">
        <f t="shared" si="4"/>
        <v>5</v>
      </c>
      <c r="K48" s="2"/>
      <c r="L48" s="3"/>
      <c r="M48" s="3"/>
      <c r="N48" t="str">
        <f>VLOOKUP($A48,Tabelle1!$B$4:$S$53,16,FALSE)</f>
        <v>=&gt; b = √192 ≈ 13,86</v>
      </c>
      <c r="O48" s="7"/>
      <c r="P48" s="7"/>
      <c r="Q48" s="7"/>
      <c r="R48" s="7"/>
      <c r="S48" s="7"/>
      <c r="T48" s="7"/>
      <c r="U48" s="7"/>
      <c r="V48" s="7"/>
      <c r="W48" s="7"/>
    </row>
    <row r="49" spans="1:23" ht="12.75">
      <c r="A49" s="5">
        <f t="shared" si="4"/>
        <v>5</v>
      </c>
      <c r="K49" s="2"/>
      <c r="L49" s="3"/>
      <c r="M49" s="3"/>
      <c r="N49" t="str">
        <f>VLOOKUP($A49,Tabelle1!$B$4:$S$53,17,FALSE)</f>
        <v>h² = p · q = 4 · 12 = 48</v>
      </c>
      <c r="O49" s="7"/>
      <c r="P49" s="7"/>
      <c r="Q49" s="7"/>
      <c r="R49" s="7"/>
      <c r="S49" s="7"/>
      <c r="T49" s="7"/>
      <c r="U49" s="7"/>
      <c r="V49" s="7"/>
      <c r="W49" s="7"/>
    </row>
    <row r="50" spans="1:23" ht="12.75">
      <c r="A50" s="5">
        <f t="shared" si="4"/>
        <v>5</v>
      </c>
      <c r="K50" s="2"/>
      <c r="L50" s="3"/>
      <c r="M50" s="3"/>
      <c r="N50" t="str">
        <f>VLOOKUP($A50,Tabelle1!$B$4:$S$53,18,FALSE)</f>
        <v>=&gt; h = √48 ≈ 6,93</v>
      </c>
      <c r="O50" s="9"/>
      <c r="P50" s="9"/>
      <c r="Q50" s="9"/>
      <c r="R50" s="9"/>
      <c r="S50" s="9"/>
      <c r="T50" s="9"/>
      <c r="U50" s="9"/>
      <c r="V50" s="9"/>
      <c r="W50" s="9"/>
    </row>
    <row r="51" ht="12.75">
      <c r="K51" s="2"/>
    </row>
    <row r="52" spans="1:23" ht="12.75">
      <c r="A52" s="5">
        <v>6</v>
      </c>
      <c r="B52" s="4" t="s">
        <v>21</v>
      </c>
      <c r="C52" s="4" t="s">
        <v>17</v>
      </c>
      <c r="D52" t="str">
        <f>VLOOKUP($A52,Tabelle1!$B$4:$S$53,9,FALSE)</f>
        <v>q = 36, h = 24</v>
      </c>
      <c r="K52" s="2"/>
      <c r="L52" s="3"/>
      <c r="M52" s="11" t="str">
        <f>B52</f>
        <v>f)</v>
      </c>
      <c r="N52" t="str">
        <f>VLOOKUP($A52,Tabelle1!$B$4:$S$53,11,FALSE)</f>
        <v>h² = p · q </v>
      </c>
      <c r="O52" s="7"/>
      <c r="P52" s="7"/>
      <c r="Q52" s="7"/>
      <c r="R52" s="7"/>
      <c r="S52" s="7"/>
      <c r="T52" s="7"/>
      <c r="U52" s="7"/>
      <c r="V52" s="7"/>
      <c r="W52" s="7"/>
    </row>
    <row r="53" spans="1:23" ht="12.75">
      <c r="A53" s="5">
        <f>A52</f>
        <v>6</v>
      </c>
      <c r="B53" s="4"/>
      <c r="C53" s="4" t="s">
        <v>18</v>
      </c>
      <c r="D53" t="str">
        <f>VLOOKUP($A53,Tabelle1!$B$4:$S$53,10,FALSE)</f>
        <v>a, b, c, p</v>
      </c>
      <c r="K53" s="2"/>
      <c r="L53" s="3"/>
      <c r="N53" t="str">
        <f>VLOOKUP($A53,Tabelle1!$B$4:$S$53,12,FALSE)</f>
        <v>=&gt; p = h² : q = 24² : 36 = 576 : 36 = 16</v>
      </c>
      <c r="O53" s="7"/>
      <c r="P53" s="7"/>
      <c r="Q53" s="7"/>
      <c r="R53" s="7"/>
      <c r="S53" s="7"/>
      <c r="T53" s="7"/>
      <c r="U53" s="7"/>
      <c r="V53" s="7"/>
      <c r="W53" s="7"/>
    </row>
    <row r="54" spans="1:23" ht="12.75">
      <c r="A54" s="5">
        <f aca="true" t="shared" si="5" ref="A54:A59">A53</f>
        <v>6</v>
      </c>
      <c r="K54" s="2"/>
      <c r="L54" s="3"/>
      <c r="M54" s="3"/>
      <c r="N54" t="str">
        <f>VLOOKUP($A54,Tabelle1!$B$4:$S$53,13,FALSE)</f>
        <v>c = p + q</v>
      </c>
      <c r="O54" s="7"/>
      <c r="P54" s="7"/>
      <c r="Q54" s="7"/>
      <c r="R54" s="7"/>
      <c r="S54" s="7"/>
      <c r="T54" s="7"/>
      <c r="U54" s="7"/>
      <c r="V54" s="7"/>
      <c r="W54" s="7"/>
    </row>
    <row r="55" spans="1:23" ht="12.75">
      <c r="A55" s="5">
        <f t="shared" si="5"/>
        <v>6</v>
      </c>
      <c r="K55" s="2"/>
      <c r="L55" s="3"/>
      <c r="M55" s="3"/>
      <c r="N55" t="str">
        <f>VLOOKUP($A55,Tabelle1!$B$4:$S$53,14,FALSE)</f>
        <v>=&gt; c = 16 + 36 = 52</v>
      </c>
      <c r="O55" s="7"/>
      <c r="P55" s="7"/>
      <c r="Q55" s="7"/>
      <c r="R55" s="7"/>
      <c r="S55" s="7"/>
      <c r="T55" s="7"/>
      <c r="U55" s="7"/>
      <c r="V55" s="7"/>
      <c r="W55" s="7"/>
    </row>
    <row r="56" spans="1:23" ht="12.75">
      <c r="A56" s="5">
        <f t="shared" si="5"/>
        <v>6</v>
      </c>
      <c r="K56" s="2"/>
      <c r="L56" s="3"/>
      <c r="M56" s="3"/>
      <c r="N56" t="str">
        <f>VLOOKUP($A56,Tabelle1!$B$4:$S$53,15,FALSE)</f>
        <v>a² = p · c = 16 · 52 = 832</v>
      </c>
      <c r="O56" s="7"/>
      <c r="P56" s="7"/>
      <c r="Q56" s="7"/>
      <c r="R56" s="7"/>
      <c r="S56" s="7"/>
      <c r="T56" s="7"/>
      <c r="U56" s="7"/>
      <c r="V56" s="7"/>
      <c r="W56" s="7"/>
    </row>
    <row r="57" spans="1:23" ht="12.75">
      <c r="A57" s="5">
        <f t="shared" si="5"/>
        <v>6</v>
      </c>
      <c r="K57" s="2"/>
      <c r="L57" s="3"/>
      <c r="M57" s="3"/>
      <c r="N57" t="str">
        <f>VLOOKUP($A57,Tabelle1!$B$4:$S$53,16,FALSE)</f>
        <v>=&gt; a = √832 ≈ 28,84</v>
      </c>
      <c r="O57" s="7"/>
      <c r="P57" s="7"/>
      <c r="Q57" s="7"/>
      <c r="R57" s="7"/>
      <c r="S57" s="7"/>
      <c r="T57" s="7"/>
      <c r="U57" s="7"/>
      <c r="V57" s="7"/>
      <c r="W57" s="7"/>
    </row>
    <row r="58" spans="1:23" ht="12.75">
      <c r="A58" s="5">
        <f t="shared" si="5"/>
        <v>6</v>
      </c>
      <c r="K58" s="2"/>
      <c r="L58" s="3"/>
      <c r="M58" s="3"/>
      <c r="N58" t="str">
        <f>VLOOKUP($A58,Tabelle1!$B$4:$S$53,17,FALSE)</f>
        <v>b² = q · c = 36 · 52 = 1872</v>
      </c>
      <c r="O58" s="7"/>
      <c r="P58" s="7"/>
      <c r="Q58" s="7"/>
      <c r="R58" s="7"/>
      <c r="S58" s="7"/>
      <c r="T58" s="7"/>
      <c r="U58" s="7"/>
      <c r="V58" s="7"/>
      <c r="W58" s="7"/>
    </row>
    <row r="59" spans="1:23" ht="12.75">
      <c r="A59" s="5">
        <f t="shared" si="5"/>
        <v>6</v>
      </c>
      <c r="B59" s="4" t="s">
        <v>6</v>
      </c>
      <c r="K59" s="2"/>
      <c r="L59" s="3"/>
      <c r="M59" s="3"/>
      <c r="N59" t="str">
        <f>VLOOKUP($A59,Tabelle1!$B$4:$S$53,18,FALSE)</f>
        <v>=&gt; b = √1872 ≈ 43,27</v>
      </c>
      <c r="O59" s="9"/>
      <c r="P59" s="9"/>
      <c r="Q59" s="9"/>
      <c r="R59" s="9"/>
      <c r="S59" s="9"/>
      <c r="T59" s="9"/>
      <c r="U59" s="9"/>
      <c r="V59" s="9"/>
      <c r="W59" s="9"/>
    </row>
  </sheetData>
  <sheetProtection/>
  <mergeCells count="4">
    <mergeCell ref="Y3:Z3"/>
    <mergeCell ref="Y4:Z4"/>
    <mergeCell ref="A1:K1"/>
    <mergeCell ref="A2:K2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W53"/>
  <sheetViews>
    <sheetView zoomScale="115" zoomScaleNormal="115" zoomScalePageLayoutView="0" workbookViewId="0" topLeftCell="A1">
      <pane ySplit="3" topLeftCell="A15" activePane="bottomLeft" state="frozen"/>
      <selection pane="topLeft" activeCell="A1" sqref="A1"/>
      <selection pane="bottomLeft" activeCell="A39" sqref="A39"/>
    </sheetView>
  </sheetViews>
  <sheetFormatPr defaultColWidth="11.421875" defaultRowHeight="12.75"/>
  <cols>
    <col min="12" max="12" width="37.8515625" style="0" bestFit="1" customWidth="1"/>
    <col min="13" max="13" width="36.57421875" style="0" bestFit="1" customWidth="1"/>
    <col min="14" max="14" width="20.8515625" style="0" bestFit="1" customWidth="1"/>
    <col min="15" max="15" width="35.421875" style="0" bestFit="1" customWidth="1"/>
    <col min="16" max="16" width="35.421875" style="0" customWidth="1"/>
    <col min="17" max="17" width="31.57421875" style="0" bestFit="1" customWidth="1"/>
    <col min="18" max="18" width="30.8515625" style="0" bestFit="1" customWidth="1"/>
    <col min="19" max="19" width="28.421875" style="0" bestFit="1" customWidth="1"/>
  </cols>
  <sheetData>
    <row r="3" spans="4:12" ht="12.75"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/>
      <c r="K3" s="4"/>
      <c r="L3" s="4" t="s">
        <v>10</v>
      </c>
    </row>
    <row r="4" spans="2:19" ht="12.75">
      <c r="B4">
        <f aca="true" t="shared" si="0" ref="B4:B20">RANK(C4,$C$4:$C$53)</f>
        <v>17</v>
      </c>
      <c r="C4" s="15">
        <f ca="1">RAND()</f>
        <v>0.7358381746170537</v>
      </c>
      <c r="D4" s="10">
        <v>3</v>
      </c>
      <c r="E4" s="10">
        <v>4</v>
      </c>
      <c r="F4">
        <v>5</v>
      </c>
      <c r="G4">
        <f aca="true" t="shared" si="1" ref="G4:G18">D4^2/F4</f>
        <v>1.8</v>
      </c>
      <c r="H4">
        <f aca="true" t="shared" si="2" ref="H4:H18">F4-G4</f>
        <v>3.2</v>
      </c>
      <c r="I4">
        <f aca="true" t="shared" si="3" ref="I4:I19">SQRT(G4*H4)</f>
        <v>2.4000000000000004</v>
      </c>
      <c r="J4" t="str">
        <f>"a = "&amp;D4&amp;", b = "&amp;E4</f>
        <v>a = 3, b = 4</v>
      </c>
      <c r="K4" s="4" t="s">
        <v>14</v>
      </c>
      <c r="L4" t="str">
        <f>"c² = a² + b² = "&amp;D4&amp;"² + "&amp;E4&amp;"² = "&amp;D4^2&amp;" + "&amp;E4^2&amp;" = "&amp;D4^2+E4^2</f>
        <v>c² = a² + b² = 3² + 4² = 9 + 16 = 25</v>
      </c>
      <c r="M4" s="4" t="str">
        <f>"=&gt; c = "&amp;F4</f>
        <v>=&gt; c = 5</v>
      </c>
      <c r="N4" t="str">
        <f>"a² = p·c "</f>
        <v>a² = p·c </v>
      </c>
      <c r="O4" t="str">
        <f aca="true" t="shared" si="4" ref="O4:O18">"=&gt; p = a² : c = "&amp;D4&amp;"² : "&amp;F4&amp;" = "&amp;D4^2&amp;" : "&amp;F4&amp;" = "&amp;G4</f>
        <v>=&gt; p = a² : c = 3² : 5 = 9 : 5 = 1,8</v>
      </c>
      <c r="P4" t="str">
        <f>"p + q = c "</f>
        <v>p + q = c </v>
      </c>
      <c r="Q4" t="str">
        <f aca="true" t="shared" si="5" ref="Q4:Q18">" =&gt; q = c - p = "&amp;F4&amp;" - "&amp;G4&amp;" = "&amp;H4</f>
        <v> =&gt; q = c - p = 5 - 1,8 = 3,2</v>
      </c>
      <c r="R4" t="str">
        <f aca="true" t="shared" si="6" ref="R4:R13">"h² = p·q = "&amp;G4&amp;" · "&amp;H4&amp;" = "&amp;I4^2</f>
        <v>h² = p·q = 1,8 · 3,2 = 5,76</v>
      </c>
      <c r="S4" t="str">
        <f aca="true" t="shared" si="7" ref="S4:S14">"=&gt; h = √"&amp;I4^2&amp;" = "&amp;I4</f>
        <v>=&gt; h = √5,76 = 2,4</v>
      </c>
    </row>
    <row r="5" spans="2:19" ht="12.75">
      <c r="B5">
        <f t="shared" si="0"/>
        <v>29</v>
      </c>
      <c r="C5" s="15">
        <f aca="true" ca="1" t="shared" si="8" ref="C5:C53">RAND()</f>
        <v>0.5495344315878966</v>
      </c>
      <c r="D5" s="10">
        <v>7</v>
      </c>
      <c r="E5" s="10">
        <v>24</v>
      </c>
      <c r="F5">
        <v>25</v>
      </c>
      <c r="G5">
        <f t="shared" si="1"/>
        <v>1.96</v>
      </c>
      <c r="H5">
        <f t="shared" si="2"/>
        <v>23.04</v>
      </c>
      <c r="I5">
        <f t="shared" si="3"/>
        <v>6.72</v>
      </c>
      <c r="J5" t="str">
        <f>"a = "&amp;D5&amp;", b = "&amp;E5</f>
        <v>a = 7, b = 24</v>
      </c>
      <c r="K5" s="4" t="s">
        <v>14</v>
      </c>
      <c r="L5" t="str">
        <f>"c² = a² + b² = "&amp;D5&amp;"² + "&amp;E5&amp;"² = "&amp;D5^2&amp;" + "&amp;E5^2&amp;" = "&amp;D5^2+E5^2</f>
        <v>c² = a² + b² = 7² + 24² = 49 + 576 = 625</v>
      </c>
      <c r="M5" s="4" t="str">
        <f>"=&gt; c = "&amp;F5</f>
        <v>=&gt; c = 25</v>
      </c>
      <c r="N5" t="str">
        <f aca="true" t="shared" si="9" ref="N5:N13">"a² = p·c "</f>
        <v>a² = p·c </v>
      </c>
      <c r="O5" t="str">
        <f t="shared" si="4"/>
        <v>=&gt; p = a² : c = 7² : 25 = 49 : 25 = 1,96</v>
      </c>
      <c r="P5" t="str">
        <f aca="true" t="shared" si="10" ref="P5:P18">"p + q = c "</f>
        <v>p + q = c </v>
      </c>
      <c r="Q5" t="str">
        <f t="shared" si="5"/>
        <v> =&gt; q = c - p = 25 - 1,96 = 23,04</v>
      </c>
      <c r="R5" t="str">
        <f t="shared" si="6"/>
        <v>h² = p·q = 1,96 · 23,04 = 45,1584</v>
      </c>
      <c r="S5" t="str">
        <f t="shared" si="7"/>
        <v>=&gt; h = √45,1584 = 6,72</v>
      </c>
    </row>
    <row r="6" spans="2:19" ht="12.75">
      <c r="B6">
        <f t="shared" si="0"/>
        <v>32</v>
      </c>
      <c r="C6" s="15">
        <f ca="1" t="shared" si="8"/>
        <v>0.4838124928088864</v>
      </c>
      <c r="D6" s="10">
        <v>6</v>
      </c>
      <c r="E6" s="10">
        <v>8</v>
      </c>
      <c r="F6">
        <v>10</v>
      </c>
      <c r="G6">
        <f t="shared" si="1"/>
        <v>3.6</v>
      </c>
      <c r="H6">
        <f t="shared" si="2"/>
        <v>6.4</v>
      </c>
      <c r="I6">
        <f t="shared" si="3"/>
        <v>4.800000000000001</v>
      </c>
      <c r="J6" t="str">
        <f>"a = "&amp;D6&amp;", b = "&amp;E6</f>
        <v>a = 6, b = 8</v>
      </c>
      <c r="K6" s="4" t="s">
        <v>14</v>
      </c>
      <c r="L6" t="str">
        <f>"c² = a² + b² = "&amp;D6&amp;"² + "&amp;E6&amp;"² = "&amp;D6^2&amp;" + "&amp;E6^2&amp;" = "&amp;D6^2+E6^2</f>
        <v>c² = a² + b² = 6² + 8² = 36 + 64 = 100</v>
      </c>
      <c r="M6" s="4" t="str">
        <f>"=&gt; c = "&amp;F6</f>
        <v>=&gt; c = 10</v>
      </c>
      <c r="N6" t="str">
        <f t="shared" si="9"/>
        <v>a² = p·c </v>
      </c>
      <c r="O6" t="str">
        <f t="shared" si="4"/>
        <v>=&gt; p = a² : c = 6² : 10 = 36 : 10 = 3,6</v>
      </c>
      <c r="P6" t="str">
        <f t="shared" si="10"/>
        <v>p + q = c </v>
      </c>
      <c r="Q6" t="str">
        <f t="shared" si="5"/>
        <v> =&gt; q = c - p = 10 - 3,6 = 6,4</v>
      </c>
      <c r="R6" t="str">
        <f t="shared" si="6"/>
        <v>h² = p·q = 3,6 · 6,4 = 23,04</v>
      </c>
      <c r="S6" t="str">
        <f t="shared" si="7"/>
        <v>=&gt; h = √23,04 = 4,8</v>
      </c>
    </row>
    <row r="7" spans="2:19" ht="12.75">
      <c r="B7">
        <f t="shared" si="0"/>
        <v>38</v>
      </c>
      <c r="C7" s="15">
        <f ca="1" t="shared" si="8"/>
        <v>0.3221139576179126</v>
      </c>
      <c r="D7" s="10">
        <v>14</v>
      </c>
      <c r="E7" s="10">
        <v>48</v>
      </c>
      <c r="F7">
        <v>50</v>
      </c>
      <c r="G7">
        <f t="shared" si="1"/>
        <v>3.92</v>
      </c>
      <c r="H7">
        <f t="shared" si="2"/>
        <v>46.08</v>
      </c>
      <c r="I7">
        <f t="shared" si="3"/>
        <v>13.44</v>
      </c>
      <c r="J7" t="str">
        <f>"a = "&amp;D7&amp;", b = "&amp;E7</f>
        <v>a = 14, b = 48</v>
      </c>
      <c r="K7" s="4" t="s">
        <v>14</v>
      </c>
      <c r="L7" t="str">
        <f>"c² = a² + b² = "&amp;D7&amp;"² + "&amp;E7&amp;"² = "&amp;D7^2&amp;" + "&amp;E7^2&amp;" = "&amp;D7^2+E7^2</f>
        <v>c² = a² + b² = 14² + 48² = 196 + 2304 = 2500</v>
      </c>
      <c r="M7" s="4" t="str">
        <f>"=&gt; c = "&amp;F7</f>
        <v>=&gt; c = 50</v>
      </c>
      <c r="N7" t="str">
        <f t="shared" si="9"/>
        <v>a² = p·c </v>
      </c>
      <c r="O7" t="str">
        <f t="shared" si="4"/>
        <v>=&gt; p = a² : c = 14² : 50 = 196 : 50 = 3,92</v>
      </c>
      <c r="P7" t="str">
        <f t="shared" si="10"/>
        <v>p + q = c </v>
      </c>
      <c r="Q7" t="str">
        <f t="shared" si="5"/>
        <v> =&gt; q = c - p = 50 - 3,92 = 46,08</v>
      </c>
      <c r="R7" t="str">
        <f t="shared" si="6"/>
        <v>h² = p·q = 3,92 · 46,08 = 180,6336</v>
      </c>
      <c r="S7" t="str">
        <f t="shared" si="7"/>
        <v>=&gt; h = √180,6336 = 13,44</v>
      </c>
    </row>
    <row r="8" spans="2:19" ht="12.75">
      <c r="B8">
        <f t="shared" si="0"/>
        <v>45</v>
      </c>
      <c r="C8" s="15">
        <f ca="1" t="shared" si="8"/>
        <v>0.13564888601373226</v>
      </c>
      <c r="D8" s="10">
        <v>9</v>
      </c>
      <c r="E8" s="10">
        <v>12</v>
      </c>
      <c r="F8">
        <v>15</v>
      </c>
      <c r="G8">
        <f t="shared" si="1"/>
        <v>5.4</v>
      </c>
      <c r="H8">
        <f t="shared" si="2"/>
        <v>9.6</v>
      </c>
      <c r="I8">
        <f t="shared" si="3"/>
        <v>7.2</v>
      </c>
      <c r="J8" t="str">
        <f>"a = "&amp;D8&amp;", b = "&amp;E8</f>
        <v>a = 9, b = 12</v>
      </c>
      <c r="K8" s="4" t="s">
        <v>14</v>
      </c>
      <c r="L8" t="str">
        <f>"c² = a² + b² = "&amp;D8&amp;"² + "&amp;E8&amp;"² = "&amp;D8^2&amp;" + "&amp;E8^2&amp;" = "&amp;D8^2+E8^2</f>
        <v>c² = a² + b² = 9² + 12² = 81 + 144 = 225</v>
      </c>
      <c r="M8" s="4" t="str">
        <f>"=&gt; c = "&amp;F8</f>
        <v>=&gt; c = 15</v>
      </c>
      <c r="N8" t="str">
        <f t="shared" si="9"/>
        <v>a² = p·c </v>
      </c>
      <c r="O8" t="str">
        <f t="shared" si="4"/>
        <v>=&gt; p = a² : c = 9² : 15 = 81 : 15 = 5,4</v>
      </c>
      <c r="P8" t="str">
        <f t="shared" si="10"/>
        <v>p + q = c </v>
      </c>
      <c r="Q8" t="str">
        <f t="shared" si="5"/>
        <v> =&gt; q = c - p = 15 - 5,4 = 9,6</v>
      </c>
      <c r="R8" t="str">
        <f t="shared" si="6"/>
        <v>h² = p·q = 5,4 · 9,6 = 51,84</v>
      </c>
      <c r="S8" t="str">
        <f t="shared" si="7"/>
        <v>=&gt; h = √51,84 = 7,2</v>
      </c>
    </row>
    <row r="9" spans="2:19" ht="12.75">
      <c r="B9">
        <f t="shared" si="0"/>
        <v>19</v>
      </c>
      <c r="C9" s="15">
        <f ca="1" t="shared" si="8"/>
        <v>0.7212957074313929</v>
      </c>
      <c r="D9" s="12">
        <v>3</v>
      </c>
      <c r="E9" s="10">
        <v>4</v>
      </c>
      <c r="F9" s="10">
        <v>5</v>
      </c>
      <c r="G9">
        <f t="shared" si="1"/>
        <v>1.8</v>
      </c>
      <c r="H9">
        <f t="shared" si="2"/>
        <v>3.2</v>
      </c>
      <c r="I9">
        <f t="shared" si="3"/>
        <v>2.4000000000000004</v>
      </c>
      <c r="J9" t="str">
        <f>"b = "&amp;E9&amp;", c = "&amp;F9</f>
        <v>b = 4, c = 5</v>
      </c>
      <c r="K9" s="4" t="s">
        <v>22</v>
      </c>
      <c r="L9" t="str">
        <f>"a² = c² - b² = "&amp;F9&amp;"² - "&amp;E9&amp;"² = "&amp;F9^2&amp;" - "&amp;E9^2&amp;" = "&amp;F9^2-E9^2</f>
        <v>a² = c² - b² = 5² - 4² = 25 - 16 = 9</v>
      </c>
      <c r="M9" s="4" t="str">
        <f>"=&gt; a = "&amp;D9</f>
        <v>=&gt; a = 3</v>
      </c>
      <c r="N9" t="str">
        <f>"a² = p·c "</f>
        <v>a² = p·c </v>
      </c>
      <c r="O9" t="str">
        <f t="shared" si="4"/>
        <v>=&gt; p = a² : c = 3² : 5 = 9 : 5 = 1,8</v>
      </c>
      <c r="P9" t="str">
        <f>"p + q = c "</f>
        <v>p + q = c </v>
      </c>
      <c r="Q9" t="str">
        <f t="shared" si="5"/>
        <v> =&gt; q = c - p = 5 - 1,8 = 3,2</v>
      </c>
      <c r="R9" t="str">
        <f t="shared" si="6"/>
        <v>h² = p·q = 1,8 · 3,2 = 5,76</v>
      </c>
      <c r="S9" t="str">
        <f t="shared" si="7"/>
        <v>=&gt; h = √5,76 = 2,4</v>
      </c>
    </row>
    <row r="10" spans="2:19" ht="12.75">
      <c r="B10">
        <f t="shared" si="0"/>
        <v>1</v>
      </c>
      <c r="C10" s="15">
        <f ca="1" t="shared" si="8"/>
        <v>0.9914961346913403</v>
      </c>
      <c r="D10" s="12">
        <v>7</v>
      </c>
      <c r="E10" s="10">
        <v>24</v>
      </c>
      <c r="F10" s="10">
        <v>25</v>
      </c>
      <c r="G10">
        <f t="shared" si="1"/>
        <v>1.96</v>
      </c>
      <c r="H10">
        <f t="shared" si="2"/>
        <v>23.04</v>
      </c>
      <c r="I10">
        <f t="shared" si="3"/>
        <v>6.72</v>
      </c>
      <c r="J10" t="str">
        <f>"b = "&amp;E10&amp;", c = "&amp;F10</f>
        <v>b = 24, c = 25</v>
      </c>
      <c r="K10" s="4" t="s">
        <v>22</v>
      </c>
      <c r="L10" t="str">
        <f>"a² = c² - b² = "&amp;F10&amp;"² - "&amp;E10&amp;"² = "&amp;F10^2&amp;" - "&amp;E10^2&amp;" = "&amp;F10^2-E10^2</f>
        <v>a² = c² - b² = 25² - 24² = 625 - 576 = 49</v>
      </c>
      <c r="M10" s="4" t="str">
        <f>"=&gt; a = "&amp;D10</f>
        <v>=&gt; a = 7</v>
      </c>
      <c r="N10" t="str">
        <f t="shared" si="9"/>
        <v>a² = p·c </v>
      </c>
      <c r="O10" t="str">
        <f t="shared" si="4"/>
        <v>=&gt; p = a² : c = 7² : 25 = 49 : 25 = 1,96</v>
      </c>
      <c r="P10" t="str">
        <f t="shared" si="10"/>
        <v>p + q = c </v>
      </c>
      <c r="Q10" t="str">
        <f t="shared" si="5"/>
        <v> =&gt; q = c - p = 25 - 1,96 = 23,04</v>
      </c>
      <c r="R10" t="str">
        <f t="shared" si="6"/>
        <v>h² = p·q = 1,96 · 23,04 = 45,1584</v>
      </c>
      <c r="S10" t="str">
        <f t="shared" si="7"/>
        <v>=&gt; h = √45,1584 = 6,72</v>
      </c>
    </row>
    <row r="11" spans="2:19" ht="12.75">
      <c r="B11">
        <f t="shared" si="0"/>
        <v>46</v>
      </c>
      <c r="C11" s="15">
        <f ca="1" t="shared" si="8"/>
        <v>0.12516285121429205</v>
      </c>
      <c r="D11" s="12">
        <v>6</v>
      </c>
      <c r="E11" s="10">
        <v>8</v>
      </c>
      <c r="F11" s="10">
        <v>10</v>
      </c>
      <c r="G11">
        <f t="shared" si="1"/>
        <v>3.6</v>
      </c>
      <c r="H11">
        <f t="shared" si="2"/>
        <v>6.4</v>
      </c>
      <c r="I11">
        <f t="shared" si="3"/>
        <v>4.800000000000001</v>
      </c>
      <c r="J11" t="str">
        <f>"b = "&amp;E11&amp;", c = "&amp;F11</f>
        <v>b = 8, c = 10</v>
      </c>
      <c r="K11" s="4" t="s">
        <v>22</v>
      </c>
      <c r="L11" t="str">
        <f>"a² = c² - b² = "&amp;F11&amp;"² - "&amp;E11&amp;"² = "&amp;F11^2&amp;" - "&amp;E11^2&amp;" = "&amp;F11^2-E11^2</f>
        <v>a² = c² - b² = 10² - 8² = 100 - 64 = 36</v>
      </c>
      <c r="M11" s="4" t="str">
        <f>"=&gt; a = "&amp;D11</f>
        <v>=&gt; a = 6</v>
      </c>
      <c r="N11" t="str">
        <f t="shared" si="9"/>
        <v>a² = p·c </v>
      </c>
      <c r="O11" t="str">
        <f t="shared" si="4"/>
        <v>=&gt; p = a² : c = 6² : 10 = 36 : 10 = 3,6</v>
      </c>
      <c r="P11" t="str">
        <f t="shared" si="10"/>
        <v>p + q = c </v>
      </c>
      <c r="Q11" t="str">
        <f t="shared" si="5"/>
        <v> =&gt; q = c - p = 10 - 3,6 = 6,4</v>
      </c>
      <c r="R11" t="str">
        <f t="shared" si="6"/>
        <v>h² = p·q = 3,6 · 6,4 = 23,04</v>
      </c>
      <c r="S11" t="str">
        <f t="shared" si="7"/>
        <v>=&gt; h = √23,04 = 4,8</v>
      </c>
    </row>
    <row r="12" spans="2:19" ht="12.75">
      <c r="B12">
        <f t="shared" si="0"/>
        <v>20</v>
      </c>
      <c r="C12" s="15">
        <f ca="1" t="shared" si="8"/>
        <v>0.7061244887242801</v>
      </c>
      <c r="D12" s="12">
        <v>14</v>
      </c>
      <c r="E12" s="10">
        <v>48</v>
      </c>
      <c r="F12" s="10">
        <v>50</v>
      </c>
      <c r="G12">
        <f t="shared" si="1"/>
        <v>3.92</v>
      </c>
      <c r="H12">
        <f t="shared" si="2"/>
        <v>46.08</v>
      </c>
      <c r="I12">
        <f t="shared" si="3"/>
        <v>13.44</v>
      </c>
      <c r="J12" t="str">
        <f>"b = "&amp;E12&amp;", c = "&amp;F12</f>
        <v>b = 48, c = 50</v>
      </c>
      <c r="K12" s="4" t="s">
        <v>22</v>
      </c>
      <c r="L12" t="str">
        <f>"a² = c² - b² = "&amp;F12&amp;"² - "&amp;E12&amp;"² = "&amp;F12^2&amp;" - "&amp;E12^2&amp;" = "&amp;F12^2-E12^2</f>
        <v>a² = c² - b² = 50² - 48² = 2500 - 2304 = 196</v>
      </c>
      <c r="M12" s="4" t="str">
        <f>"=&gt; a = "&amp;D12</f>
        <v>=&gt; a = 14</v>
      </c>
      <c r="N12" t="str">
        <f t="shared" si="9"/>
        <v>a² = p·c </v>
      </c>
      <c r="O12" t="str">
        <f t="shared" si="4"/>
        <v>=&gt; p = a² : c = 14² : 50 = 196 : 50 = 3,92</v>
      </c>
      <c r="P12" t="str">
        <f t="shared" si="10"/>
        <v>p + q = c </v>
      </c>
      <c r="Q12" t="str">
        <f t="shared" si="5"/>
        <v> =&gt; q = c - p = 50 - 3,92 = 46,08</v>
      </c>
      <c r="R12" t="str">
        <f t="shared" si="6"/>
        <v>h² = p·q = 3,92 · 46,08 = 180,6336</v>
      </c>
      <c r="S12" t="str">
        <f t="shared" si="7"/>
        <v>=&gt; h = √180,6336 = 13,44</v>
      </c>
    </row>
    <row r="13" spans="2:19" ht="12.75">
      <c r="B13">
        <f t="shared" si="0"/>
        <v>7</v>
      </c>
      <c r="C13" s="15">
        <f ca="1" t="shared" si="8"/>
        <v>0.9005168246353087</v>
      </c>
      <c r="D13" s="12">
        <v>9</v>
      </c>
      <c r="E13" s="10">
        <v>12</v>
      </c>
      <c r="F13" s="10">
        <v>15</v>
      </c>
      <c r="G13">
        <f t="shared" si="1"/>
        <v>5.4</v>
      </c>
      <c r="H13">
        <f t="shared" si="2"/>
        <v>9.6</v>
      </c>
      <c r="I13">
        <f t="shared" si="3"/>
        <v>7.2</v>
      </c>
      <c r="J13" t="str">
        <f>"b = "&amp;E13&amp;", c = "&amp;F13</f>
        <v>b = 12, c = 15</v>
      </c>
      <c r="K13" s="4" t="s">
        <v>22</v>
      </c>
      <c r="L13" t="str">
        <f>"a² = c² - b² = "&amp;F13&amp;"² - "&amp;E13&amp;"² = "&amp;F13^2&amp;" - "&amp;E13^2&amp;" = "&amp;F13^2-E13^2</f>
        <v>a² = c² - b² = 15² - 12² = 225 - 144 = 81</v>
      </c>
      <c r="M13" s="4" t="str">
        <f>"=&gt; a = "&amp;D13</f>
        <v>=&gt; a = 9</v>
      </c>
      <c r="N13" t="str">
        <f t="shared" si="9"/>
        <v>a² = p·c </v>
      </c>
      <c r="O13" t="str">
        <f t="shared" si="4"/>
        <v>=&gt; p = a² : c = 9² : 15 = 81 : 15 = 5,4</v>
      </c>
      <c r="P13" t="str">
        <f t="shared" si="10"/>
        <v>p + q = c </v>
      </c>
      <c r="Q13" t="str">
        <f t="shared" si="5"/>
        <v> =&gt; q = c - p = 15 - 5,4 = 9,6</v>
      </c>
      <c r="R13" t="str">
        <f t="shared" si="6"/>
        <v>h² = p·q = 5,4 · 9,6 = 51,84</v>
      </c>
      <c r="S13" t="str">
        <f t="shared" si="7"/>
        <v>=&gt; h = √51,84 = 7,2</v>
      </c>
    </row>
    <row r="14" spans="2:19" ht="12.75">
      <c r="B14">
        <f t="shared" si="0"/>
        <v>30</v>
      </c>
      <c r="C14" s="15">
        <f ca="1" t="shared" si="8"/>
        <v>0.5014166702656138</v>
      </c>
      <c r="D14" s="10">
        <v>3</v>
      </c>
      <c r="E14" s="12">
        <v>4</v>
      </c>
      <c r="F14" s="10">
        <v>5</v>
      </c>
      <c r="G14">
        <f t="shared" si="1"/>
        <v>1.8</v>
      </c>
      <c r="H14">
        <f t="shared" si="2"/>
        <v>3.2</v>
      </c>
      <c r="I14">
        <f t="shared" si="3"/>
        <v>2.4000000000000004</v>
      </c>
      <c r="J14" t="str">
        <f>"a = "&amp;D14&amp;", c = "&amp;F14</f>
        <v>a = 3, c = 5</v>
      </c>
      <c r="K14" s="4" t="s">
        <v>23</v>
      </c>
      <c r="L14" t="str">
        <f>"b² = c² - a² = "&amp;F14&amp;"² - "&amp;D14&amp;"² = "&amp;F14^2&amp;" - "&amp;D14^2&amp;" = "&amp;F14^2-D14^2</f>
        <v>b² = c² - a² = 5² - 3² = 25 - 9 = 16</v>
      </c>
      <c r="M14" s="4" t="str">
        <f>"=&gt; b = "&amp;E14</f>
        <v>=&gt; b = 4</v>
      </c>
      <c r="N14" t="str">
        <f>"a² = p · c "</f>
        <v>a² = p · c </v>
      </c>
      <c r="O14" t="str">
        <f t="shared" si="4"/>
        <v>=&gt; p = a² : c = 3² : 5 = 9 : 5 = 1,8</v>
      </c>
      <c r="P14" t="str">
        <f>"p + q = c "</f>
        <v>p + q = c </v>
      </c>
      <c r="Q14" t="str">
        <f t="shared" si="5"/>
        <v> =&gt; q = c - p = 5 - 1,8 = 3,2</v>
      </c>
      <c r="R14" t="str">
        <f aca="true" t="shared" si="11" ref="R14:R33">"h² = p · q = "&amp;G14&amp;" · "&amp;H14&amp;" = "&amp;I14^2</f>
        <v>h² = p · q = 1,8 · 3,2 = 5,76</v>
      </c>
      <c r="S14" t="str">
        <f t="shared" si="7"/>
        <v>=&gt; h = √5,76 = 2,4</v>
      </c>
    </row>
    <row r="15" spans="2:19" ht="12.75">
      <c r="B15">
        <f t="shared" si="0"/>
        <v>24</v>
      </c>
      <c r="C15" s="15">
        <f ca="1" t="shared" si="8"/>
        <v>0.6385986043560543</v>
      </c>
      <c r="D15" s="10">
        <v>7</v>
      </c>
      <c r="E15" s="12">
        <v>24</v>
      </c>
      <c r="F15" s="10">
        <v>25</v>
      </c>
      <c r="G15">
        <f t="shared" si="1"/>
        <v>1.96</v>
      </c>
      <c r="H15">
        <f t="shared" si="2"/>
        <v>23.04</v>
      </c>
      <c r="I15">
        <f t="shared" si="3"/>
        <v>6.72</v>
      </c>
      <c r="J15" t="str">
        <f>"a = "&amp;D15&amp;", c = "&amp;F15</f>
        <v>a = 7, c = 25</v>
      </c>
      <c r="K15" s="4" t="s">
        <v>23</v>
      </c>
      <c r="L15" t="str">
        <f>"b² = c² - a² = "&amp;F15&amp;"² - "&amp;D15&amp;"² = "&amp;F15^2&amp;" - "&amp;D15^2&amp;" = "&amp;F15^2-D15^2</f>
        <v>b² = c² - a² = 25² - 7² = 625 - 49 = 576</v>
      </c>
      <c r="M15" s="4" t="str">
        <f>"=&gt; b = "&amp;E15</f>
        <v>=&gt; b = 24</v>
      </c>
      <c r="N15" t="str">
        <f>"a² = p · c "</f>
        <v>a² = p · c </v>
      </c>
      <c r="O15" t="str">
        <f t="shared" si="4"/>
        <v>=&gt; p = a² : c = 7² : 25 = 49 : 25 = 1,96</v>
      </c>
      <c r="P15" t="str">
        <f t="shared" si="10"/>
        <v>p + q = c </v>
      </c>
      <c r="Q15" t="str">
        <f t="shared" si="5"/>
        <v> =&gt; q = c - p = 25 - 1,96 = 23,04</v>
      </c>
      <c r="R15" t="str">
        <f t="shared" si="11"/>
        <v>h² = p · q = 1,96 · 23,04 = 45,1584</v>
      </c>
      <c r="S15" t="str">
        <f>"=&gt; h = √"&amp;I15^2&amp;" = "&amp;I15</f>
        <v>=&gt; h = √45,1584 = 6,72</v>
      </c>
    </row>
    <row r="16" spans="2:19" ht="12.75">
      <c r="B16">
        <f t="shared" si="0"/>
        <v>42</v>
      </c>
      <c r="C16" s="15">
        <f ca="1" t="shared" si="8"/>
        <v>0.24531123822666312</v>
      </c>
      <c r="D16" s="10">
        <v>6</v>
      </c>
      <c r="E16" s="12">
        <v>8</v>
      </c>
      <c r="F16" s="10">
        <v>10</v>
      </c>
      <c r="G16">
        <f t="shared" si="1"/>
        <v>3.6</v>
      </c>
      <c r="H16">
        <f t="shared" si="2"/>
        <v>6.4</v>
      </c>
      <c r="I16">
        <f t="shared" si="3"/>
        <v>4.800000000000001</v>
      </c>
      <c r="J16" t="str">
        <f>"a = "&amp;D16&amp;", c = "&amp;F16</f>
        <v>a = 6, c = 10</v>
      </c>
      <c r="K16" s="4" t="s">
        <v>23</v>
      </c>
      <c r="L16" t="str">
        <f>"b² = c² - a² = "&amp;F16&amp;"² - "&amp;D16&amp;"² = "&amp;F16^2&amp;" - "&amp;D16^2&amp;" = "&amp;F16^2-D16^2</f>
        <v>b² = c² - a² = 10² - 6² = 100 - 36 = 64</v>
      </c>
      <c r="M16" s="4" t="str">
        <f>"=&gt; b = "&amp;E16</f>
        <v>=&gt; b = 8</v>
      </c>
      <c r="N16" t="str">
        <f>"a² = p · c "</f>
        <v>a² = p · c </v>
      </c>
      <c r="O16" t="str">
        <f t="shared" si="4"/>
        <v>=&gt; p = a² : c = 6² : 10 = 36 : 10 = 3,6</v>
      </c>
      <c r="P16" t="str">
        <f t="shared" si="10"/>
        <v>p + q = c </v>
      </c>
      <c r="Q16" t="str">
        <f t="shared" si="5"/>
        <v> =&gt; q = c - p = 10 - 3,6 = 6,4</v>
      </c>
      <c r="R16" t="str">
        <f t="shared" si="11"/>
        <v>h² = p · q = 3,6 · 6,4 = 23,04</v>
      </c>
      <c r="S16" t="str">
        <f>"=&gt; h = √"&amp;I16^2&amp;" = "&amp;I16</f>
        <v>=&gt; h = √23,04 = 4,8</v>
      </c>
    </row>
    <row r="17" spans="2:19" ht="12.75">
      <c r="B17">
        <f t="shared" si="0"/>
        <v>28</v>
      </c>
      <c r="C17" s="15">
        <f ca="1" t="shared" si="8"/>
        <v>0.5600966778371145</v>
      </c>
      <c r="D17" s="10">
        <v>9</v>
      </c>
      <c r="E17" s="12">
        <v>12</v>
      </c>
      <c r="F17" s="10">
        <v>15</v>
      </c>
      <c r="G17">
        <f t="shared" si="1"/>
        <v>5.4</v>
      </c>
      <c r="H17">
        <f t="shared" si="2"/>
        <v>9.6</v>
      </c>
      <c r="I17">
        <f t="shared" si="3"/>
        <v>7.2</v>
      </c>
      <c r="J17" t="str">
        <f>"a = "&amp;D17&amp;", c = "&amp;F17</f>
        <v>a = 9, c = 15</v>
      </c>
      <c r="K17" s="4" t="s">
        <v>23</v>
      </c>
      <c r="L17" t="str">
        <f>"b² = c² - a² = "&amp;F17&amp;"² - "&amp;D17&amp;"² = "&amp;F17^2&amp;" - "&amp;D17^2&amp;" = "&amp;F17^2-D17^2</f>
        <v>b² = c² - a² = 15² - 9² = 225 - 81 = 144</v>
      </c>
      <c r="M17" s="4" t="str">
        <f>"=&gt; b = "&amp;E17</f>
        <v>=&gt; b = 12</v>
      </c>
      <c r="N17" t="str">
        <f>"a² = p · c "</f>
        <v>a² = p · c </v>
      </c>
      <c r="O17" t="str">
        <f t="shared" si="4"/>
        <v>=&gt; p = a² : c = 9² : 15 = 81 : 15 = 5,4</v>
      </c>
      <c r="P17" t="str">
        <f t="shared" si="10"/>
        <v>p + q = c </v>
      </c>
      <c r="Q17" t="str">
        <f t="shared" si="5"/>
        <v> =&gt; q = c - p = 15 - 5,4 = 9,6</v>
      </c>
      <c r="R17" t="str">
        <f t="shared" si="11"/>
        <v>h² = p · q = 5,4 · 9,6 = 51,84</v>
      </c>
      <c r="S17" t="str">
        <f>"=&gt; h = √"&amp;I17^2&amp;" = "&amp;I17</f>
        <v>=&gt; h = √51,84 = 7,2</v>
      </c>
    </row>
    <row r="18" spans="2:19" ht="12.75">
      <c r="B18">
        <f t="shared" si="0"/>
        <v>14</v>
      </c>
      <c r="C18" s="15">
        <f ca="1" t="shared" si="8"/>
        <v>0.7622818245122098</v>
      </c>
      <c r="D18" s="10">
        <v>21</v>
      </c>
      <c r="E18" s="12">
        <v>72</v>
      </c>
      <c r="F18" s="10">
        <v>75</v>
      </c>
      <c r="G18">
        <f t="shared" si="1"/>
        <v>5.88</v>
      </c>
      <c r="H18">
        <f t="shared" si="2"/>
        <v>69.12</v>
      </c>
      <c r="I18">
        <f t="shared" si="3"/>
        <v>20.16</v>
      </c>
      <c r="J18" t="str">
        <f>"a = "&amp;D18&amp;", c = "&amp;F18</f>
        <v>a = 21, c = 75</v>
      </c>
      <c r="K18" s="4" t="s">
        <v>23</v>
      </c>
      <c r="L18" t="str">
        <f>"b² = c² - a² = "&amp;F18&amp;"² - "&amp;D18&amp;"² = "&amp;F18^2&amp;" - "&amp;D18^2&amp;" = "&amp;F18^2-D18^2</f>
        <v>b² = c² - a² = 75² - 21² = 5625 - 441 = 5184</v>
      </c>
      <c r="M18" s="4" t="str">
        <f>"=&gt; b = "&amp;E18</f>
        <v>=&gt; b = 72</v>
      </c>
      <c r="N18" t="str">
        <f>"a² = p · c "</f>
        <v>a² = p · c </v>
      </c>
      <c r="O18" t="str">
        <f t="shared" si="4"/>
        <v>=&gt; p = a² : c = 21² : 75 = 441 : 75 = 5,88</v>
      </c>
      <c r="P18" t="str">
        <f t="shared" si="10"/>
        <v>p + q = c </v>
      </c>
      <c r="Q18" t="str">
        <f t="shared" si="5"/>
        <v> =&gt; q = c - p = 75 - 5,88 = 69,12</v>
      </c>
      <c r="R18" t="str">
        <f t="shared" si="11"/>
        <v>h² = p · q = 5,88 · 69,12 = 406,4256</v>
      </c>
      <c r="S18" t="str">
        <f>"=&gt; h = √"&amp;I18^2&amp;" = "&amp;I18</f>
        <v>=&gt; h = √406,4256 = 20,16</v>
      </c>
    </row>
    <row r="19" spans="2:19" ht="12.75">
      <c r="B19">
        <f t="shared" si="0"/>
        <v>27</v>
      </c>
      <c r="C19" s="15">
        <f ca="1" t="shared" si="8"/>
        <v>0.5972361411595495</v>
      </c>
      <c r="D19">
        <f>SQRT(G19*F19)</f>
        <v>2.23606797749979</v>
      </c>
      <c r="E19">
        <f aca="true" t="shared" si="12" ref="E19:E28">SQRT(F19*H19)</f>
        <v>4.47213595499958</v>
      </c>
      <c r="F19">
        <f aca="true" t="shared" si="13" ref="F19:F28">G19+H19</f>
        <v>5</v>
      </c>
      <c r="G19" s="10">
        <f ca="1">_XLL.ZUFALLSBEREICH(1,10)</f>
        <v>1</v>
      </c>
      <c r="H19" s="10">
        <f ca="1">_XLL.ZUFALLSBEREICH(1,10)</f>
        <v>4</v>
      </c>
      <c r="I19">
        <f t="shared" si="3"/>
        <v>2</v>
      </c>
      <c r="J19" t="str">
        <f>"p = "&amp;G19&amp;", q = "&amp;H19</f>
        <v>p = 1, q = 4</v>
      </c>
      <c r="K19" s="4" t="s">
        <v>24</v>
      </c>
      <c r="L19" s="4" t="s">
        <v>25</v>
      </c>
      <c r="M19" s="4" t="str">
        <f>"=&gt; c = "&amp;G19&amp;" + "&amp;H19&amp;" = "&amp;F19</f>
        <v>=&gt; c = 1 + 4 = 5</v>
      </c>
      <c r="N19" t="str">
        <f>"a² = p · c = "&amp;G19&amp;" · "&amp;F19&amp;" = "&amp;G19*F19</f>
        <v>a² = p · c = 1 · 5 = 5</v>
      </c>
      <c r="O19" t="str">
        <f aca="true" t="shared" si="14" ref="O19:O28">"=&gt; a = √"&amp;G19*F19&amp;" ≈ "&amp;ROUND(D19,2)</f>
        <v>=&gt; a = √5 ≈ 2,24</v>
      </c>
      <c r="P19" t="str">
        <f>"b² = q · c = "&amp;H19&amp;" · "&amp;F19&amp;" = "&amp;H19*F19</f>
        <v>b² = q · c = 4 · 5 = 20</v>
      </c>
      <c r="Q19" t="str">
        <f>"=&gt; b = √"&amp;F19*H19&amp;" ≈ "&amp;ROUND(E19,2)</f>
        <v>=&gt; b = √20 ≈ 4,47</v>
      </c>
      <c r="R19" t="str">
        <f t="shared" si="11"/>
        <v>h² = p · q = 1 · 4 = 4</v>
      </c>
      <c r="S19" t="str">
        <f aca="true" t="shared" si="15" ref="S19:S26">"=&gt; h = √"&amp;I19^2&amp;" ≈ "&amp;ROUND(I19,2)</f>
        <v>=&gt; h = √4 ≈ 2</v>
      </c>
    </row>
    <row r="20" spans="2:19" ht="12.75">
      <c r="B20">
        <f t="shared" si="0"/>
        <v>22</v>
      </c>
      <c r="C20" s="15">
        <f ca="1" t="shared" si="8"/>
        <v>0.6904047630636618</v>
      </c>
      <c r="D20">
        <f>SQRT(G20*F20)</f>
        <v>8.12403840463596</v>
      </c>
      <c r="E20">
        <f t="shared" si="12"/>
        <v>7.416198487095663</v>
      </c>
      <c r="F20">
        <f t="shared" si="13"/>
        <v>11</v>
      </c>
      <c r="G20" s="10">
        <f aca="true" ca="1" t="shared" si="16" ref="G20:H33">_XLL.ZUFALLSBEREICH(1,10)</f>
        <v>6</v>
      </c>
      <c r="H20" s="10">
        <f ca="1" t="shared" si="16"/>
        <v>5</v>
      </c>
      <c r="I20">
        <f>SQRT(G20*H20)</f>
        <v>5.477225575051661</v>
      </c>
      <c r="J20" t="str">
        <f>"p = "&amp;G20&amp;", q = "&amp;H20</f>
        <v>p = 6, q = 5</v>
      </c>
      <c r="K20" s="4" t="s">
        <v>24</v>
      </c>
      <c r="L20" s="4" t="s">
        <v>25</v>
      </c>
      <c r="M20" s="4" t="str">
        <f>"=&gt; c = "&amp;G20&amp;" + "&amp;H20&amp;" = "&amp;F20</f>
        <v>=&gt; c = 6 + 5 = 11</v>
      </c>
      <c r="N20" t="str">
        <f aca="true" t="shared" si="17" ref="N20:N33">"a² = p · c = "&amp;G20&amp;" · "&amp;F20&amp;" = "&amp;G20*F20</f>
        <v>a² = p · c = 6 · 11 = 66</v>
      </c>
      <c r="O20" t="str">
        <f t="shared" si="14"/>
        <v>=&gt; a = √66 ≈ 8,12</v>
      </c>
      <c r="P20" t="str">
        <f aca="true" t="shared" si="18" ref="P20:P33">"b² = q · c = "&amp;H20&amp;" · "&amp;F20&amp;" = "&amp;H20*F20</f>
        <v>b² = q · c = 5 · 11 = 55</v>
      </c>
      <c r="Q20" t="str">
        <f>"=&gt; b = √"&amp;F20*H20&amp;" ≈ "&amp;ROUND(E20,2)</f>
        <v>=&gt; b = √55 ≈ 7,42</v>
      </c>
      <c r="R20" t="str">
        <f t="shared" si="11"/>
        <v>h² = p · q = 6 · 5 = 30</v>
      </c>
      <c r="S20" t="str">
        <f t="shared" si="15"/>
        <v>=&gt; h = √30 ≈ 5,48</v>
      </c>
    </row>
    <row r="21" spans="2:19" ht="12.75">
      <c r="B21">
        <f aca="true" t="shared" si="19" ref="B20:B53">RANK(C21,$C$4:$C$53)</f>
        <v>44</v>
      </c>
      <c r="C21" s="15">
        <f ca="1" t="shared" si="8"/>
        <v>0.21804907435907228</v>
      </c>
      <c r="D21">
        <f>SQRT(G21*F21)</f>
        <v>7.483314773547883</v>
      </c>
      <c r="E21">
        <f t="shared" si="12"/>
        <v>2.8284271247461903</v>
      </c>
      <c r="F21">
        <f t="shared" si="13"/>
        <v>8</v>
      </c>
      <c r="G21" s="10">
        <f ca="1" t="shared" si="16"/>
        <v>7</v>
      </c>
      <c r="H21" s="10">
        <f ca="1" t="shared" si="16"/>
        <v>1</v>
      </c>
      <c r="I21">
        <f>SQRT(G21*H21)</f>
        <v>2.6457513110645907</v>
      </c>
      <c r="J21" t="str">
        <f>"p = "&amp;G21&amp;", q = "&amp;H21</f>
        <v>p = 7, q = 1</v>
      </c>
      <c r="K21" s="4" t="s">
        <v>24</v>
      </c>
      <c r="L21" s="4" t="s">
        <v>25</v>
      </c>
      <c r="M21" s="4" t="str">
        <f>"=&gt; c = "&amp;G21&amp;" + "&amp;H21&amp;" = "&amp;F21</f>
        <v>=&gt; c = 7 + 1 = 8</v>
      </c>
      <c r="N21" t="str">
        <f t="shared" si="17"/>
        <v>a² = p · c = 7 · 8 = 56</v>
      </c>
      <c r="O21" t="str">
        <f t="shared" si="14"/>
        <v>=&gt; a = √56 ≈ 7,48</v>
      </c>
      <c r="P21" t="str">
        <f t="shared" si="18"/>
        <v>b² = q · c = 1 · 8 = 8</v>
      </c>
      <c r="Q21" t="str">
        <f>"=&gt; b = √"&amp;F21*H21&amp;" ≈ "&amp;ROUND(E21,2)</f>
        <v>=&gt; b = √8 ≈ 2,83</v>
      </c>
      <c r="R21" t="str">
        <f t="shared" si="11"/>
        <v>h² = p · q = 7 · 1 = 7</v>
      </c>
      <c r="S21" t="str">
        <f t="shared" si="15"/>
        <v>=&gt; h = √7 ≈ 2,65</v>
      </c>
    </row>
    <row r="22" spans="2:19" ht="12.75">
      <c r="B22">
        <f t="shared" si="19"/>
        <v>47</v>
      </c>
      <c r="C22" s="15">
        <f ca="1" t="shared" si="8"/>
        <v>0.049432089420173186</v>
      </c>
      <c r="D22">
        <f>SQRT(G22*F22)</f>
        <v>3.1622776601683795</v>
      </c>
      <c r="E22">
        <f t="shared" si="12"/>
        <v>9.486832980505138</v>
      </c>
      <c r="F22">
        <f t="shared" si="13"/>
        <v>10</v>
      </c>
      <c r="G22" s="10">
        <f ca="1" t="shared" si="16"/>
        <v>1</v>
      </c>
      <c r="H22" s="10">
        <f ca="1" t="shared" si="16"/>
        <v>9</v>
      </c>
      <c r="I22">
        <f>SQRT(G22*H22)</f>
        <v>3</v>
      </c>
      <c r="J22" t="str">
        <f>"p = "&amp;G22&amp;", q = "&amp;H22</f>
        <v>p = 1, q = 9</v>
      </c>
      <c r="K22" s="4" t="s">
        <v>24</v>
      </c>
      <c r="L22" s="4" t="s">
        <v>25</v>
      </c>
      <c r="M22" s="4" t="str">
        <f>"=&gt; c = "&amp;G22&amp;" + "&amp;H22&amp;" = "&amp;F22</f>
        <v>=&gt; c = 1 + 9 = 10</v>
      </c>
      <c r="N22" t="str">
        <f t="shared" si="17"/>
        <v>a² = p · c = 1 · 10 = 10</v>
      </c>
      <c r="O22" t="str">
        <f t="shared" si="14"/>
        <v>=&gt; a = √10 ≈ 3,16</v>
      </c>
      <c r="P22" t="str">
        <f t="shared" si="18"/>
        <v>b² = q · c = 9 · 10 = 90</v>
      </c>
      <c r="Q22" t="str">
        <f>"=&gt; b = √"&amp;F22*H22&amp;" ≈ "&amp;ROUND(E22,2)</f>
        <v>=&gt; b = √90 ≈ 9,49</v>
      </c>
      <c r="R22" t="str">
        <f t="shared" si="11"/>
        <v>h² = p · q = 1 · 9 = 9</v>
      </c>
      <c r="S22" t="str">
        <f t="shared" si="15"/>
        <v>=&gt; h = √9 ≈ 3</v>
      </c>
    </row>
    <row r="23" spans="2:19" ht="12.75">
      <c r="B23">
        <f t="shared" si="19"/>
        <v>16</v>
      </c>
      <c r="C23" s="15">
        <f ca="1" t="shared" si="8"/>
        <v>0.7392878244506048</v>
      </c>
      <c r="D23">
        <f>SQRT(G23*F23)</f>
        <v>9.797958971132712</v>
      </c>
      <c r="E23">
        <f t="shared" si="12"/>
        <v>6.928203230275509</v>
      </c>
      <c r="F23">
        <f t="shared" si="13"/>
        <v>12</v>
      </c>
      <c r="G23" s="10">
        <f ca="1" t="shared" si="16"/>
        <v>8</v>
      </c>
      <c r="H23" s="10">
        <f ca="1" t="shared" si="16"/>
        <v>4</v>
      </c>
      <c r="I23">
        <f>SQRT(G23*H23)</f>
        <v>5.656854249492381</v>
      </c>
      <c r="J23" t="str">
        <f>"p = "&amp;G23&amp;", q = "&amp;H23</f>
        <v>p = 8, q = 4</v>
      </c>
      <c r="K23" s="4" t="s">
        <v>24</v>
      </c>
      <c r="L23" s="4" t="s">
        <v>25</v>
      </c>
      <c r="M23" s="4" t="str">
        <f>"=&gt; c = "&amp;G23&amp;" + "&amp;H23&amp;" = "&amp;F23</f>
        <v>=&gt; c = 8 + 4 = 12</v>
      </c>
      <c r="N23" t="str">
        <f t="shared" si="17"/>
        <v>a² = p · c = 8 · 12 = 96</v>
      </c>
      <c r="O23" t="str">
        <f t="shared" si="14"/>
        <v>=&gt; a = √96 ≈ 9,8</v>
      </c>
      <c r="P23" t="str">
        <f t="shared" si="18"/>
        <v>b² = q · c = 4 · 12 = 48</v>
      </c>
      <c r="Q23" t="str">
        <f>"=&gt; b = √"&amp;F23*H23&amp;" ≈ "&amp;ROUND(E23,2)</f>
        <v>=&gt; b = √48 ≈ 6,93</v>
      </c>
      <c r="R23" t="str">
        <f t="shared" si="11"/>
        <v>h² = p · q = 8 · 4 = 32</v>
      </c>
      <c r="S23" t="str">
        <f t="shared" si="15"/>
        <v>=&gt; h = √32 ≈ 5,66</v>
      </c>
    </row>
    <row r="24" spans="2:19" ht="12.75">
      <c r="B24">
        <f t="shared" si="19"/>
        <v>4</v>
      </c>
      <c r="C24" s="15">
        <f ca="1" t="shared" si="8"/>
        <v>0.9537910396164515</v>
      </c>
      <c r="D24" s="12">
        <f>SQRT(F24*G24)</f>
        <v>3.3166247903554</v>
      </c>
      <c r="E24">
        <f t="shared" si="12"/>
        <v>10.488088481701515</v>
      </c>
      <c r="F24" s="10">
        <f t="shared" si="13"/>
        <v>11</v>
      </c>
      <c r="G24" s="10">
        <f ca="1" t="shared" si="16"/>
        <v>1</v>
      </c>
      <c r="H24" s="12">
        <f ca="1" t="shared" si="16"/>
        <v>10</v>
      </c>
      <c r="I24">
        <f>SQRT(G24*H24)</f>
        <v>3.1622776601683795</v>
      </c>
      <c r="J24" t="str">
        <f>"p = "&amp;G24&amp;", c = "&amp;F24</f>
        <v>p = 1, c = 11</v>
      </c>
      <c r="K24" s="4" t="s">
        <v>26</v>
      </c>
      <c r="L24" s="4" t="s">
        <v>25</v>
      </c>
      <c r="M24" s="4" t="str">
        <f>"=&gt; q = c - p = "&amp;F24&amp;" - "&amp;G24&amp;" = "&amp;H24</f>
        <v>=&gt; q = c - p = 11 - 1 = 10</v>
      </c>
      <c r="N24" t="str">
        <f t="shared" si="17"/>
        <v>a² = p · c = 1 · 11 = 11</v>
      </c>
      <c r="O24" t="str">
        <f t="shared" si="14"/>
        <v>=&gt; a = √11 ≈ 3,32</v>
      </c>
      <c r="P24" t="str">
        <f t="shared" si="18"/>
        <v>b² = q · c = 10 · 11 = 110</v>
      </c>
      <c r="Q24" t="str">
        <f>"=&gt; b = √"&amp;F24*H24&amp;" ≈ "&amp;ROUND(E24,2)</f>
        <v>=&gt; b = √110 ≈ 10,49</v>
      </c>
      <c r="R24" t="str">
        <f t="shared" si="11"/>
        <v>h² = p · q = 1 · 10 = 10</v>
      </c>
      <c r="S24" t="str">
        <f t="shared" si="15"/>
        <v>=&gt; h = √10 ≈ 3,16</v>
      </c>
    </row>
    <row r="25" spans="2:19" ht="12.75">
      <c r="B25">
        <f t="shared" si="19"/>
        <v>37</v>
      </c>
      <c r="C25" s="15">
        <f ca="1" t="shared" si="8"/>
        <v>0.35131748549738473</v>
      </c>
      <c r="D25" s="12">
        <f>SQRT(F25*G25)</f>
        <v>10.954451150103322</v>
      </c>
      <c r="E25">
        <f t="shared" si="12"/>
        <v>4.898979485566356</v>
      </c>
      <c r="F25" s="10">
        <f t="shared" si="13"/>
        <v>12</v>
      </c>
      <c r="G25" s="10">
        <f ca="1" t="shared" si="16"/>
        <v>10</v>
      </c>
      <c r="H25" s="12">
        <f ca="1" t="shared" si="16"/>
        <v>2</v>
      </c>
      <c r="I25">
        <f>SQRT(G25*H25)</f>
        <v>4.47213595499958</v>
      </c>
      <c r="J25" t="str">
        <f>"p = "&amp;G25&amp;", c = "&amp;F25</f>
        <v>p = 10, c = 12</v>
      </c>
      <c r="K25" s="4" t="s">
        <v>26</v>
      </c>
      <c r="L25" s="4" t="s">
        <v>25</v>
      </c>
      <c r="M25" s="4" t="str">
        <f>"=&gt; q = c - p = "&amp;F25&amp;" - "&amp;G25&amp;" = "&amp;H25</f>
        <v>=&gt; q = c - p = 12 - 10 = 2</v>
      </c>
      <c r="N25" t="str">
        <f t="shared" si="17"/>
        <v>a² = p · c = 10 · 12 = 120</v>
      </c>
      <c r="O25" t="str">
        <f t="shared" si="14"/>
        <v>=&gt; a = √120 ≈ 10,95</v>
      </c>
      <c r="P25" t="str">
        <f t="shared" si="18"/>
        <v>b² = q · c = 2 · 12 = 24</v>
      </c>
      <c r="Q25" t="str">
        <f>"=&gt; b = √"&amp;F25*H25&amp;" ≈ "&amp;ROUND(E25,2)</f>
        <v>=&gt; b = √24 ≈ 4,9</v>
      </c>
      <c r="R25" t="str">
        <f t="shared" si="11"/>
        <v>h² = p · q = 10 · 2 = 20</v>
      </c>
      <c r="S25" t="str">
        <f t="shared" si="15"/>
        <v>=&gt; h = √20 ≈ 4,47</v>
      </c>
    </row>
    <row r="26" spans="2:19" ht="12.75">
      <c r="B26">
        <f t="shared" si="19"/>
        <v>2</v>
      </c>
      <c r="C26" s="15">
        <f ca="1" t="shared" si="8"/>
        <v>0.9695402586881116</v>
      </c>
      <c r="D26" s="12">
        <f>SQRT(F26*G26)</f>
        <v>10.583005244258363</v>
      </c>
      <c r="E26">
        <f t="shared" si="12"/>
        <v>9.16515138991168</v>
      </c>
      <c r="F26" s="10">
        <f t="shared" si="13"/>
        <v>14</v>
      </c>
      <c r="G26" s="10">
        <f ca="1" t="shared" si="16"/>
        <v>8</v>
      </c>
      <c r="H26" s="12">
        <f ca="1" t="shared" si="16"/>
        <v>6</v>
      </c>
      <c r="I26">
        <f>SQRT(G26*H26)</f>
        <v>6.928203230275509</v>
      </c>
      <c r="J26" t="str">
        <f>"p = "&amp;G26&amp;", c = "&amp;F26</f>
        <v>p = 8, c = 14</v>
      </c>
      <c r="K26" s="4" t="s">
        <v>26</v>
      </c>
      <c r="L26" s="4" t="s">
        <v>25</v>
      </c>
      <c r="M26" s="4" t="str">
        <f>"=&gt; q = c - p = "&amp;F26&amp;" - "&amp;G26&amp;" = "&amp;H26</f>
        <v>=&gt; q = c - p = 14 - 8 = 6</v>
      </c>
      <c r="N26" t="str">
        <f t="shared" si="17"/>
        <v>a² = p · c = 8 · 14 = 112</v>
      </c>
      <c r="O26" t="str">
        <f t="shared" si="14"/>
        <v>=&gt; a = √112 ≈ 10,58</v>
      </c>
      <c r="P26" t="str">
        <f t="shared" si="18"/>
        <v>b² = q · c = 6 · 14 = 84</v>
      </c>
      <c r="Q26" t="str">
        <f>"=&gt; b = √"&amp;F26*H26&amp;" ≈ "&amp;ROUND(E26,2)</f>
        <v>=&gt; b = √84 ≈ 9,17</v>
      </c>
      <c r="R26" t="str">
        <f t="shared" si="11"/>
        <v>h² = p · q = 8 · 6 = 48</v>
      </c>
      <c r="S26" t="str">
        <f t="shared" si="15"/>
        <v>=&gt; h = √48 ≈ 6,93</v>
      </c>
    </row>
    <row r="27" spans="2:19" ht="12.75">
      <c r="B27">
        <f t="shared" si="19"/>
        <v>13</v>
      </c>
      <c r="C27" s="15">
        <f ca="1" t="shared" si="8"/>
        <v>0.7774134854942947</v>
      </c>
      <c r="D27" s="12">
        <f>SQRT(F27*G27)</f>
        <v>10.246950765959598</v>
      </c>
      <c r="E27">
        <f t="shared" si="12"/>
        <v>10.954451150103322</v>
      </c>
      <c r="F27" s="10">
        <f t="shared" si="13"/>
        <v>15</v>
      </c>
      <c r="G27" s="10">
        <f ca="1" t="shared" si="16"/>
        <v>7</v>
      </c>
      <c r="H27" s="12">
        <f ca="1" t="shared" si="16"/>
        <v>8</v>
      </c>
      <c r="I27">
        <f>SQRT(G27*H27)</f>
        <v>7.483314773547883</v>
      </c>
      <c r="J27" t="str">
        <f>"p = "&amp;G27&amp;", c = "&amp;F27</f>
        <v>p = 7, c = 15</v>
      </c>
      <c r="K27" s="4" t="s">
        <v>26</v>
      </c>
      <c r="L27" s="4" t="s">
        <v>25</v>
      </c>
      <c r="M27" s="4" t="str">
        <f>"=&gt; q = c - p = "&amp;F27&amp;" - "&amp;G27&amp;" = "&amp;H27</f>
        <v>=&gt; q = c - p = 15 - 7 = 8</v>
      </c>
      <c r="N27" t="str">
        <f t="shared" si="17"/>
        <v>a² = p · c = 7 · 15 = 105</v>
      </c>
      <c r="O27" t="str">
        <f t="shared" si="14"/>
        <v>=&gt; a = √105 ≈ 10,25</v>
      </c>
      <c r="P27" t="str">
        <f t="shared" si="18"/>
        <v>b² = q · c = 8 · 15 = 120</v>
      </c>
      <c r="Q27" t="str">
        <f>"=&gt; b = √"&amp;F27*H27&amp;" ≈ "&amp;ROUND(E27,2)</f>
        <v>=&gt; b = √120 ≈ 10,95</v>
      </c>
      <c r="R27" t="str">
        <f t="shared" si="11"/>
        <v>h² = p · q = 7 · 8 = 56</v>
      </c>
      <c r="S27" t="str">
        <f>"=&gt; h = √"&amp;I27^2&amp;" ≈ "&amp;ROUND(I27,2)</f>
        <v>=&gt; h = √56 ≈ 7,48</v>
      </c>
    </row>
    <row r="28" spans="2:19" ht="12.75">
      <c r="B28">
        <f t="shared" si="19"/>
        <v>9</v>
      </c>
      <c r="C28" s="15">
        <f ca="1" t="shared" si="8"/>
        <v>0.8455626731598582</v>
      </c>
      <c r="D28" s="12">
        <f>SQRT(F28*G28)</f>
        <v>12.649110640673518</v>
      </c>
      <c r="E28">
        <f t="shared" si="12"/>
        <v>9.797958971132712</v>
      </c>
      <c r="F28" s="10">
        <f t="shared" si="13"/>
        <v>16</v>
      </c>
      <c r="G28" s="10">
        <f ca="1" t="shared" si="16"/>
        <v>10</v>
      </c>
      <c r="H28" s="12">
        <f ca="1" t="shared" si="16"/>
        <v>6</v>
      </c>
      <c r="I28">
        <f>SQRT(G28*H28)</f>
        <v>7.745966692414834</v>
      </c>
      <c r="J28" t="str">
        <f>"p = "&amp;G28&amp;", c = "&amp;F28</f>
        <v>p = 10, c = 16</v>
      </c>
      <c r="K28" s="4" t="s">
        <v>26</v>
      </c>
      <c r="L28" s="4" t="s">
        <v>25</v>
      </c>
      <c r="M28" s="4" t="str">
        <f>"=&gt; q = c - p = "&amp;F28&amp;" - "&amp;G28&amp;" = "&amp;H28</f>
        <v>=&gt; q = c - p = 16 - 10 = 6</v>
      </c>
      <c r="N28" t="str">
        <f t="shared" si="17"/>
        <v>a² = p · c = 10 · 16 = 160</v>
      </c>
      <c r="O28" t="str">
        <f t="shared" si="14"/>
        <v>=&gt; a = √160 ≈ 12,65</v>
      </c>
      <c r="P28" t="str">
        <f t="shared" si="18"/>
        <v>b² = q · c = 6 · 16 = 96</v>
      </c>
      <c r="Q28" t="str">
        <f>"=&gt; b = √"&amp;F28*H28&amp;" ≈ "&amp;ROUND(E28,2)</f>
        <v>=&gt; b = √96 ≈ 9,8</v>
      </c>
      <c r="R28" t="str">
        <f t="shared" si="11"/>
        <v>h² = p · q = 10 · 6 = 60</v>
      </c>
      <c r="S28" t="str">
        <f aca="true" t="shared" si="20" ref="S28:S33">"=&gt; h = √"&amp;I28^2&amp;" ≈ "&amp;ROUND(I28,2)</f>
        <v>=&gt; h = √60 ≈ 7,75</v>
      </c>
    </row>
    <row r="29" spans="2:19" ht="12.75">
      <c r="B29">
        <f t="shared" si="19"/>
        <v>10</v>
      </c>
      <c r="C29" s="15">
        <f ca="1" t="shared" si="8"/>
        <v>0.8223114834122848</v>
      </c>
      <c r="D29" s="12">
        <f>SQRT(F29*G29)</f>
        <v>11.61895003862225</v>
      </c>
      <c r="E29">
        <f>SQRT(F29*H29)</f>
        <v>9.486832980505138</v>
      </c>
      <c r="F29" s="10">
        <f>G29+H29</f>
        <v>15</v>
      </c>
      <c r="G29" s="12">
        <f ca="1" t="shared" si="16"/>
        <v>9</v>
      </c>
      <c r="H29" s="10">
        <f ca="1" t="shared" si="16"/>
        <v>6</v>
      </c>
      <c r="I29">
        <f>SQRT(G29*H29)</f>
        <v>7.3484692283495345</v>
      </c>
      <c r="J29" t="str">
        <f>"q = "&amp;H29&amp;", c = "&amp;F29</f>
        <v>q = 6, c = 15</v>
      </c>
      <c r="K29" s="4" t="s">
        <v>27</v>
      </c>
      <c r="L29" s="4" t="s">
        <v>25</v>
      </c>
      <c r="M29" s="4" t="str">
        <f>"=&gt; p = c - q = "&amp;F29&amp;" - "&amp;H29&amp;" = "&amp;G29</f>
        <v>=&gt; p = c - q = 15 - 6 = 9</v>
      </c>
      <c r="N29" t="str">
        <f t="shared" si="17"/>
        <v>a² = p · c = 9 · 15 = 135</v>
      </c>
      <c r="O29" t="str">
        <f>"=&gt; a = √"&amp;G29*F29&amp;" ≈ "&amp;ROUND(D29,2)</f>
        <v>=&gt; a = √135 ≈ 11,62</v>
      </c>
      <c r="P29" t="str">
        <f t="shared" si="18"/>
        <v>b² = q · c = 6 · 15 = 90</v>
      </c>
      <c r="Q29" t="str">
        <f>"=&gt; b = √"&amp;F29*H29&amp;" ≈ "&amp;ROUND(E29,2)</f>
        <v>=&gt; b = √90 ≈ 9,49</v>
      </c>
      <c r="R29" t="str">
        <f t="shared" si="11"/>
        <v>h² = p · q = 9 · 6 = 54</v>
      </c>
      <c r="S29" t="str">
        <f t="shared" si="20"/>
        <v>=&gt; h = √54 ≈ 7,35</v>
      </c>
    </row>
    <row r="30" spans="2:19" ht="12.75">
      <c r="B30">
        <f t="shared" si="19"/>
        <v>12</v>
      </c>
      <c r="C30" s="15">
        <f ca="1" t="shared" si="8"/>
        <v>0.7820990265284855</v>
      </c>
      <c r="D30" s="12">
        <f>SQRT(F30*G30)</f>
        <v>6.244997998398398</v>
      </c>
      <c r="E30">
        <f>SQRT(F30*H30)</f>
        <v>11.40175425099138</v>
      </c>
      <c r="F30" s="10">
        <f>G30+H30</f>
        <v>13</v>
      </c>
      <c r="G30" s="12">
        <f ca="1" t="shared" si="16"/>
        <v>3</v>
      </c>
      <c r="H30" s="10">
        <f ca="1" t="shared" si="16"/>
        <v>10</v>
      </c>
      <c r="I30">
        <f>SQRT(G30*H30)</f>
        <v>5.477225575051661</v>
      </c>
      <c r="J30" t="str">
        <f>"q = "&amp;H30&amp;", c = "&amp;F30</f>
        <v>q = 10, c = 13</v>
      </c>
      <c r="K30" s="4" t="s">
        <v>27</v>
      </c>
      <c r="L30" s="4" t="s">
        <v>25</v>
      </c>
      <c r="M30" s="4" t="str">
        <f>"=&gt; p = c - q = "&amp;F30&amp;" - "&amp;H30&amp;" = "&amp;G30</f>
        <v>=&gt; p = c - q = 13 - 10 = 3</v>
      </c>
      <c r="N30" t="str">
        <f t="shared" si="17"/>
        <v>a² = p · c = 3 · 13 = 39</v>
      </c>
      <c r="O30" t="str">
        <f>"=&gt; a = √"&amp;G30*F30&amp;" ≈ "&amp;ROUND(D30,2)</f>
        <v>=&gt; a = √39 ≈ 6,24</v>
      </c>
      <c r="P30" t="str">
        <f t="shared" si="18"/>
        <v>b² = q · c = 10 · 13 = 130</v>
      </c>
      <c r="Q30" t="str">
        <f>"=&gt; b = √"&amp;F30*H30&amp;" ≈ "&amp;ROUND(E30,2)</f>
        <v>=&gt; b = √130 ≈ 11,4</v>
      </c>
      <c r="R30" t="str">
        <f t="shared" si="11"/>
        <v>h² = p · q = 3 · 10 = 30</v>
      </c>
      <c r="S30" t="str">
        <f t="shared" si="20"/>
        <v>=&gt; h = √30 ≈ 5,48</v>
      </c>
    </row>
    <row r="31" spans="2:19" ht="12.75">
      <c r="B31">
        <f t="shared" si="19"/>
        <v>15</v>
      </c>
      <c r="C31" s="15">
        <f ca="1" t="shared" si="8"/>
        <v>0.7441391167937539</v>
      </c>
      <c r="D31" s="12">
        <f>SQRT(F31*G31)</f>
        <v>13.784048752090222</v>
      </c>
      <c r="E31">
        <f>SQRT(F31*H31)</f>
        <v>13.076696830622021</v>
      </c>
      <c r="F31" s="10">
        <f>G31+H31</f>
        <v>19</v>
      </c>
      <c r="G31" s="12">
        <f ca="1" t="shared" si="16"/>
        <v>10</v>
      </c>
      <c r="H31" s="10">
        <f ca="1" t="shared" si="16"/>
        <v>9</v>
      </c>
      <c r="I31">
        <f>SQRT(G31*H31)</f>
        <v>9.486832980505138</v>
      </c>
      <c r="J31" t="str">
        <f>"q = "&amp;H31&amp;", c = "&amp;F31</f>
        <v>q = 9, c = 19</v>
      </c>
      <c r="K31" s="4" t="s">
        <v>27</v>
      </c>
      <c r="L31" s="4" t="s">
        <v>25</v>
      </c>
      <c r="M31" s="4" t="str">
        <f>"=&gt; p = c - q = "&amp;F31&amp;" - "&amp;H31&amp;" = "&amp;G31</f>
        <v>=&gt; p = c - q = 19 - 9 = 10</v>
      </c>
      <c r="N31" t="str">
        <f t="shared" si="17"/>
        <v>a² = p · c = 10 · 19 = 190</v>
      </c>
      <c r="O31" t="str">
        <f>"=&gt; a = √"&amp;G31*F31&amp;" ≈ "&amp;ROUND(D31,2)</f>
        <v>=&gt; a = √190 ≈ 13,78</v>
      </c>
      <c r="P31" t="str">
        <f t="shared" si="18"/>
        <v>b² = q · c = 9 · 19 = 171</v>
      </c>
      <c r="Q31" t="str">
        <f>"=&gt; b = √"&amp;F31*H31&amp;" ≈ "&amp;ROUND(E31,2)</f>
        <v>=&gt; b = √171 ≈ 13,08</v>
      </c>
      <c r="R31" t="str">
        <f t="shared" si="11"/>
        <v>h² = p · q = 10 · 9 = 90</v>
      </c>
      <c r="S31" t="str">
        <f t="shared" si="20"/>
        <v>=&gt; h = √90 ≈ 9,49</v>
      </c>
    </row>
    <row r="32" spans="2:19" ht="12.75">
      <c r="B32">
        <f t="shared" si="19"/>
        <v>49</v>
      </c>
      <c r="C32" s="15">
        <f ca="1" t="shared" si="8"/>
        <v>0.006310923686666525</v>
      </c>
      <c r="D32" s="12">
        <f>SQRT(F32*G32)</f>
        <v>11.224972160321824</v>
      </c>
      <c r="E32">
        <f>SQRT(F32*H32)</f>
        <v>8.366600265340756</v>
      </c>
      <c r="F32" s="10">
        <f>G32+H32</f>
        <v>14</v>
      </c>
      <c r="G32" s="12">
        <f ca="1" t="shared" si="16"/>
        <v>9</v>
      </c>
      <c r="H32" s="10">
        <f ca="1" t="shared" si="16"/>
        <v>5</v>
      </c>
      <c r="I32">
        <f>SQRT(G32*H32)</f>
        <v>6.708203932499369</v>
      </c>
      <c r="J32" t="str">
        <f>"q = "&amp;H32&amp;", c = "&amp;F32</f>
        <v>q = 5, c = 14</v>
      </c>
      <c r="K32" s="4" t="s">
        <v>27</v>
      </c>
      <c r="L32" s="4" t="s">
        <v>25</v>
      </c>
      <c r="M32" s="4" t="str">
        <f>"=&gt; p = c - q = "&amp;F32&amp;" - "&amp;H32&amp;" = "&amp;G32</f>
        <v>=&gt; p = c - q = 14 - 5 = 9</v>
      </c>
      <c r="N32" t="str">
        <f t="shared" si="17"/>
        <v>a² = p · c = 9 · 14 = 126</v>
      </c>
      <c r="O32" t="str">
        <f>"=&gt; a = √"&amp;G32*F32&amp;" ≈ "&amp;ROUND(D32,2)</f>
        <v>=&gt; a = √126 ≈ 11,22</v>
      </c>
      <c r="P32" t="str">
        <f t="shared" si="18"/>
        <v>b² = q · c = 5 · 14 = 70</v>
      </c>
      <c r="Q32" t="str">
        <f>"=&gt; b = √"&amp;F32*H32&amp;" ≈ "&amp;ROUND(E32,2)</f>
        <v>=&gt; b = √70 ≈ 8,37</v>
      </c>
      <c r="R32" t="str">
        <f t="shared" si="11"/>
        <v>h² = p · q = 9 · 5 = 45</v>
      </c>
      <c r="S32" t="str">
        <f t="shared" si="20"/>
        <v>=&gt; h = √45 ≈ 6,71</v>
      </c>
    </row>
    <row r="33" spans="2:19" ht="12.75">
      <c r="B33">
        <f t="shared" si="19"/>
        <v>8</v>
      </c>
      <c r="C33" s="15">
        <f ca="1" t="shared" si="8"/>
        <v>0.886413715090817</v>
      </c>
      <c r="D33" s="12">
        <f>SQRT(F33*G33)</f>
        <v>7.937253933193772</v>
      </c>
      <c r="E33">
        <f>SQRT(F33*H33)</f>
        <v>4.242640687119285</v>
      </c>
      <c r="F33" s="10">
        <f>G33+H33</f>
        <v>9</v>
      </c>
      <c r="G33" s="12">
        <f ca="1" t="shared" si="16"/>
        <v>7</v>
      </c>
      <c r="H33" s="10">
        <f ca="1" t="shared" si="16"/>
        <v>2</v>
      </c>
      <c r="I33">
        <f>SQRT(G33*H33)</f>
        <v>3.7416573867739413</v>
      </c>
      <c r="J33" t="str">
        <f>"q = "&amp;H33&amp;", c = "&amp;F33</f>
        <v>q = 2, c = 9</v>
      </c>
      <c r="K33" s="4" t="s">
        <v>27</v>
      </c>
      <c r="L33" s="4" t="s">
        <v>25</v>
      </c>
      <c r="M33" s="4" t="str">
        <f>"=&gt; p = c - q = "&amp;F33&amp;" - "&amp;H33&amp;" = "&amp;G33</f>
        <v>=&gt; p = c - q = 9 - 2 = 7</v>
      </c>
      <c r="N33" t="str">
        <f t="shared" si="17"/>
        <v>a² = p · c = 7 · 9 = 63</v>
      </c>
      <c r="O33" t="str">
        <f>"=&gt; a = √"&amp;G33*F33&amp;" ≈ "&amp;ROUND(D33,2)</f>
        <v>=&gt; a = √63 ≈ 7,94</v>
      </c>
      <c r="P33" t="str">
        <f t="shared" si="18"/>
        <v>b² = q · c = 2 · 9 = 18</v>
      </c>
      <c r="Q33" t="str">
        <f>"=&gt; b = √"&amp;F33*H33&amp;" ≈ "&amp;ROUND(E33,2)</f>
        <v>=&gt; b = √18 ≈ 4,24</v>
      </c>
      <c r="R33" t="str">
        <f t="shared" si="11"/>
        <v>h² = p · q = 7 · 2 = 14</v>
      </c>
      <c r="S33" t="str">
        <f t="shared" si="20"/>
        <v>=&gt; h = √14 ≈ 3,74</v>
      </c>
    </row>
    <row r="34" spans="2:22" ht="12.75">
      <c r="B34">
        <f t="shared" si="19"/>
        <v>33</v>
      </c>
      <c r="C34" s="15">
        <f ca="1" t="shared" si="8"/>
        <v>0.46005412501852927</v>
      </c>
      <c r="D34" s="12">
        <f>SQRT(F34*G34)</f>
        <v>40.24922359499622</v>
      </c>
      <c r="E34">
        <f>SQRT(F34*H34)</f>
        <v>20.12461179749811</v>
      </c>
      <c r="F34" s="12">
        <f>G34+H34</f>
        <v>45</v>
      </c>
      <c r="G34" s="10">
        <f>U34^2</f>
        <v>36</v>
      </c>
      <c r="H34" s="12">
        <f>V34^2</f>
        <v>9</v>
      </c>
      <c r="I34" s="10">
        <f>SQRT(G34*H34)</f>
        <v>18</v>
      </c>
      <c r="J34" t="str">
        <f>"p = "&amp;G34&amp;", h = "&amp;I34</f>
        <v>p = 36, h = 18</v>
      </c>
      <c r="K34" s="4" t="s">
        <v>28</v>
      </c>
      <c r="L34" t="str">
        <f>"h² = p · q "</f>
        <v>h² = p · q </v>
      </c>
      <c r="M34" s="4" t="str">
        <f>"=&gt; q = h² : p = "&amp;I34&amp;"² : "&amp;G34&amp;" = "&amp;I34^2&amp;" : "&amp;G34&amp;" = "&amp;H34</f>
        <v>=&gt; q = h² : p = 18² : 36 = 324 : 36 = 9</v>
      </c>
      <c r="N34" s="4" t="s">
        <v>25</v>
      </c>
      <c r="O34" s="4" t="str">
        <f>"=&gt; c = "&amp;G34&amp;" + "&amp;H34&amp;" = "&amp;F34</f>
        <v>=&gt; c = 36 + 9 = 45</v>
      </c>
      <c r="P34" t="str">
        <f>"a² = p · c = "&amp;G34&amp;" · "&amp;F34&amp;" = "&amp;G34*F34</f>
        <v>a² = p · c = 36 · 45 = 1620</v>
      </c>
      <c r="Q34" t="str">
        <f>"=&gt; a = √"&amp;G34*F34&amp;" ≈ "&amp;ROUND(D34,2)</f>
        <v>=&gt; a = √1620 ≈ 40,25</v>
      </c>
      <c r="R34" t="str">
        <f>"b² = q · c = "&amp;H34&amp;" · "&amp;F34&amp;" = "&amp;H34*F34</f>
        <v>b² = q · c = 9 · 45 = 405</v>
      </c>
      <c r="S34" t="str">
        <f>"=&gt; b = √"&amp;H34*F34&amp;" ≈ "&amp;ROUND(E34,2)</f>
        <v>=&gt; b = √405 ≈ 20,12</v>
      </c>
      <c r="U34" s="10">
        <f aca="true" ca="1" t="shared" si="21" ref="U34:W50">_XLL.ZUFALLSBEREICH(1,10)</f>
        <v>6</v>
      </c>
      <c r="V34" s="10">
        <f ca="1" t="shared" si="21"/>
        <v>3</v>
      </c>
    </row>
    <row r="35" spans="2:22" ht="12.75">
      <c r="B35">
        <f t="shared" si="19"/>
        <v>23</v>
      </c>
      <c r="C35" s="15">
        <f ca="1" t="shared" si="8"/>
        <v>0.680156886965492</v>
      </c>
      <c r="D35" s="12">
        <f>SQRT(F35*G35)</f>
        <v>81.49846624323675</v>
      </c>
      <c r="E35">
        <f>SQRT(F35*H35)</f>
        <v>9.055385138137417</v>
      </c>
      <c r="F35" s="12">
        <f>G35+H35</f>
        <v>82</v>
      </c>
      <c r="G35" s="10">
        <f>U35^2</f>
        <v>81</v>
      </c>
      <c r="H35" s="12">
        <f>V35^2</f>
        <v>1</v>
      </c>
      <c r="I35" s="10">
        <f>SQRT(G35*H35)</f>
        <v>9</v>
      </c>
      <c r="J35" t="str">
        <f>"p = "&amp;G35&amp;", h = "&amp;I35</f>
        <v>p = 81, h = 9</v>
      </c>
      <c r="K35" s="4" t="s">
        <v>28</v>
      </c>
      <c r="L35" t="str">
        <f aca="true" t="shared" si="22" ref="L35:L44">"h² = p · q "</f>
        <v>h² = p · q </v>
      </c>
      <c r="M35" s="4" t="str">
        <f>"=&gt; q = h² : p = "&amp;I35&amp;"² : "&amp;G35&amp;" = "&amp;I35^2&amp;" : "&amp;G35&amp;" = "&amp;H35</f>
        <v>=&gt; q = h² : p = 9² : 81 = 81 : 81 = 1</v>
      </c>
      <c r="N35" s="4" t="s">
        <v>25</v>
      </c>
      <c r="O35" s="4" t="str">
        <f>"=&gt; c = "&amp;G35&amp;" + "&amp;H35&amp;" = "&amp;F35</f>
        <v>=&gt; c = 81 + 1 = 82</v>
      </c>
      <c r="P35" t="str">
        <f>"a² = p · c = "&amp;G35&amp;" · "&amp;F35&amp;" = "&amp;G35*F35</f>
        <v>a² = p · c = 81 · 82 = 6642</v>
      </c>
      <c r="Q35" t="str">
        <f>"=&gt; a = √"&amp;G35*F35&amp;" ≈ "&amp;ROUND(D35,2)</f>
        <v>=&gt; a = √6642 ≈ 81,5</v>
      </c>
      <c r="R35" t="str">
        <f>"b² = q · c = "&amp;H35&amp;" · "&amp;F35&amp;" = "&amp;H35*F35</f>
        <v>b² = q · c = 1 · 82 = 82</v>
      </c>
      <c r="S35" t="str">
        <f>"=&gt; b = √"&amp;H35*F35&amp;" ≈ "&amp;ROUND(E35,2)</f>
        <v>=&gt; b = √82 ≈ 9,06</v>
      </c>
      <c r="U35" s="10">
        <f ca="1" t="shared" si="21"/>
        <v>9</v>
      </c>
      <c r="V35" s="10">
        <f ca="1" t="shared" si="21"/>
        <v>1</v>
      </c>
    </row>
    <row r="36" spans="2:22" ht="12.75">
      <c r="B36">
        <f t="shared" si="19"/>
        <v>25</v>
      </c>
      <c r="C36" s="15">
        <f ca="1" t="shared" si="8"/>
        <v>0.6160874670710745</v>
      </c>
      <c r="D36" s="12">
        <f>SQRT(F36*G36)</f>
        <v>43.266615305567875</v>
      </c>
      <c r="E36">
        <f>SQRT(F36*H36)</f>
        <v>28.844410203711913</v>
      </c>
      <c r="F36" s="12">
        <f>G36+H36</f>
        <v>52</v>
      </c>
      <c r="G36" s="10">
        <f>U36^2</f>
        <v>36</v>
      </c>
      <c r="H36" s="12">
        <f>V36^2</f>
        <v>16</v>
      </c>
      <c r="I36" s="10">
        <f>SQRT(G36*H36)</f>
        <v>24</v>
      </c>
      <c r="J36" t="str">
        <f>"p = "&amp;G36&amp;", h = "&amp;I36</f>
        <v>p = 36, h = 24</v>
      </c>
      <c r="K36" s="4" t="s">
        <v>28</v>
      </c>
      <c r="L36" t="str">
        <f t="shared" si="22"/>
        <v>h² = p · q </v>
      </c>
      <c r="M36" s="4" t="str">
        <f>"=&gt; q = h² : p = "&amp;I36&amp;"² : "&amp;G36&amp;" = "&amp;I36^2&amp;" : "&amp;G36&amp;" = "&amp;H36</f>
        <v>=&gt; q = h² : p = 24² : 36 = 576 : 36 = 16</v>
      </c>
      <c r="N36" s="4" t="s">
        <v>25</v>
      </c>
      <c r="O36" s="4" t="str">
        <f>"=&gt; c = "&amp;G36&amp;" + "&amp;H36&amp;" = "&amp;F36</f>
        <v>=&gt; c = 36 + 16 = 52</v>
      </c>
      <c r="P36" t="str">
        <f>"a² = p · c = "&amp;G36&amp;" · "&amp;F36&amp;" = "&amp;G36*F36</f>
        <v>a² = p · c = 36 · 52 = 1872</v>
      </c>
      <c r="Q36" t="str">
        <f>"=&gt; a = √"&amp;G36*F36&amp;" ≈ "&amp;ROUND(D36,2)</f>
        <v>=&gt; a = √1872 ≈ 43,27</v>
      </c>
      <c r="R36" t="str">
        <f>"b² = q · c = "&amp;H36&amp;" · "&amp;F36&amp;" = "&amp;H36*F36</f>
        <v>b² = q · c = 16 · 52 = 832</v>
      </c>
      <c r="S36" t="str">
        <f>"=&gt; b = √"&amp;H36*F36&amp;" ≈ "&amp;ROUND(E36,2)</f>
        <v>=&gt; b = √832 ≈ 28,84</v>
      </c>
      <c r="U36" s="10">
        <f ca="1" t="shared" si="21"/>
        <v>6</v>
      </c>
      <c r="V36" s="10">
        <f ca="1" t="shared" si="21"/>
        <v>4</v>
      </c>
    </row>
    <row r="37" spans="2:22" ht="12.75">
      <c r="B37">
        <f t="shared" si="19"/>
        <v>18</v>
      </c>
      <c r="C37" s="15">
        <f ca="1" t="shared" si="8"/>
        <v>0.7269276667275615</v>
      </c>
      <c r="D37" s="12">
        <f>SQRT(F37*G37)</f>
        <v>53.31041174104736</v>
      </c>
      <c r="E37">
        <f>SQRT(F37*H37)</f>
        <v>22.847319317591726</v>
      </c>
      <c r="F37" s="12">
        <f>G37+H37</f>
        <v>58</v>
      </c>
      <c r="G37" s="10">
        <f>U37^2</f>
        <v>49</v>
      </c>
      <c r="H37" s="12">
        <f>V37^2</f>
        <v>9</v>
      </c>
      <c r="I37" s="10">
        <f>SQRT(G37*H37)</f>
        <v>21</v>
      </c>
      <c r="J37" t="str">
        <f>"p = "&amp;G37&amp;", h = "&amp;I37</f>
        <v>p = 49, h = 21</v>
      </c>
      <c r="K37" s="4" t="s">
        <v>28</v>
      </c>
      <c r="L37" t="str">
        <f t="shared" si="22"/>
        <v>h² = p · q </v>
      </c>
      <c r="M37" s="4" t="str">
        <f>"=&gt; q = h² : p = "&amp;I37&amp;"² : "&amp;G37&amp;" = "&amp;I37^2&amp;" : "&amp;G37&amp;" = "&amp;H37</f>
        <v>=&gt; q = h² : p = 21² : 49 = 441 : 49 = 9</v>
      </c>
      <c r="N37" s="4" t="s">
        <v>25</v>
      </c>
      <c r="O37" s="4" t="str">
        <f>"=&gt; c = "&amp;G37&amp;" + "&amp;H37&amp;" = "&amp;F37</f>
        <v>=&gt; c = 49 + 9 = 58</v>
      </c>
      <c r="P37" t="str">
        <f>"a² = p · c = "&amp;G37&amp;" · "&amp;F37&amp;" = "&amp;G37*F37</f>
        <v>a² = p · c = 49 · 58 = 2842</v>
      </c>
      <c r="Q37" t="str">
        <f>"=&gt; a = √"&amp;G37*F37&amp;" ≈ "&amp;ROUND(D37,2)</f>
        <v>=&gt; a = √2842 ≈ 53,31</v>
      </c>
      <c r="R37" t="str">
        <f>"b² = q · c = "&amp;H37&amp;" · "&amp;F37&amp;" = "&amp;H37*F37</f>
        <v>b² = q · c = 9 · 58 = 522</v>
      </c>
      <c r="S37" t="str">
        <f>"=&gt; b = √"&amp;H37*F37&amp;" ≈ "&amp;ROUND(E37,2)</f>
        <v>=&gt; b = √522 ≈ 22,85</v>
      </c>
      <c r="U37" s="10">
        <f ca="1" t="shared" si="21"/>
        <v>7</v>
      </c>
      <c r="V37" s="10">
        <f ca="1" t="shared" si="21"/>
        <v>3</v>
      </c>
    </row>
    <row r="38" spans="2:22" ht="12.75">
      <c r="B38">
        <f t="shared" si="19"/>
        <v>36</v>
      </c>
      <c r="C38" s="15">
        <f ca="1" t="shared" si="8"/>
        <v>0.36249376850799464</v>
      </c>
      <c r="D38" s="12">
        <f>SQRT(F38*G38)</f>
        <v>108.37435120913067</v>
      </c>
      <c r="E38">
        <f>SQRT(F38*H38)</f>
        <v>96.33275663033837</v>
      </c>
      <c r="F38" s="12">
        <f>G38+H38</f>
        <v>145</v>
      </c>
      <c r="G38" s="10">
        <f>U38^2</f>
        <v>81</v>
      </c>
      <c r="H38" s="12">
        <f>V38^2</f>
        <v>64</v>
      </c>
      <c r="I38" s="10">
        <f>SQRT(G38*H38)</f>
        <v>72</v>
      </c>
      <c r="J38" t="str">
        <f>"p = "&amp;G38&amp;", h = "&amp;I38</f>
        <v>p = 81, h = 72</v>
      </c>
      <c r="K38" s="4" t="s">
        <v>28</v>
      </c>
      <c r="L38" t="str">
        <f t="shared" si="22"/>
        <v>h² = p · q </v>
      </c>
      <c r="M38" s="4" t="str">
        <f>"=&gt; q = h² : p = "&amp;I38&amp;"² : "&amp;G38&amp;" = "&amp;I38^2&amp;" : "&amp;G38&amp;" = "&amp;H38</f>
        <v>=&gt; q = h² : p = 72² : 81 = 5184 : 81 = 64</v>
      </c>
      <c r="N38" s="4" t="s">
        <v>25</v>
      </c>
      <c r="O38" s="4" t="str">
        <f>"=&gt; c = "&amp;G38&amp;" + "&amp;H38&amp;" = "&amp;F38</f>
        <v>=&gt; c = 81 + 64 = 145</v>
      </c>
      <c r="P38" t="str">
        <f>"a² = p · c = "&amp;G38&amp;" · "&amp;F38&amp;" = "&amp;G38*F38</f>
        <v>a² = p · c = 81 · 145 = 11745</v>
      </c>
      <c r="Q38" t="str">
        <f>"=&gt; a = √"&amp;G38*F38&amp;" ≈ "&amp;ROUND(D38,2)</f>
        <v>=&gt; a = √11745 ≈ 108,37</v>
      </c>
      <c r="R38" t="str">
        <f>"b² = q · c = "&amp;H38&amp;" · "&amp;F38&amp;" = "&amp;H38*F38</f>
        <v>b² = q · c = 64 · 145 = 9280</v>
      </c>
      <c r="S38" t="str">
        <f>"=&gt; b = √"&amp;H38*F38&amp;" ≈ "&amp;ROUND(E38,2)</f>
        <v>=&gt; b = √9280 ≈ 96,33</v>
      </c>
      <c r="U38" s="10">
        <f ca="1" t="shared" si="21"/>
        <v>9</v>
      </c>
      <c r="V38" s="10">
        <f ca="1" t="shared" si="21"/>
        <v>8</v>
      </c>
    </row>
    <row r="39" spans="2:22" ht="12.75">
      <c r="B39">
        <f t="shared" si="19"/>
        <v>26</v>
      </c>
      <c r="C39" s="15">
        <f ca="1" t="shared" si="8"/>
        <v>0.6137943879935716</v>
      </c>
      <c r="D39" s="12">
        <f>SQRT(F39*G39)</f>
        <v>108.37435120913067</v>
      </c>
      <c r="E39">
        <f>SQRT(F39*H39)</f>
        <v>96.33275663033837</v>
      </c>
      <c r="F39" s="12">
        <f>G39+H39</f>
        <v>145</v>
      </c>
      <c r="G39" s="12">
        <f>U39^2</f>
        <v>81</v>
      </c>
      <c r="H39" s="10">
        <f>V39^2</f>
        <v>64</v>
      </c>
      <c r="I39" s="10">
        <f>SQRT(G39*H39)</f>
        <v>72</v>
      </c>
      <c r="J39" t="str">
        <f>"q = "&amp;H39&amp;", h = "&amp;I39</f>
        <v>q = 64, h = 72</v>
      </c>
      <c r="K39" s="4" t="s">
        <v>29</v>
      </c>
      <c r="L39" t="str">
        <f t="shared" si="22"/>
        <v>h² = p · q </v>
      </c>
      <c r="M39" s="4" t="str">
        <f>"=&gt; p = h² : q = "&amp;I39&amp;"² : "&amp;H39&amp;" = "&amp;I39^2&amp;" : "&amp;H39&amp;" = "&amp;G39</f>
        <v>=&gt; p = h² : q = 72² : 64 = 5184 : 64 = 81</v>
      </c>
      <c r="N39" s="4" t="s">
        <v>25</v>
      </c>
      <c r="O39" s="4" t="str">
        <f>"=&gt; c = "&amp;G39&amp;" + "&amp;H39&amp;" = "&amp;F39</f>
        <v>=&gt; c = 81 + 64 = 145</v>
      </c>
      <c r="P39" t="str">
        <f>"a² = p · c = "&amp;G39&amp;" · "&amp;F39&amp;" = "&amp;G39*F39</f>
        <v>a² = p · c = 81 · 145 = 11745</v>
      </c>
      <c r="Q39" t="str">
        <f>"=&gt; a = √"&amp;G39*F39&amp;" ≈ "&amp;ROUND(D39,2)</f>
        <v>=&gt; a = √11745 ≈ 108,37</v>
      </c>
      <c r="R39" t="str">
        <f>"b² = q · c = "&amp;H39&amp;" · "&amp;F39&amp;" = "&amp;H39*F39</f>
        <v>b² = q · c = 64 · 145 = 9280</v>
      </c>
      <c r="S39" t="str">
        <f>"=&gt; b = √"&amp;H39*F39&amp;" ≈ "&amp;ROUND(E39,2)</f>
        <v>=&gt; b = √9280 ≈ 96,33</v>
      </c>
      <c r="U39" s="10">
        <f ca="1" t="shared" si="21"/>
        <v>9</v>
      </c>
      <c r="V39" s="10">
        <f ca="1" t="shared" si="21"/>
        <v>8</v>
      </c>
    </row>
    <row r="40" spans="2:22" ht="12.75">
      <c r="B40">
        <f t="shared" si="19"/>
        <v>41</v>
      </c>
      <c r="C40" s="15">
        <f ca="1" t="shared" si="8"/>
        <v>0.28302274900607693</v>
      </c>
      <c r="D40" s="12">
        <f>SQRT(F40*G40)</f>
        <v>9.055385138137417</v>
      </c>
      <c r="E40">
        <f>SQRT(F40*H40)</f>
        <v>81.49846624323675</v>
      </c>
      <c r="F40" s="12">
        <f>G40+H40</f>
        <v>82</v>
      </c>
      <c r="G40" s="12">
        <f>U40^2</f>
        <v>1</v>
      </c>
      <c r="H40" s="10">
        <f>V40^2</f>
        <v>81</v>
      </c>
      <c r="I40" s="10">
        <f>SQRT(G40*H40)</f>
        <v>9</v>
      </c>
      <c r="J40" t="str">
        <f>"q = "&amp;H40&amp;", h = "&amp;I40</f>
        <v>q = 81, h = 9</v>
      </c>
      <c r="K40" s="4" t="s">
        <v>29</v>
      </c>
      <c r="L40" t="str">
        <f t="shared" si="22"/>
        <v>h² = p · q </v>
      </c>
      <c r="M40" s="4" t="str">
        <f>"=&gt; p = h² : q = "&amp;I40&amp;"² : "&amp;H40&amp;" = "&amp;I40^2&amp;" : "&amp;H40&amp;" = "&amp;G40</f>
        <v>=&gt; p = h² : q = 9² : 81 = 81 : 81 = 1</v>
      </c>
      <c r="N40" s="4" t="s">
        <v>25</v>
      </c>
      <c r="O40" s="4" t="str">
        <f>"=&gt; c = "&amp;G40&amp;" + "&amp;H40&amp;" = "&amp;F40</f>
        <v>=&gt; c = 1 + 81 = 82</v>
      </c>
      <c r="P40" t="str">
        <f>"a² = p · c = "&amp;G40&amp;" · "&amp;F40&amp;" = "&amp;G40*F40</f>
        <v>a² = p · c = 1 · 82 = 82</v>
      </c>
      <c r="Q40" t="str">
        <f>"=&gt; a = √"&amp;G40*F40&amp;" ≈ "&amp;ROUND(D40,2)</f>
        <v>=&gt; a = √82 ≈ 9,06</v>
      </c>
      <c r="R40" t="str">
        <f>"b² = q · c = "&amp;H40&amp;" · "&amp;F40&amp;" = "&amp;H40*F40</f>
        <v>b² = q · c = 81 · 82 = 6642</v>
      </c>
      <c r="S40" t="str">
        <f>"=&gt; b = √"&amp;H40*F40&amp;" ≈ "&amp;ROUND(E40,2)</f>
        <v>=&gt; b = √6642 ≈ 81,5</v>
      </c>
      <c r="U40" s="10">
        <f ca="1" t="shared" si="21"/>
        <v>1</v>
      </c>
      <c r="V40" s="10">
        <f ca="1" t="shared" si="21"/>
        <v>9</v>
      </c>
    </row>
    <row r="41" spans="2:22" ht="12.75">
      <c r="B41">
        <f t="shared" si="19"/>
        <v>11</v>
      </c>
      <c r="C41" s="15">
        <f ca="1" t="shared" si="8"/>
        <v>0.7903980583076808</v>
      </c>
      <c r="D41" s="12">
        <f>SQRT(F41*G41)</f>
        <v>20.396078054371138</v>
      </c>
      <c r="E41">
        <f>SQRT(F41*H41)</f>
        <v>101.9803902718557</v>
      </c>
      <c r="F41" s="12">
        <f>G41+H41</f>
        <v>104</v>
      </c>
      <c r="G41" s="12">
        <f>U41^2</f>
        <v>4</v>
      </c>
      <c r="H41" s="10">
        <f>V41^2</f>
        <v>100</v>
      </c>
      <c r="I41" s="10">
        <f>SQRT(G41*H41)</f>
        <v>20</v>
      </c>
      <c r="J41" t="str">
        <f>"q = "&amp;H41&amp;", h = "&amp;I41</f>
        <v>q = 100, h = 20</v>
      </c>
      <c r="K41" s="4" t="s">
        <v>29</v>
      </c>
      <c r="L41" t="str">
        <f t="shared" si="22"/>
        <v>h² = p · q </v>
      </c>
      <c r="M41" s="4" t="str">
        <f>"=&gt; p = h² : q = "&amp;I41&amp;"² : "&amp;H41&amp;" = "&amp;I41^2&amp;" : "&amp;H41&amp;" = "&amp;G41</f>
        <v>=&gt; p = h² : q = 20² : 100 = 400 : 100 = 4</v>
      </c>
      <c r="N41" s="4" t="s">
        <v>25</v>
      </c>
      <c r="O41" s="4" t="str">
        <f>"=&gt; c = "&amp;G41&amp;" + "&amp;H41&amp;" = "&amp;F41</f>
        <v>=&gt; c = 4 + 100 = 104</v>
      </c>
      <c r="P41" t="str">
        <f>"a² = p · c = "&amp;G41&amp;" · "&amp;F41&amp;" = "&amp;G41*F41</f>
        <v>a² = p · c = 4 · 104 = 416</v>
      </c>
      <c r="Q41" t="str">
        <f>"=&gt; a = √"&amp;G41*F41&amp;" ≈ "&amp;ROUND(D41,2)</f>
        <v>=&gt; a = √416 ≈ 20,4</v>
      </c>
      <c r="R41" t="str">
        <f>"b² = q · c = "&amp;H41&amp;" · "&amp;F41&amp;" = "&amp;H41*F41</f>
        <v>b² = q · c = 100 · 104 = 10400</v>
      </c>
      <c r="S41" t="str">
        <f>"=&gt; b = √"&amp;H41*F41&amp;" ≈ "&amp;ROUND(E41,2)</f>
        <v>=&gt; b = √10400 ≈ 101,98</v>
      </c>
      <c r="U41" s="10">
        <f ca="1" t="shared" si="21"/>
        <v>2</v>
      </c>
      <c r="V41" s="10">
        <f ca="1" t="shared" si="21"/>
        <v>10</v>
      </c>
    </row>
    <row r="42" spans="2:22" ht="12.75">
      <c r="B42">
        <f t="shared" si="19"/>
        <v>6</v>
      </c>
      <c r="C42" s="15">
        <f ca="1" t="shared" si="8"/>
        <v>0.9140841495872128</v>
      </c>
      <c r="D42" s="12">
        <f>SQRT(F42*G42)</f>
        <v>28.844410203711913</v>
      </c>
      <c r="E42">
        <f>SQRT(F42*H42)</f>
        <v>43.266615305567875</v>
      </c>
      <c r="F42" s="12">
        <f>G42+H42</f>
        <v>52</v>
      </c>
      <c r="G42" s="12">
        <f>U42^2</f>
        <v>16</v>
      </c>
      <c r="H42" s="10">
        <f>V42^2</f>
        <v>36</v>
      </c>
      <c r="I42" s="10">
        <f>SQRT(G42*H42)</f>
        <v>24</v>
      </c>
      <c r="J42" t="str">
        <f>"q = "&amp;H42&amp;", h = "&amp;I42</f>
        <v>q = 36, h = 24</v>
      </c>
      <c r="K42" s="4" t="s">
        <v>29</v>
      </c>
      <c r="L42" t="str">
        <f t="shared" si="22"/>
        <v>h² = p · q </v>
      </c>
      <c r="M42" s="4" t="str">
        <f>"=&gt; p = h² : q = "&amp;I42&amp;"² : "&amp;H42&amp;" = "&amp;I42^2&amp;" : "&amp;H42&amp;" = "&amp;G42</f>
        <v>=&gt; p = h² : q = 24² : 36 = 576 : 36 = 16</v>
      </c>
      <c r="N42" s="4" t="s">
        <v>25</v>
      </c>
      <c r="O42" s="4" t="str">
        <f>"=&gt; c = "&amp;G42&amp;" + "&amp;H42&amp;" = "&amp;F42</f>
        <v>=&gt; c = 16 + 36 = 52</v>
      </c>
      <c r="P42" t="str">
        <f>"a² = p · c = "&amp;G42&amp;" · "&amp;F42&amp;" = "&amp;G42*F42</f>
        <v>a² = p · c = 16 · 52 = 832</v>
      </c>
      <c r="Q42" t="str">
        <f>"=&gt; a = √"&amp;G42*F42&amp;" ≈ "&amp;ROUND(D42,2)</f>
        <v>=&gt; a = √832 ≈ 28,84</v>
      </c>
      <c r="R42" t="str">
        <f>"b² = q · c = "&amp;H42&amp;" · "&amp;F42&amp;" = "&amp;H42*F42</f>
        <v>b² = q · c = 36 · 52 = 1872</v>
      </c>
      <c r="S42" t="str">
        <f>"=&gt; b = √"&amp;H42*F42&amp;" ≈ "&amp;ROUND(E42,2)</f>
        <v>=&gt; b = √1872 ≈ 43,27</v>
      </c>
      <c r="U42" s="10">
        <f ca="1" t="shared" si="21"/>
        <v>4</v>
      </c>
      <c r="V42" s="10">
        <f ca="1" t="shared" si="21"/>
        <v>6</v>
      </c>
    </row>
    <row r="43" spans="2:22" ht="12.75">
      <c r="B43">
        <f t="shared" si="19"/>
        <v>34</v>
      </c>
      <c r="C43" s="15">
        <f ca="1" t="shared" si="8"/>
        <v>0.43869427820946094</v>
      </c>
      <c r="D43" s="12">
        <f>SQRT(F43*G43)</f>
        <v>16.492422502470642</v>
      </c>
      <c r="E43">
        <f>SQRT(F43*H43)</f>
        <v>4.123105625617661</v>
      </c>
      <c r="F43" s="12">
        <f>G43+H43</f>
        <v>17</v>
      </c>
      <c r="G43" s="12">
        <f>U43^2</f>
        <v>16</v>
      </c>
      <c r="H43" s="10">
        <f>V43^2</f>
        <v>1</v>
      </c>
      <c r="I43" s="10">
        <f>SQRT(G43*H43)</f>
        <v>4</v>
      </c>
      <c r="J43" t="str">
        <f>"q = "&amp;H43&amp;", h = "&amp;I43</f>
        <v>q = 1, h = 4</v>
      </c>
      <c r="K43" s="4" t="s">
        <v>29</v>
      </c>
      <c r="L43" t="str">
        <f t="shared" si="22"/>
        <v>h² = p · q </v>
      </c>
      <c r="M43" s="4" t="str">
        <f>"=&gt; p = h² : q = "&amp;I43&amp;"² : "&amp;H43&amp;" = "&amp;I43^2&amp;" : "&amp;H43&amp;" = "&amp;G43</f>
        <v>=&gt; p = h² : q = 4² : 1 = 16 : 1 = 16</v>
      </c>
      <c r="N43" s="4" t="s">
        <v>25</v>
      </c>
      <c r="O43" s="4" t="str">
        <f>"=&gt; c = "&amp;G43&amp;" + "&amp;H43&amp;" = "&amp;F43</f>
        <v>=&gt; c = 16 + 1 = 17</v>
      </c>
      <c r="P43" t="str">
        <f>"a² = p · c = "&amp;G43&amp;" · "&amp;F43&amp;" = "&amp;G43*F43</f>
        <v>a² = p · c = 16 · 17 = 272</v>
      </c>
      <c r="Q43" t="str">
        <f>"=&gt; a = √"&amp;G43*F43&amp;" ≈ "&amp;ROUND(D43,2)</f>
        <v>=&gt; a = √272 ≈ 16,49</v>
      </c>
      <c r="R43" t="str">
        <f>"b² = q · c = "&amp;H43&amp;" · "&amp;F43&amp;" = "&amp;H43*F43</f>
        <v>b² = q · c = 1 · 17 = 17</v>
      </c>
      <c r="S43" t="str">
        <f>"=&gt; b = √"&amp;H43*F43&amp;" ≈ "&amp;ROUND(E43,2)</f>
        <v>=&gt; b = √17 ≈ 4,12</v>
      </c>
      <c r="U43" s="10">
        <f ca="1" t="shared" si="21"/>
        <v>4</v>
      </c>
      <c r="V43" s="10">
        <f ca="1" t="shared" si="21"/>
        <v>1</v>
      </c>
    </row>
    <row r="44" spans="2:23" ht="12.75">
      <c r="B44">
        <f t="shared" si="19"/>
        <v>35</v>
      </c>
      <c r="C44" s="15">
        <f ca="1" t="shared" si="8"/>
        <v>0.3953900463661192</v>
      </c>
      <c r="D44" s="10">
        <f>SQRT(G44*F44)</f>
        <v>60</v>
      </c>
      <c r="E44">
        <f>SQRT(F44^2-D44^2)</f>
        <v>80</v>
      </c>
      <c r="F44" s="12">
        <f>MAX(U44:V44)^2</f>
        <v>100</v>
      </c>
      <c r="G44" s="10">
        <f>MIN(U44:V44)^2</f>
        <v>36</v>
      </c>
      <c r="H44" s="12">
        <f>F44-G44</f>
        <v>64</v>
      </c>
      <c r="I44" s="12">
        <f>SQRT(G44*H44)</f>
        <v>48</v>
      </c>
      <c r="J44" t="str">
        <f>"a = "&amp;D44&amp;", p = "&amp;G44</f>
        <v>a = 60, p = 36</v>
      </c>
      <c r="K44" s="4" t="s">
        <v>30</v>
      </c>
      <c r="L44" t="str">
        <f>"a² = p · c "</f>
        <v>a² = p · c </v>
      </c>
      <c r="M44" s="4" t="str">
        <f>"=&gt; c = a² : p = "&amp;D44&amp;"² : "&amp;G44&amp;" = "&amp;D44^2&amp;" : "&amp;G44&amp;" = "&amp;F44</f>
        <v>=&gt; c = a² : p = 60² : 36 = 3600 : 36 = 100</v>
      </c>
      <c r="N44" s="4" t="s">
        <v>25</v>
      </c>
      <c r="O44" s="4" t="str">
        <f>"=&gt; q = c - p = "&amp;F44&amp;" - "&amp;G44&amp;" = "&amp;H44</f>
        <v>=&gt; q = c - p = 100 - 36 = 64</v>
      </c>
      <c r="P44" t="str">
        <f>"b² = q · c = "&amp;H44&amp;" · "&amp;F44&amp;" = "&amp;H44*F44</f>
        <v>b² = q · c = 64 · 100 = 6400</v>
      </c>
      <c r="Q44" t="str">
        <f>"=&gt; b = √"&amp;F44*H44&amp;" ≈ "&amp;ROUND(E44,2)</f>
        <v>=&gt; b = √6400 ≈ 80</v>
      </c>
      <c r="R44" t="str">
        <f>"h² = p · q = "&amp;G44&amp;" · "&amp;H44&amp;" = "&amp;I44^2</f>
        <v>h² = p · q = 36 · 64 = 2304</v>
      </c>
      <c r="S44" t="str">
        <f>"=&gt; h = √"&amp;I44^2&amp;" ≈ "&amp;ROUND(I44,2)</f>
        <v>=&gt; h = √2304 ≈ 48</v>
      </c>
      <c r="U44" s="10">
        <f>IF(V44=W44,W44+1,W44)</f>
        <v>10</v>
      </c>
      <c r="V44" s="10">
        <f ca="1" t="shared" si="21"/>
        <v>6</v>
      </c>
      <c r="W44" s="10">
        <f ca="1" t="shared" si="21"/>
        <v>10</v>
      </c>
    </row>
    <row r="45" spans="2:23" ht="12.75">
      <c r="B45">
        <f t="shared" si="19"/>
        <v>5</v>
      </c>
      <c r="C45" s="15">
        <f ca="1" t="shared" si="8"/>
        <v>0.924593719791679</v>
      </c>
      <c r="D45" s="10">
        <f>SQRT(G45*F45)</f>
        <v>8</v>
      </c>
      <c r="E45">
        <f>SQRT(F45^2-D45^2)</f>
        <v>13.856406460551018</v>
      </c>
      <c r="F45" s="12">
        <f>MAX(U45:V45)^2</f>
        <v>16</v>
      </c>
      <c r="G45" s="10">
        <f>MIN(U45:V45)^2</f>
        <v>4</v>
      </c>
      <c r="H45" s="12">
        <f>F45-G45</f>
        <v>12</v>
      </c>
      <c r="I45" s="12">
        <f>SQRT(G45*H45)</f>
        <v>6.928203230275509</v>
      </c>
      <c r="J45" t="str">
        <f>"a = "&amp;D45&amp;", p = "&amp;G45</f>
        <v>a = 8, p = 4</v>
      </c>
      <c r="K45" s="4" t="s">
        <v>30</v>
      </c>
      <c r="L45" t="str">
        <f>"a² = p · c "</f>
        <v>a² = p · c </v>
      </c>
      <c r="M45" s="4" t="str">
        <f>"=&gt; c = a² : p = "&amp;D45&amp;"² : "&amp;G45&amp;" = "&amp;D45^2&amp;" : "&amp;G45&amp;" = "&amp;F45</f>
        <v>=&gt; c = a² : p = 8² : 4 = 64 : 4 = 16</v>
      </c>
      <c r="N45" s="4" t="s">
        <v>25</v>
      </c>
      <c r="O45" s="4" t="str">
        <f>"=&gt; q = c - p = "&amp;F45&amp;" - "&amp;G45&amp;" = "&amp;H45</f>
        <v>=&gt; q = c - p = 16 - 4 = 12</v>
      </c>
      <c r="P45" t="str">
        <f>"b² = q · c = "&amp;H45&amp;" · "&amp;F45&amp;" = "&amp;H45*F45</f>
        <v>b² = q · c = 12 · 16 = 192</v>
      </c>
      <c r="Q45" t="str">
        <f>"=&gt; b = √"&amp;F45*H45&amp;" ≈ "&amp;ROUND(E45,2)</f>
        <v>=&gt; b = √192 ≈ 13,86</v>
      </c>
      <c r="R45" t="str">
        <f>"h² = p · q = "&amp;G45&amp;" · "&amp;H45&amp;" = "&amp;I45^2</f>
        <v>h² = p · q = 4 · 12 = 48</v>
      </c>
      <c r="S45" t="str">
        <f>"=&gt; h = √"&amp;I45^2&amp;" ≈ "&amp;ROUND(I45,2)</f>
        <v>=&gt; h = √48 ≈ 6,93</v>
      </c>
      <c r="U45" s="10">
        <f>IF(V45=W45,W45+1,W45)</f>
        <v>2</v>
      </c>
      <c r="V45" s="10">
        <f ca="1" t="shared" si="21"/>
        <v>4</v>
      </c>
      <c r="W45" s="10">
        <f ca="1" t="shared" si="21"/>
        <v>2</v>
      </c>
    </row>
    <row r="46" spans="2:23" ht="12.75">
      <c r="B46">
        <f t="shared" si="19"/>
        <v>21</v>
      </c>
      <c r="C46" s="15">
        <f ca="1" t="shared" si="8"/>
        <v>0.7008554404981451</v>
      </c>
      <c r="D46" s="10">
        <f>SQRT(G46*F46)</f>
        <v>5</v>
      </c>
      <c r="E46">
        <f>SQRT(F46^2-D46^2)</f>
        <v>24.49489742783178</v>
      </c>
      <c r="F46" s="12">
        <f>MAX(U46:V46)^2</f>
        <v>25</v>
      </c>
      <c r="G46" s="10">
        <f>MIN(U46:V46)^2</f>
        <v>1</v>
      </c>
      <c r="H46" s="12">
        <f>F46-G46</f>
        <v>24</v>
      </c>
      <c r="I46" s="12">
        <f>SQRT(G46*H46)</f>
        <v>4.898979485566356</v>
      </c>
      <c r="J46" t="str">
        <f>"a = "&amp;D46&amp;", p = "&amp;G46</f>
        <v>a = 5, p = 1</v>
      </c>
      <c r="K46" s="4" t="s">
        <v>30</v>
      </c>
      <c r="L46" t="str">
        <f>"a² = p · c "</f>
        <v>a² = p · c </v>
      </c>
      <c r="M46" s="4" t="str">
        <f>"=&gt; c = a² : p = "&amp;D46&amp;"² : "&amp;G46&amp;" = "&amp;D46^2&amp;" : "&amp;G46&amp;" = "&amp;F46</f>
        <v>=&gt; c = a² : p = 5² : 1 = 25 : 1 = 25</v>
      </c>
      <c r="N46" s="4" t="s">
        <v>25</v>
      </c>
      <c r="O46" s="4" t="str">
        <f>"=&gt; q = c - p = "&amp;F46&amp;" - "&amp;G46&amp;" = "&amp;H46</f>
        <v>=&gt; q = c - p = 25 - 1 = 24</v>
      </c>
      <c r="P46" t="str">
        <f>"b² = q · c = "&amp;H46&amp;" · "&amp;F46&amp;" = "&amp;H46*F46</f>
        <v>b² = q · c = 24 · 25 = 600</v>
      </c>
      <c r="Q46" t="str">
        <f>"=&gt; b = √"&amp;F46*H46&amp;" ≈ "&amp;ROUND(E46,2)</f>
        <v>=&gt; b = √600 ≈ 24,49</v>
      </c>
      <c r="R46" t="str">
        <f>"h² = p · q = "&amp;G46&amp;" · "&amp;H46&amp;" = "&amp;I46^2</f>
        <v>h² = p · q = 1 · 24 = 24</v>
      </c>
      <c r="S46" t="str">
        <f>"=&gt; h = √"&amp;I46^2&amp;" ≈ "&amp;ROUND(I46,2)</f>
        <v>=&gt; h = √24 ≈ 4,9</v>
      </c>
      <c r="U46" s="10">
        <f>IF(V46=W46,W46+1,W46)</f>
        <v>5</v>
      </c>
      <c r="V46" s="10">
        <f ca="1" t="shared" si="21"/>
        <v>1</v>
      </c>
      <c r="W46" s="10">
        <f ca="1" t="shared" si="21"/>
        <v>5</v>
      </c>
    </row>
    <row r="47" spans="2:23" ht="12.75">
      <c r="B47">
        <f t="shared" si="19"/>
        <v>40</v>
      </c>
      <c r="C47" s="15">
        <f ca="1" t="shared" si="8"/>
        <v>0.28382621335167324</v>
      </c>
      <c r="D47" s="10">
        <f>SQRT(G47*F47)</f>
        <v>18</v>
      </c>
      <c r="E47">
        <f>SQRT(F47^2-D47^2)</f>
        <v>31.176914536239792</v>
      </c>
      <c r="F47" s="12">
        <f>MAX(U47:V47)^2</f>
        <v>36</v>
      </c>
      <c r="G47" s="10">
        <f>MIN(U47:V47)^2</f>
        <v>9</v>
      </c>
      <c r="H47" s="12">
        <f>F47-G47</f>
        <v>27</v>
      </c>
      <c r="I47" s="12">
        <f>SQRT(G47*H47)</f>
        <v>15.588457268119896</v>
      </c>
      <c r="J47" t="str">
        <f>"a = "&amp;D47&amp;", p = "&amp;G47</f>
        <v>a = 18, p = 9</v>
      </c>
      <c r="K47" s="4" t="s">
        <v>30</v>
      </c>
      <c r="L47" t="str">
        <f>"a² = p · c "</f>
        <v>a² = p · c </v>
      </c>
      <c r="M47" s="4" t="str">
        <f>"=&gt; c = a² : p = "&amp;D47&amp;"² : "&amp;G47&amp;" = "&amp;D47^2&amp;" : "&amp;G47&amp;" = "&amp;F47</f>
        <v>=&gt; c = a² : p = 18² : 9 = 324 : 9 = 36</v>
      </c>
      <c r="N47" s="4" t="s">
        <v>25</v>
      </c>
      <c r="O47" s="4" t="str">
        <f>"=&gt; q = c - p = "&amp;F47&amp;" - "&amp;G47&amp;" = "&amp;H47</f>
        <v>=&gt; q = c - p = 36 - 9 = 27</v>
      </c>
      <c r="P47" t="str">
        <f>"b² = q · c = "&amp;H47&amp;" · "&amp;F47&amp;" = "&amp;H47*F47</f>
        <v>b² = q · c = 27 · 36 = 972</v>
      </c>
      <c r="Q47" t="str">
        <f>"=&gt; b = √"&amp;F47*H47&amp;" ≈ "&amp;ROUND(E47,2)</f>
        <v>=&gt; b = √972 ≈ 31,18</v>
      </c>
      <c r="R47" t="str">
        <f>"h² = p · q = "&amp;G47&amp;" · "&amp;H47&amp;" = "&amp;I47^2</f>
        <v>h² = p · q = 9 · 27 = 243</v>
      </c>
      <c r="S47" t="str">
        <f>"=&gt; h = √"&amp;I47^2&amp;" ≈ "&amp;ROUND(I47,2)</f>
        <v>=&gt; h = √243 ≈ 15,59</v>
      </c>
      <c r="U47" s="10">
        <f>IF(V47=W47,W47+1,W47)</f>
        <v>3</v>
      </c>
      <c r="V47" s="10">
        <f ca="1" t="shared" si="21"/>
        <v>6</v>
      </c>
      <c r="W47" s="10">
        <f ca="1" t="shared" si="21"/>
        <v>3</v>
      </c>
    </row>
    <row r="48" spans="2:23" ht="12.75">
      <c r="B48">
        <f t="shared" si="19"/>
        <v>50</v>
      </c>
      <c r="C48" s="15">
        <f ca="1" t="shared" si="8"/>
        <v>0.0049835190913526395</v>
      </c>
      <c r="D48" s="10">
        <f>SQRT(G48*F48)</f>
        <v>18</v>
      </c>
      <c r="E48">
        <f>SQRT(F48^2-D48^2)</f>
        <v>78.9746794865291</v>
      </c>
      <c r="F48" s="12">
        <f>MAX(U48:V48)^2</f>
        <v>81</v>
      </c>
      <c r="G48" s="10">
        <f>MIN(U48:V48)^2</f>
        <v>4</v>
      </c>
      <c r="H48" s="12">
        <f>F48-G48</f>
        <v>77</v>
      </c>
      <c r="I48" s="12">
        <f>SQRT(G48*H48)</f>
        <v>17.549928774784245</v>
      </c>
      <c r="J48" t="str">
        <f>"a = "&amp;D48&amp;", p = "&amp;G48</f>
        <v>a = 18, p = 4</v>
      </c>
      <c r="K48" s="4" t="s">
        <v>30</v>
      </c>
      <c r="L48" t="str">
        <f>"a² = p · c "</f>
        <v>a² = p · c </v>
      </c>
      <c r="M48" s="4" t="str">
        <f>"=&gt; c = a² : p = "&amp;D48&amp;"² : "&amp;G48&amp;" = "&amp;D48^2&amp;" : "&amp;G48&amp;" = "&amp;F48</f>
        <v>=&gt; c = a² : p = 18² : 4 = 324 : 4 = 81</v>
      </c>
      <c r="N48" s="4" t="s">
        <v>25</v>
      </c>
      <c r="O48" s="4" t="str">
        <f>"=&gt; q = c - p = "&amp;F48&amp;" - "&amp;G48&amp;" = "&amp;H48</f>
        <v>=&gt; q = c - p = 81 - 4 = 77</v>
      </c>
      <c r="P48" t="str">
        <f>"b² = q · c = "&amp;H48&amp;" · "&amp;F48&amp;" = "&amp;H48*F48</f>
        <v>b² = q · c = 77 · 81 = 6237</v>
      </c>
      <c r="Q48" t="str">
        <f>"=&gt; b = √"&amp;F48*H48&amp;" ≈ "&amp;ROUND(E48,2)</f>
        <v>=&gt; b = √6237 ≈ 78,97</v>
      </c>
      <c r="R48" t="str">
        <f>"h² = p · q = "&amp;G48&amp;" · "&amp;H48&amp;" = "&amp;I48^2</f>
        <v>h² = p · q = 4 · 77 = 308</v>
      </c>
      <c r="S48" t="str">
        <f>"=&gt; h = √"&amp;I48^2&amp;" ≈ "&amp;ROUND(I48,2)</f>
        <v>=&gt; h = √308 ≈ 17,55</v>
      </c>
      <c r="U48" s="10">
        <f>IF(V48=W48,W48+1,W48)</f>
        <v>2</v>
      </c>
      <c r="V48" s="10">
        <f ca="1" t="shared" si="21"/>
        <v>9</v>
      </c>
      <c r="W48" s="10">
        <f ca="1" t="shared" si="21"/>
        <v>2</v>
      </c>
    </row>
    <row r="49" spans="2:23" ht="12.75">
      <c r="B49">
        <f t="shared" si="19"/>
        <v>39</v>
      </c>
      <c r="C49" s="15">
        <f ca="1" t="shared" si="8"/>
        <v>0.29754423375244676</v>
      </c>
      <c r="D49" s="12">
        <f>SQRT(F49^2-E49^2)</f>
        <v>48.49742261192856</v>
      </c>
      <c r="E49" s="10">
        <f>SQRT(H49*F49)</f>
        <v>7</v>
      </c>
      <c r="F49" s="12">
        <f>MAX(U49:V49)^2</f>
        <v>49</v>
      </c>
      <c r="G49" s="12">
        <f>F49-H49</f>
        <v>48</v>
      </c>
      <c r="H49" s="10">
        <f>MIN(U49:V49)^2</f>
        <v>1</v>
      </c>
      <c r="I49" s="12">
        <f>SQRT(G49*H49)</f>
        <v>6.928203230275509</v>
      </c>
      <c r="J49" t="str">
        <f>"b = "&amp;E49&amp;", q = "&amp;H49</f>
        <v>b = 7, q = 1</v>
      </c>
      <c r="K49" s="4" t="s">
        <v>31</v>
      </c>
      <c r="L49" t="str">
        <f>"b² = q · c "</f>
        <v>b² = q · c </v>
      </c>
      <c r="M49" s="4" t="str">
        <f>"=&gt; c = b² : q = "&amp;E49&amp;"² : "&amp;H49&amp;" = "&amp;E49^2&amp;" : "&amp;H49&amp;" = "&amp;F49</f>
        <v>=&gt; c = b² : q = 7² : 1 = 49 : 1 = 49</v>
      </c>
      <c r="N49" s="4" t="s">
        <v>25</v>
      </c>
      <c r="O49" s="4" t="str">
        <f>"=&gt; p = c - q = "&amp;F49&amp;" - "&amp;H49&amp;" = "&amp;G49</f>
        <v>=&gt; p = c - q = 49 - 1 = 48</v>
      </c>
      <c r="P49" t="str">
        <f>"a² = p · c = "&amp;G49&amp;" · "&amp;F49&amp;" = "&amp;G49*F49</f>
        <v>a² = p · c = 48 · 49 = 2352</v>
      </c>
      <c r="Q49" t="str">
        <f>"=&gt; a = √"&amp;G49*F49&amp;" ≈ "&amp;ROUND(D49,2)</f>
        <v>=&gt; a = √2352 ≈ 48,5</v>
      </c>
      <c r="R49" t="str">
        <f>"h² = p · q = "&amp;G49&amp;" · "&amp;H49&amp;" = "&amp;I49^2</f>
        <v>h² = p · q = 48 · 1 = 48</v>
      </c>
      <c r="S49" t="str">
        <f>"=&gt; h = √"&amp;I49^2&amp;" ≈ "&amp;ROUND(I49,2)</f>
        <v>=&gt; h = √48 ≈ 6,93</v>
      </c>
      <c r="U49" s="10">
        <f>IF(V49=W49,W49+1,W49)</f>
        <v>1</v>
      </c>
      <c r="V49" s="10">
        <f ca="1" t="shared" si="21"/>
        <v>7</v>
      </c>
      <c r="W49" s="10">
        <f ca="1" t="shared" si="21"/>
        <v>1</v>
      </c>
    </row>
    <row r="50" spans="2:23" ht="12.75">
      <c r="B50">
        <f t="shared" si="19"/>
        <v>31</v>
      </c>
      <c r="C50" s="15">
        <f ca="1" t="shared" si="8"/>
        <v>0.4993592571474029</v>
      </c>
      <c r="D50" s="12">
        <f>SQRT(F50^2-E50^2)</f>
        <v>95.39392014169457</v>
      </c>
      <c r="E50" s="10">
        <f>SQRT(H50*F50)</f>
        <v>30</v>
      </c>
      <c r="F50" s="12">
        <f>MAX(U50:V50)^2</f>
        <v>100</v>
      </c>
      <c r="G50" s="12">
        <f>F50-H50</f>
        <v>91</v>
      </c>
      <c r="H50" s="10">
        <f>MIN(U50:V50)^2</f>
        <v>9</v>
      </c>
      <c r="I50" s="12">
        <f>SQRT(G50*H50)</f>
        <v>28.61817604250837</v>
      </c>
      <c r="J50" t="str">
        <f>"b = "&amp;E50&amp;", q = "&amp;H50</f>
        <v>b = 30, q = 9</v>
      </c>
      <c r="K50" s="4" t="s">
        <v>31</v>
      </c>
      <c r="L50" t="str">
        <f>"b² = q · c "</f>
        <v>b² = q · c </v>
      </c>
      <c r="M50" s="4" t="str">
        <f>"=&gt; c = b² : q = "&amp;E50&amp;"² : "&amp;H50&amp;" = "&amp;E50^2&amp;" : "&amp;H50&amp;" = "&amp;F50</f>
        <v>=&gt; c = b² : q = 30² : 9 = 900 : 9 = 100</v>
      </c>
      <c r="N50" s="4" t="s">
        <v>25</v>
      </c>
      <c r="O50" s="4" t="str">
        <f>"=&gt; p = c - q = "&amp;F50&amp;" - "&amp;H50&amp;" = "&amp;G50</f>
        <v>=&gt; p = c - q = 100 - 9 = 91</v>
      </c>
      <c r="P50" t="str">
        <f>"a² = p · c = "&amp;G50&amp;" · "&amp;F50&amp;" = "&amp;G50*F50</f>
        <v>a² = p · c = 91 · 100 = 9100</v>
      </c>
      <c r="Q50" t="str">
        <f>"=&gt; a = √"&amp;G50*F50&amp;" ≈ "&amp;ROUND(D50,2)</f>
        <v>=&gt; a = √9100 ≈ 95,39</v>
      </c>
      <c r="R50" t="str">
        <f>"h² = p · q = "&amp;G50&amp;" · "&amp;H50&amp;" = "&amp;I50^2</f>
        <v>h² = p · q = 91 · 9 = 819</v>
      </c>
      <c r="S50" t="str">
        <f>"=&gt; h = √"&amp;I50^2&amp;" ≈ "&amp;ROUND(I50,2)</f>
        <v>=&gt; h = √819 ≈ 28,62</v>
      </c>
      <c r="U50" s="10">
        <f>IF(V50=W50,W50+1,W50)</f>
        <v>3</v>
      </c>
      <c r="V50" s="10">
        <f ca="1" t="shared" si="21"/>
        <v>10</v>
      </c>
      <c r="W50" s="10">
        <f ca="1" t="shared" si="21"/>
        <v>3</v>
      </c>
    </row>
    <row r="51" spans="2:23" ht="12.75">
      <c r="B51">
        <f t="shared" si="19"/>
        <v>43</v>
      </c>
      <c r="C51" s="15">
        <f ca="1" t="shared" si="8"/>
        <v>0.23706988504983462</v>
      </c>
      <c r="D51" s="12">
        <f>SQRT(F51^2-E51^2)</f>
        <v>76.36753236814714</v>
      </c>
      <c r="E51" s="10">
        <f>SQRT(H51*F51)</f>
        <v>27</v>
      </c>
      <c r="F51" s="12">
        <f>MAX(U51:V51)^2</f>
        <v>81</v>
      </c>
      <c r="G51" s="12">
        <f>F51-H51</f>
        <v>72</v>
      </c>
      <c r="H51" s="10">
        <f>MIN(U51:V51)^2</f>
        <v>9</v>
      </c>
      <c r="I51" s="12">
        <f>SQRT(G51*H51)</f>
        <v>25.45584412271571</v>
      </c>
      <c r="J51" t="str">
        <f>"b = "&amp;E51&amp;", q = "&amp;H51</f>
        <v>b = 27, q = 9</v>
      </c>
      <c r="K51" s="4" t="s">
        <v>31</v>
      </c>
      <c r="L51" t="str">
        <f>"b² = q · c "</f>
        <v>b² = q · c </v>
      </c>
      <c r="M51" s="4" t="str">
        <f>"=&gt; c = b² : q = "&amp;E51&amp;"² : "&amp;H51&amp;" = "&amp;E51^2&amp;" : "&amp;H51&amp;" = "&amp;F51</f>
        <v>=&gt; c = b² : q = 27² : 9 = 729 : 9 = 81</v>
      </c>
      <c r="N51" s="4" t="s">
        <v>25</v>
      </c>
      <c r="O51" s="4" t="str">
        <f>"=&gt; p = c - q = "&amp;F51&amp;" - "&amp;H51&amp;" = "&amp;G51</f>
        <v>=&gt; p = c - q = 81 - 9 = 72</v>
      </c>
      <c r="P51" t="str">
        <f>"a² = p · c = "&amp;G51&amp;" · "&amp;F51&amp;" = "&amp;G51*F51</f>
        <v>a² = p · c = 72 · 81 = 5832</v>
      </c>
      <c r="Q51" t="str">
        <f>"=&gt; a = √"&amp;G51*F51&amp;" ≈ "&amp;ROUND(D51,2)</f>
        <v>=&gt; a = √5832 ≈ 76,37</v>
      </c>
      <c r="R51" t="str">
        <f>"h² = p · q = "&amp;G51&amp;" · "&amp;H51&amp;" = "&amp;I51^2</f>
        <v>h² = p · q = 72 · 9 = 648</v>
      </c>
      <c r="S51" t="str">
        <f>"=&gt; h = √"&amp;I51^2&amp;" ≈ "&amp;ROUND(I51,2)</f>
        <v>=&gt; h = √648 ≈ 25,46</v>
      </c>
      <c r="U51" s="10">
        <f>IF(V51=W51,W51+1,W51)</f>
        <v>9</v>
      </c>
      <c r="V51" s="10">
        <f aca="true" ca="1" t="shared" si="23" ref="V51:W53">_XLL.ZUFALLSBEREICH(1,10)</f>
        <v>3</v>
      </c>
      <c r="W51" s="10">
        <f ca="1" t="shared" si="23"/>
        <v>9</v>
      </c>
    </row>
    <row r="52" spans="2:23" ht="12.75">
      <c r="B52">
        <f t="shared" si="19"/>
        <v>48</v>
      </c>
      <c r="C52" s="15">
        <f ca="1" t="shared" si="8"/>
        <v>0.046536156255443606</v>
      </c>
      <c r="D52" s="12">
        <f>SQRT(F52^2-E52^2)</f>
        <v>20</v>
      </c>
      <c r="E52" s="10">
        <f>SQRT(H52*F52)</f>
        <v>15</v>
      </c>
      <c r="F52" s="12">
        <f>MAX(U52:V52)^2</f>
        <v>25</v>
      </c>
      <c r="G52" s="12">
        <f>F52-H52</f>
        <v>16</v>
      </c>
      <c r="H52" s="10">
        <f>MIN(U52:V52)^2</f>
        <v>9</v>
      </c>
      <c r="I52" s="12">
        <f>SQRT(G52*H52)</f>
        <v>12</v>
      </c>
      <c r="J52" t="str">
        <f>"b = "&amp;E52&amp;", q = "&amp;H52</f>
        <v>b = 15, q = 9</v>
      </c>
      <c r="K52" s="4" t="s">
        <v>31</v>
      </c>
      <c r="L52" t="str">
        <f>"b² = q · c "</f>
        <v>b² = q · c </v>
      </c>
      <c r="M52" s="4" t="str">
        <f>"=&gt; c = b² : q = "&amp;E52&amp;"² : "&amp;H52&amp;" = "&amp;E52^2&amp;" : "&amp;H52&amp;" = "&amp;F52</f>
        <v>=&gt; c = b² : q = 15² : 9 = 225 : 9 = 25</v>
      </c>
      <c r="N52" s="4" t="s">
        <v>25</v>
      </c>
      <c r="O52" s="4" t="str">
        <f>"=&gt; p = c - q = "&amp;F52&amp;" - "&amp;H52&amp;" = "&amp;G52</f>
        <v>=&gt; p = c - q = 25 - 9 = 16</v>
      </c>
      <c r="P52" t="str">
        <f>"a² = p · c = "&amp;G52&amp;" · "&amp;F52&amp;" = "&amp;G52*F52</f>
        <v>a² = p · c = 16 · 25 = 400</v>
      </c>
      <c r="Q52" t="str">
        <f>"=&gt; a = √"&amp;G52*F52&amp;" ≈ "&amp;ROUND(D52,2)</f>
        <v>=&gt; a = √400 ≈ 20</v>
      </c>
      <c r="R52" t="str">
        <f>"h² = p · q = "&amp;G52&amp;" · "&amp;H52&amp;" = "&amp;I52^2</f>
        <v>h² = p · q = 16 · 9 = 144</v>
      </c>
      <c r="S52" t="str">
        <f>"=&gt; h = √"&amp;I52^2&amp;" ≈ "&amp;ROUND(I52,2)</f>
        <v>=&gt; h = √144 ≈ 12</v>
      </c>
      <c r="U52" s="10">
        <f>IF(V52=W52,W52+1,W52)</f>
        <v>3</v>
      </c>
      <c r="V52" s="10">
        <f ca="1" t="shared" si="23"/>
        <v>5</v>
      </c>
      <c r="W52" s="10">
        <f ca="1" t="shared" si="23"/>
        <v>3</v>
      </c>
    </row>
    <row r="53" spans="2:23" ht="12.75">
      <c r="B53">
        <f t="shared" si="19"/>
        <v>3</v>
      </c>
      <c r="C53" s="15">
        <f ca="1" t="shared" si="8"/>
        <v>0.9672498687784128</v>
      </c>
      <c r="D53" s="12">
        <f>SQRT(F53^2-E53^2)</f>
        <v>15</v>
      </c>
      <c r="E53" s="10">
        <f>SQRT(H53*F53)</f>
        <v>20</v>
      </c>
      <c r="F53" s="12">
        <f>MAX(U53:V53)^2</f>
        <v>25</v>
      </c>
      <c r="G53" s="12">
        <f>F53-H53</f>
        <v>9</v>
      </c>
      <c r="H53" s="10">
        <f>MIN(U53:V53)^2</f>
        <v>16</v>
      </c>
      <c r="I53" s="12">
        <f>SQRT(G53*H53)</f>
        <v>12</v>
      </c>
      <c r="J53" t="str">
        <f>"b = "&amp;E53&amp;", q = "&amp;H53</f>
        <v>b = 20, q = 16</v>
      </c>
      <c r="K53" s="4" t="s">
        <v>31</v>
      </c>
      <c r="L53" t="str">
        <f>"b² = q · c "</f>
        <v>b² = q · c </v>
      </c>
      <c r="M53" s="4" t="str">
        <f>"=&gt; c = b² : q = "&amp;E53&amp;"² : "&amp;H53&amp;" = "&amp;E53^2&amp;" : "&amp;H53&amp;" = "&amp;F53</f>
        <v>=&gt; c = b² : q = 20² : 16 = 400 : 16 = 25</v>
      </c>
      <c r="N53" s="4" t="s">
        <v>25</v>
      </c>
      <c r="O53" s="4" t="str">
        <f>"=&gt; p = c - q = "&amp;F53&amp;" - "&amp;H53&amp;" = "&amp;G53</f>
        <v>=&gt; p = c - q = 25 - 16 = 9</v>
      </c>
      <c r="P53" t="str">
        <f>"a² = p · c = "&amp;G53&amp;" · "&amp;F53&amp;" = "&amp;G53*F53</f>
        <v>a² = p · c = 9 · 25 = 225</v>
      </c>
      <c r="Q53" t="str">
        <f>"=&gt; a = √"&amp;G53*F53&amp;" ≈ "&amp;ROUND(D53,2)</f>
        <v>=&gt; a = √225 ≈ 15</v>
      </c>
      <c r="R53" t="str">
        <f>"h² = p · q = "&amp;G53&amp;" · "&amp;H53&amp;" = "&amp;I53^2</f>
        <v>h² = p · q = 9 · 16 = 144</v>
      </c>
      <c r="S53" t="str">
        <f>"=&gt; h = √"&amp;I53^2&amp;" ≈ "&amp;ROUND(I53,2)</f>
        <v>=&gt; h = √144 ≈ 12</v>
      </c>
      <c r="U53" s="10">
        <f>IF(V53=W53,W53+1,W53)</f>
        <v>5</v>
      </c>
      <c r="V53" s="10">
        <f ca="1" t="shared" si="23"/>
        <v>4</v>
      </c>
      <c r="W53" s="10">
        <f ca="1" t="shared" si="23"/>
        <v>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Stefan Müller</cp:lastModifiedBy>
  <cp:lastPrinted>2019-12-14T12:11:15Z</cp:lastPrinted>
  <dcterms:created xsi:type="dcterms:W3CDTF">2009-10-08T17:52:09Z</dcterms:created>
  <dcterms:modified xsi:type="dcterms:W3CDTF">2019-12-14T20:17:25Z</dcterms:modified>
  <cp:category/>
  <cp:version/>
  <cp:contentType/>
  <cp:contentStatus/>
</cp:coreProperties>
</file>