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1" sheetId="2" r:id="rId2"/>
    <sheet name="Tabelle1" sheetId="3" r:id="rId3"/>
  </sheets>
  <externalReferences>
    <externalReference r:id="rId6"/>
  </externalReferences>
  <definedNames>
    <definedName name="_xlfn.RANK.EQ" hidden="1">#NAME?</definedName>
    <definedName name="_xlnm.Print_Area" localSheetId="0">'Arbeitsblatt'!$A$1:$U$66</definedName>
  </definedNames>
  <calcPr fullCalcOnLoad="1"/>
</workbook>
</file>

<file path=xl/sharedStrings.xml><?xml version="1.0" encoding="utf-8"?>
<sst xmlns="http://schemas.openxmlformats.org/spreadsheetml/2006/main" count="96" uniqueCount="30">
  <si>
    <t>Lösung:</t>
  </si>
  <si>
    <t>Aufgabe 1:</t>
  </si>
  <si>
    <t>Für neue Zufallswerte</t>
  </si>
  <si>
    <t>F9 drücken</t>
  </si>
  <si>
    <t>Lsg 1</t>
  </si>
  <si>
    <t>Lsg 2</t>
  </si>
  <si>
    <t>a)</t>
  </si>
  <si>
    <t>b)</t>
  </si>
  <si>
    <t>c)</t>
  </si>
  <si>
    <t>d)</t>
  </si>
  <si>
    <t>e)</t>
  </si>
  <si>
    <t>Lsg 3</t>
  </si>
  <si>
    <t>Lsg 4</t>
  </si>
  <si>
    <t>Lsg 5</t>
  </si>
  <si>
    <t>x</t>
  </si>
  <si>
    <t>Ausmultiplizieren</t>
  </si>
  <si>
    <t>Forme in die jeweilige Form um.</t>
  </si>
  <si>
    <t>In faktorisierte Form:</t>
  </si>
  <si>
    <t>In Scheitelpunktform:</t>
  </si>
  <si>
    <t>In Normalform:</t>
  </si>
  <si>
    <t>y-Koordinate des SP als Funktionswert f(xS)</t>
  </si>
  <si>
    <t>Scheitelpunkt (SP) in der Mitte der Nullstellen</t>
  </si>
  <si>
    <t>-</t>
  </si>
  <si>
    <t>Quadratische Ergänzung</t>
  </si>
  <si>
    <t>Keine Lösung</t>
  </si>
  <si>
    <t>p</t>
  </si>
  <si>
    <t>q</t>
  </si>
  <si>
    <t>Berechne die Nullstellen der quadratischen Funktionen</t>
  </si>
  <si>
    <t>Aufgabe 2:</t>
  </si>
  <si>
    <t>Quadratische Funktionen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</si>
</sst>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mue\AppData\Local\Temp\KT_quadr_Gleichung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eitsblatt"/>
      <sheetName val="Date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Layout" workbookViewId="0" topLeftCell="A15">
      <selection activeCell="M40" sqref="M40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6.00390625" style="0" customWidth="1"/>
    <col min="4" max="4" width="2.140625" style="0" bestFit="1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7.28125" style="0" customWidth="1"/>
    <col min="10" max="10" width="6.140625" style="0" customWidth="1"/>
    <col min="11" max="11" width="1.421875" style="0" customWidth="1"/>
    <col min="12" max="12" width="3.00390625" style="0" customWidth="1"/>
    <col min="13" max="13" width="4.7109375" style="0" customWidth="1"/>
    <col min="14" max="14" width="2.140625" style="0" bestFit="1" customWidth="1"/>
    <col min="15" max="15" width="6.00390625" style="0" customWidth="1"/>
    <col min="16" max="16" width="2.140625" style="0" bestFit="1" customWidth="1"/>
    <col min="17" max="17" width="5.00390625" style="0" customWidth="1"/>
    <col min="18" max="18" width="2.140625" style="0" bestFit="1" customWidth="1"/>
    <col min="19" max="19" width="7.140625" style="0" customWidth="1"/>
    <col min="20" max="20" width="7.421875" style="0" customWidth="1"/>
    <col min="21" max="21" width="7.00390625" style="0" customWidth="1"/>
  </cols>
  <sheetData>
    <row r="1" spans="1:21" ht="12.7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ht="5.25" customHeight="1"/>
    <row r="3" spans="1:12" ht="12.75">
      <c r="A3" s="3" t="s">
        <v>1</v>
      </c>
      <c r="J3" s="4"/>
      <c r="K3" s="5"/>
      <c r="L3" s="3" t="s">
        <v>0</v>
      </c>
    </row>
    <row r="4" spans="1:12" ht="12.75">
      <c r="A4" s="6" t="s">
        <v>16</v>
      </c>
      <c r="J4" s="4"/>
      <c r="K4" s="5"/>
      <c r="L4" s="3" t="s">
        <v>1</v>
      </c>
    </row>
    <row r="5" spans="10:24" ht="12.75">
      <c r="J5" s="4"/>
      <c r="K5" s="5"/>
      <c r="W5" s="11" t="s">
        <v>2</v>
      </c>
      <c r="X5" s="11"/>
    </row>
    <row r="6" spans="1:24" ht="12.75">
      <c r="A6" s="7">
        <v>1</v>
      </c>
      <c r="B6" t="s">
        <v>6</v>
      </c>
      <c r="C6" t="str">
        <f>VLOOKUP($A6,Daten1!$A$2:$V$25,4,FALSE)&amp;" "&amp;VLOOKUP($A7,Daten1!$A$2:$V$25,3,FALSE)</f>
        <v>In faktorisierte Form: f(x) = (x - 3)² - 25</v>
      </c>
      <c r="J6" s="4"/>
      <c r="K6" s="5"/>
      <c r="L6" t="str">
        <f>B6</f>
        <v>a)</v>
      </c>
      <c r="M6" t="str">
        <f>IF(VLOOKUP($A6,Daten1!$A$2:$X$25,18,FALSE)&lt;&gt;0,VLOOKUP($A6,Daten1!$A$2:$X$25,18,FALSE),"")</f>
        <v>(x - 3)² - 25 = 0 | + 25</v>
      </c>
      <c r="W6" s="11" t="s">
        <v>3</v>
      </c>
      <c r="X6" s="11"/>
    </row>
    <row r="7" spans="1:13" ht="12.75">
      <c r="A7" s="7">
        <f>A6</f>
        <v>1</v>
      </c>
      <c r="J7" s="4"/>
      <c r="K7" s="5"/>
      <c r="M7" t="str">
        <f>IF(VLOOKUP($A7,Daten1!$A$2:$X$25,19,FALSE)&lt;&gt;0,VLOOKUP($A7,Daten1!$A$2:$X$25,19,FALSE),"")</f>
        <v>(x - 3)² = 25 | √</v>
      </c>
    </row>
    <row r="8" spans="1:13" ht="12.75">
      <c r="A8" s="7">
        <f>A7</f>
        <v>1</v>
      </c>
      <c r="J8" s="4"/>
      <c r="K8" s="5"/>
      <c r="M8" t="str">
        <f>IF(VLOOKUP($A8,Daten1!$A$2:$X$25,20,FALSE)&lt;&gt;0,VLOOKUP($A8,Daten1!$A$2:$X$25,20,FALSE),"")</f>
        <v>x - 3 = 5 | +3   und   x - 3 = -5 | +3</v>
      </c>
    </row>
    <row r="9" spans="1:13" ht="12.75">
      <c r="A9" s="7">
        <f>A8</f>
        <v>1</v>
      </c>
      <c r="J9" s="4"/>
      <c r="K9" s="5"/>
      <c r="M9" t="str">
        <f>IF(VLOOKUP($A9,Daten1!$A$2:$X$25,21,FALSE)&lt;&gt;0,VLOOKUP($A9,Daten1!$A$2:$X$25,21,FALSE),"")</f>
        <v>x = 8    und    x = -2</v>
      </c>
    </row>
    <row r="10" spans="1:13" ht="12.75">
      <c r="A10" s="7">
        <f>A9</f>
        <v>1</v>
      </c>
      <c r="J10" s="4"/>
      <c r="K10" s="5"/>
      <c r="M10" t="str">
        <f>IF(VLOOKUP($A10,Daten1!$A$2:$X$25,22,FALSE)&lt;&gt;0,VLOOKUP($A10,Daten1!$A$2:$X$25,22,FALSE),"")</f>
        <v>f(x) = (x - 8) · (x + 2)</v>
      </c>
    </row>
    <row r="11" spans="1:11" ht="12.75">
      <c r="A11" s="7">
        <f>A10</f>
        <v>1</v>
      </c>
      <c r="J11" s="4"/>
      <c r="K11" s="5"/>
    </row>
    <row r="12" spans="1:13" ht="12.75">
      <c r="A12" s="7">
        <v>2</v>
      </c>
      <c r="B12" t="s">
        <v>7</v>
      </c>
      <c r="C12" t="str">
        <f>VLOOKUP($A12,Daten1!$A$2:$V$25,4,FALSE)&amp;" "&amp;VLOOKUP($A13,Daten1!$A$2:$V$25,3,FALSE)</f>
        <v>In Scheitelpunktform: f(x) = (x-4) · (x-7)</v>
      </c>
      <c r="J12" s="4"/>
      <c r="K12" s="5"/>
      <c r="L12" t="str">
        <f>B12</f>
        <v>b)</v>
      </c>
      <c r="M12" t="str">
        <f>IF(VLOOKUP($A12,Daten1!$A$2:$X$25,18,FALSE)&lt;&gt;0,VLOOKUP($A12,Daten1!$A$2:$X$25,18,FALSE),"")</f>
        <v>Scheitelpunkt (SP) in der Mitte der Nullstellen</v>
      </c>
    </row>
    <row r="13" spans="1:13" ht="12.75">
      <c r="A13" s="7">
        <f>A12</f>
        <v>2</v>
      </c>
      <c r="J13" s="4"/>
      <c r="K13" s="5"/>
      <c r="M13" t="str">
        <f>IF(VLOOKUP($A13,Daten1!$A$2:$X$25,19,FALSE)&lt;&gt;0,VLOOKUP($A13,Daten1!$A$2:$X$25,19,FALSE),"")</f>
        <v>xS = [4 + 7] : 2 = 11 : 2 = 5,5</v>
      </c>
    </row>
    <row r="14" spans="1:13" ht="12.75">
      <c r="A14" s="7">
        <f>A13</f>
        <v>2</v>
      </c>
      <c r="J14" s="4"/>
      <c r="K14" s="5"/>
      <c r="M14" t="str">
        <f>IF(VLOOKUP($A14,Daten1!$A$2:$X$25,20,FALSE)&lt;&gt;0,VLOOKUP($A14,Daten1!$A$2:$X$25,20,FALSE),"")</f>
        <v>y-Koordinate des SP als Funktionswert f(xS)</v>
      </c>
    </row>
    <row r="15" spans="1:13" ht="12.75">
      <c r="A15" s="7">
        <f>A14</f>
        <v>2</v>
      </c>
      <c r="J15" s="4"/>
      <c r="K15" s="5"/>
      <c r="M15" t="str">
        <f>IF(VLOOKUP($A15,Daten1!$A$2:$X$25,21,FALSE)&lt;&gt;0,VLOOKUP($A15,Daten1!$A$2:$X$25,21,FALSE),"")</f>
        <v>f(5,5) = (5,5-4) · (5,5-7) = (1,5) · (-1,5) = -2,25</v>
      </c>
    </row>
    <row r="16" spans="1:13" ht="12.75">
      <c r="A16" s="7">
        <f>A15</f>
        <v>2</v>
      </c>
      <c r="J16" s="4"/>
      <c r="K16" s="5"/>
      <c r="M16" t="str">
        <f>IF(VLOOKUP($A16,Daten1!$A$2:$X$25,22,FALSE)&lt;&gt;0,VLOOKUP($A16,Daten1!$A$2:$X$25,22,FALSE),"")</f>
        <v>f(x) = (x -5,5)² -2,25</v>
      </c>
    </row>
    <row r="17" spans="1:11" ht="12.75">
      <c r="A17" s="7">
        <f>A16</f>
        <v>2</v>
      </c>
      <c r="J17" s="4"/>
      <c r="K17" s="5"/>
    </row>
    <row r="18" spans="1:13" ht="12.75">
      <c r="A18" s="7">
        <v>3</v>
      </c>
      <c r="B18" t="s">
        <v>8</v>
      </c>
      <c r="C18" t="str">
        <f>VLOOKUP($A18,Daten1!$A$2:$V$25,4,FALSE)&amp;" "&amp;VLOOKUP($A19,Daten1!$A$2:$V$25,3,FALSE)</f>
        <v>In Scheitelpunktform: f(x) = (x+4) · (x-6)</v>
      </c>
      <c r="J18" s="4"/>
      <c r="K18" s="5"/>
      <c r="L18" t="str">
        <f>B18</f>
        <v>c)</v>
      </c>
      <c r="M18" t="str">
        <f>IF(VLOOKUP($A18,Daten1!$A$2:$X$25,18,FALSE)&lt;&gt;0,VLOOKUP($A18,Daten1!$A$2:$X$25,18,FALSE),"")</f>
        <v>Scheitelpunkt (SP) in der Mitte der Nullstellen</v>
      </c>
    </row>
    <row r="19" spans="1:13" ht="12.75">
      <c r="A19" s="7">
        <f>A18</f>
        <v>3</v>
      </c>
      <c r="J19" s="4"/>
      <c r="K19" s="5"/>
      <c r="M19" t="str">
        <f>IF(VLOOKUP($A19,Daten1!$A$2:$X$25,19,FALSE)&lt;&gt;0,VLOOKUP($A19,Daten1!$A$2:$X$25,19,FALSE),"")</f>
        <v>xS = [-4 + 6] : 2 = 2 : 2 = 1</v>
      </c>
    </row>
    <row r="20" spans="1:13" ht="12.75">
      <c r="A20" s="7">
        <f>A19</f>
        <v>3</v>
      </c>
      <c r="J20" s="4"/>
      <c r="K20" s="5"/>
      <c r="M20" t="str">
        <f>IF(VLOOKUP($A20,Daten1!$A$2:$X$25,20,FALSE)&lt;&gt;0,VLOOKUP($A20,Daten1!$A$2:$X$25,20,FALSE),"")</f>
        <v>y-Koordinate des SP als Funktionswert f(xS)</v>
      </c>
    </row>
    <row r="21" spans="1:13" ht="12.75">
      <c r="A21" s="7">
        <f>A20</f>
        <v>3</v>
      </c>
      <c r="J21" s="4"/>
      <c r="K21" s="5"/>
      <c r="M21" t="str">
        <f>IF(VLOOKUP($A21,Daten1!$A$2:$X$25,21,FALSE)&lt;&gt;0,VLOOKUP($A21,Daten1!$A$2:$X$25,21,FALSE),"")</f>
        <v>f(1) = (1+4) · (1-6) = (5) · (-5) = -25</v>
      </c>
    </row>
    <row r="22" spans="1:13" ht="12.75">
      <c r="A22" s="7">
        <f>A21</f>
        <v>3</v>
      </c>
      <c r="J22" s="4"/>
      <c r="K22" s="5"/>
      <c r="M22" t="str">
        <f>IF(VLOOKUP($A22,Daten1!$A$2:$X$25,22,FALSE)&lt;&gt;0,VLOOKUP($A22,Daten1!$A$2:$X$25,22,FALSE),"")</f>
        <v>f(x) = (x -1)² -25</v>
      </c>
    </row>
    <row r="23" spans="1:11" ht="12.75">
      <c r="A23" s="7"/>
      <c r="J23" s="4"/>
      <c r="K23" s="5"/>
    </row>
    <row r="24" spans="1:13" ht="12.75">
      <c r="A24" s="7">
        <v>4</v>
      </c>
      <c r="B24" t="s">
        <v>9</v>
      </c>
      <c r="C24" t="str">
        <f>VLOOKUP($A24,Daten1!$A$2:$V$25,4,FALSE)&amp;" "&amp;VLOOKUP($A25,Daten1!$A$2:$V$25,3,FALSE)</f>
        <v>In Normalform: f(x) = (x + 3)² + 2</v>
      </c>
      <c r="J24" s="4"/>
      <c r="K24" s="5"/>
      <c r="L24" t="str">
        <f>B24</f>
        <v>d)</v>
      </c>
      <c r="M24" t="str">
        <f>IF(VLOOKUP($A24,Daten1!$A$2:$X$25,18,FALSE)&lt;&gt;0,VLOOKUP($A24,Daten1!$A$2:$X$25,18,FALSE),"")</f>
        <v>Ausmultiplizieren</v>
      </c>
    </row>
    <row r="25" spans="1:13" ht="12.75">
      <c r="A25" s="7">
        <f>A24</f>
        <v>4</v>
      </c>
      <c r="J25" s="4"/>
      <c r="K25" s="5"/>
      <c r="M25" t="str">
        <f>IF(VLOOKUP($A25,Daten1!$A$2:$X$25,19,FALSE)&lt;&gt;0,VLOOKUP($A25,Daten1!$A$2:$X$25,19,FALSE),"")</f>
        <v>(x + 3)² + 2</v>
      </c>
    </row>
    <row r="26" spans="1:13" ht="12.75">
      <c r="A26" s="7">
        <f>A25</f>
        <v>4</v>
      </c>
      <c r="J26" s="4"/>
      <c r="K26" s="5"/>
      <c r="M26" t="str">
        <f>IF(VLOOKUP($A26,Daten1!$A$2:$X$25,20,FALSE)&lt;&gt;0,VLOOKUP($A26,Daten1!$A$2:$X$25,20,FALSE),"")</f>
        <v>= x² + 6x + 9 + 2</v>
      </c>
    </row>
    <row r="27" spans="1:13" ht="12.75">
      <c r="A27" s="7">
        <f>A26</f>
        <v>4</v>
      </c>
      <c r="J27" s="4"/>
      <c r="K27" s="5"/>
      <c r="M27" t="str">
        <f>IF(VLOOKUP($A27,Daten1!$A$2:$X$25,21,FALSE)&lt;&gt;0,VLOOKUP($A27,Daten1!$A$2:$X$25,21,FALSE),"")</f>
        <v>= x² + 6x + 11</v>
      </c>
    </row>
    <row r="28" spans="1:13" ht="12.75">
      <c r="A28" s="7">
        <f>A27</f>
        <v>4</v>
      </c>
      <c r="J28" s="4"/>
      <c r="K28" s="5"/>
      <c r="M28">
        <f>IF(VLOOKUP($A28,Daten1!$A$2:$X$25,22,FALSE)&lt;&gt;0,VLOOKUP($A28,Daten1!$A$2:$X$25,22,FALSE),"")</f>
      </c>
    </row>
    <row r="29" spans="10:11" ht="12.75">
      <c r="J29" s="4"/>
      <c r="K29" s="5"/>
    </row>
    <row r="30" spans="1:13" ht="12.75">
      <c r="A30" s="7">
        <v>5</v>
      </c>
      <c r="B30" t="s">
        <v>10</v>
      </c>
      <c r="C30" t="str">
        <f>VLOOKUP($A30,Daten1!$A$2:$V$25,4,FALSE)&amp;" "&amp;VLOOKUP($A31,Daten1!$A$2:$V$25,3,FALSE)</f>
        <v>In Scheitelpunktform: f(x) = (x-5) · (x-3)</v>
      </c>
      <c r="J30" s="4"/>
      <c r="K30" s="5"/>
      <c r="L30" t="str">
        <f>B30</f>
        <v>e)</v>
      </c>
      <c r="M30" t="str">
        <f>IF(VLOOKUP($A30,Daten1!$A$2:$X$25,18,FALSE)&lt;&gt;0,VLOOKUP($A30,Daten1!$A$2:$X$25,18,FALSE),"")</f>
        <v>Scheitelpunkt (SP) in der Mitte der Nullstellen</v>
      </c>
    </row>
    <row r="31" spans="1:13" ht="12.75">
      <c r="A31" s="7">
        <f>A30</f>
        <v>5</v>
      </c>
      <c r="J31" s="4"/>
      <c r="K31" s="5"/>
      <c r="M31" t="str">
        <f>IF(VLOOKUP($A31,Daten1!$A$2:$X$25,19,FALSE)&lt;&gt;0,VLOOKUP($A31,Daten1!$A$2:$X$25,19,FALSE),"")</f>
        <v>xS = [5 + 3] : 2 = 8 : 2 = 4</v>
      </c>
    </row>
    <row r="32" spans="1:13" ht="12.75">
      <c r="A32" s="7">
        <f>A31</f>
        <v>5</v>
      </c>
      <c r="J32" s="4"/>
      <c r="K32" s="5"/>
      <c r="M32" t="str">
        <f>IF(VLOOKUP($A32,Daten1!$A$2:$X$25,20,FALSE)&lt;&gt;0,VLOOKUP($A32,Daten1!$A$2:$X$25,20,FALSE),"")</f>
        <v>y-Koordinate des SP als Funktionswert f(xS)</v>
      </c>
    </row>
    <row r="33" spans="1:13" ht="12.75">
      <c r="A33" s="7">
        <f>A32</f>
        <v>5</v>
      </c>
      <c r="J33" s="4"/>
      <c r="K33" s="5"/>
      <c r="M33" t="str">
        <f>IF(VLOOKUP($A33,Daten1!$A$2:$X$25,21,FALSE)&lt;&gt;0,VLOOKUP($A33,Daten1!$A$2:$X$25,21,FALSE),"")</f>
        <v>f(4) = (4-5) · (4-3) = (-1) · (1) = -1</v>
      </c>
    </row>
    <row r="34" spans="1:13" ht="12.75">
      <c r="A34" s="7">
        <f>A33</f>
        <v>5</v>
      </c>
      <c r="J34" s="4"/>
      <c r="K34" s="5"/>
      <c r="M34" t="str">
        <f>IF(VLOOKUP($A34,Daten1!$A$2:$X$25,22,FALSE)&lt;&gt;0,VLOOKUP($A34,Daten1!$A$2:$X$25,22,FALSE),"")</f>
        <v>f(x) = (x -4)² -1</v>
      </c>
    </row>
    <row r="35" spans="10:11" ht="12.75">
      <c r="J35" s="4"/>
      <c r="K35" s="5"/>
    </row>
    <row r="36" spans="1:21" ht="6" customHeight="1">
      <c r="A36" s="14"/>
      <c r="B36" s="15"/>
      <c r="C36" s="15"/>
      <c r="D36" s="15"/>
      <c r="E36" s="15"/>
      <c r="F36" s="15"/>
      <c r="G36" s="15"/>
      <c r="H36" s="15"/>
      <c r="I36" s="15"/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12" ht="12.75">
      <c r="A37" s="3" t="s">
        <v>28</v>
      </c>
      <c r="J37" s="4"/>
      <c r="K37" s="5"/>
      <c r="L37" s="3" t="s">
        <v>0</v>
      </c>
    </row>
    <row r="38" spans="1:12" ht="12.75">
      <c r="A38" s="6" t="s">
        <v>27</v>
      </c>
      <c r="J38" s="4"/>
      <c r="K38" s="5"/>
      <c r="L38" s="3"/>
    </row>
    <row r="39" spans="10:11" ht="6" customHeight="1">
      <c r="J39" s="4"/>
      <c r="K39" s="5"/>
    </row>
    <row r="40" spans="1:13" ht="12.75">
      <c r="A40" s="7">
        <v>1</v>
      </c>
      <c r="B40" t="s">
        <v>6</v>
      </c>
      <c r="C40" t="str">
        <f>"f(x) = "&amp;VLOOKUP($A40,Tabelle1!$B$2:$N$14,2,FALSE)</f>
        <v>f(x) = x² + 3x</v>
      </c>
      <c r="J40" s="4"/>
      <c r="K40" s="5"/>
      <c r="L40" t="str">
        <f>B40</f>
        <v>a)</v>
      </c>
      <c r="M40" t="str">
        <f>IF(VLOOKUP($A40,Tabelle1!$B$2:$P$14,9,FALSE)&lt;&gt;0,VLOOKUP($A40,Tabelle1!$B$2:$P$14,9,FALSE),"")</f>
        <v>x² + 3x = 0   | x ausklammern</v>
      </c>
    </row>
    <row r="41" spans="1:13" ht="12.75">
      <c r="A41" s="7">
        <f>A40</f>
        <v>1</v>
      </c>
      <c r="J41" s="4"/>
      <c r="K41" s="5"/>
      <c r="M41" t="str">
        <f>IF(VLOOKUP($A41,Tabelle1!$B$2:$P$14,10,FALSE)&lt;&gt;0,VLOOKUP($A41,Tabelle1!$B$2:$P$14,10,FALSE),"")</f>
        <v>x · (x + 3) = 0</v>
      </c>
    </row>
    <row r="42" spans="1:13" ht="12.75">
      <c r="A42" s="7">
        <f>A41</f>
        <v>1</v>
      </c>
      <c r="J42" s="4"/>
      <c r="K42" s="5"/>
      <c r="M42" t="str">
        <f>IF(VLOOKUP($A42,Tabelle1!$B$2:$P$14,11,FALSE)&lt;&gt;0,VLOOKUP($A42,Tabelle1!$B$2:$P$14,11,FALSE),"")</f>
        <v>x = 0 oder x + 3 = 0   | -3</v>
      </c>
    </row>
    <row r="43" spans="1:13" ht="12.75">
      <c r="A43" s="7">
        <f>A42</f>
        <v>1</v>
      </c>
      <c r="J43" s="4"/>
      <c r="K43" s="5"/>
      <c r="M43" t="str">
        <f>IF(VLOOKUP($A43,Tabelle1!$B$2:$P$14,12,FALSE)&lt;&gt;0,VLOOKUP($A43,Tabelle1!$B$2:$P$14,12,FALSE),"")</f>
        <v>x = 0 oder x = - 3</v>
      </c>
    </row>
    <row r="44" spans="1:13" ht="12.75">
      <c r="A44" s="7">
        <f>A43</f>
        <v>1</v>
      </c>
      <c r="J44" s="4"/>
      <c r="K44" s="5"/>
      <c r="M44">
        <f>IF(VLOOKUP($A44,Tabelle1!$B$2:$P$14,13,FALSE)&lt;&gt;0,VLOOKUP($A44,Tabelle1!$B$2:$P$14,13,FALSE),"")</f>
      </c>
    </row>
    <row r="45" spans="1:13" ht="12.75">
      <c r="A45" s="7">
        <f>A44</f>
        <v>1</v>
      </c>
      <c r="J45" s="4"/>
      <c r="K45" s="5"/>
      <c r="M45">
        <f>IF(VLOOKUP($A45,Tabelle1!$B$2:$P$14,14,FALSE)&lt;&gt;0,VLOOKUP($A45,Tabelle1!$B$2:$P$14,14,FALSE),"")</f>
      </c>
    </row>
    <row r="46" spans="1:11" ht="12.75">
      <c r="A46" s="7"/>
      <c r="J46" s="4"/>
      <c r="K46" s="5"/>
    </row>
    <row r="47" spans="1:13" ht="12.75">
      <c r="A47" s="7">
        <v>2</v>
      </c>
      <c r="B47" s="6" t="s">
        <v>7</v>
      </c>
      <c r="C47" t="str">
        <f>"f(x) = "&amp;VLOOKUP($A47,Tabelle1!$B$2:$N$14,2,FALSE)</f>
        <v>f(x) = 3x² + 21</v>
      </c>
      <c r="J47" s="4"/>
      <c r="K47" s="5"/>
      <c r="L47" t="str">
        <f>B47</f>
        <v>b)</v>
      </c>
      <c r="M47" t="str">
        <f>IF(VLOOKUP($A47,Tabelle1!$B$2:$P$14,9,FALSE)&lt;&gt;0,VLOOKUP($A47,Tabelle1!$B$2:$P$14,9,FALSE),"")</f>
        <v>3x² + 21 = 0   | -21</v>
      </c>
    </row>
    <row r="48" spans="1:13" ht="12.75">
      <c r="A48" s="7">
        <f>A47</f>
        <v>2</v>
      </c>
      <c r="J48" s="4"/>
      <c r="K48" s="5"/>
      <c r="M48" t="str">
        <f>IF(VLOOKUP($A48,Tabelle1!$B$2:$P$14,10,FALSE)&lt;&gt;0,VLOOKUP($A48,Tabelle1!$B$2:$P$14,10,FALSE),"")</f>
        <v>3x² = -21  |:3</v>
      </c>
    </row>
    <row r="49" spans="1:13" ht="12.75">
      <c r="A49" s="7">
        <f>A48</f>
        <v>2</v>
      </c>
      <c r="J49" s="4"/>
      <c r="K49" s="5"/>
      <c r="M49" t="str">
        <f>IF(VLOOKUP($A49,Tabelle1!$B$2:$P$14,11,FALSE)&lt;&gt;0,VLOOKUP($A49,Tabelle1!$B$2:$P$14,11,FALSE),"")</f>
        <v>x² = -7  | √</v>
      </c>
    </row>
    <row r="50" spans="1:13" ht="12.75">
      <c r="A50" s="7">
        <f>A49</f>
        <v>2</v>
      </c>
      <c r="J50" s="4"/>
      <c r="K50" s="5"/>
      <c r="M50" t="str">
        <f>IF(VLOOKUP($A50,Tabelle1!$B$2:$P$14,12,FALSE)&lt;&gt;0,VLOOKUP($A50,Tabelle1!$B$2:$P$14,12,FALSE),"")</f>
        <v>Keine Lösung</v>
      </c>
    </row>
    <row r="51" spans="1:13" ht="12.75">
      <c r="A51" s="7">
        <f>A50</f>
        <v>2</v>
      </c>
      <c r="J51" s="4"/>
      <c r="K51" s="5"/>
      <c r="M51">
        <f>IF(VLOOKUP($A51,Tabelle1!$B$2:$P$14,13,FALSE)&lt;&gt;0,VLOOKUP($A51,Tabelle1!$B$2:$P$14,13,FALSE),"")</f>
      </c>
    </row>
    <row r="52" spans="1:13" ht="12.75">
      <c r="A52" s="7">
        <f>A51</f>
        <v>2</v>
      </c>
      <c r="J52" s="4"/>
      <c r="K52" s="5"/>
      <c r="M52">
        <f>IF(VLOOKUP($A52,Tabelle1!$B$2:$P$14,14,FALSE)&lt;&gt;0,VLOOKUP($A52,Tabelle1!$B$2:$P$14,14,FALSE),"")</f>
      </c>
    </row>
    <row r="53" spans="1:11" ht="12.75">
      <c r="A53" s="7"/>
      <c r="J53" s="4"/>
      <c r="K53" s="5"/>
    </row>
    <row r="54" spans="1:13" ht="12.75">
      <c r="A54" s="7">
        <v>3</v>
      </c>
      <c r="B54" s="6" t="s">
        <v>8</v>
      </c>
      <c r="C54" t="str">
        <f>"f(x) = "&amp;VLOOKUP($A54,Tabelle1!$B$2:$N$14,2,FALSE)</f>
        <v>f(x) = x² + 10x + 25</v>
      </c>
      <c r="J54" s="4"/>
      <c r="K54" s="5"/>
      <c r="L54" t="str">
        <f>B54</f>
        <v>c)</v>
      </c>
      <c r="M54" t="str">
        <f>IF(VLOOKUP($A54,Tabelle1!$B$2:$P$14,9,FALSE)&lt;&gt;0,VLOOKUP($A54,Tabelle1!$B$2:$P$14,9,FALSE),"")</f>
        <v>x² + 10x + 25 = 0   | T</v>
      </c>
    </row>
    <row r="55" spans="1:13" ht="12.75">
      <c r="A55" s="7">
        <f>A54</f>
        <v>3</v>
      </c>
      <c r="J55" s="4"/>
      <c r="K55" s="5"/>
      <c r="M55" t="str">
        <f>IF(VLOOKUP($A55,Tabelle1!$B$2:$P$14,10,FALSE)&lt;&gt;0,VLOOKUP($A55,Tabelle1!$B$2:$P$14,10,FALSE),"")</f>
        <v>(x + 5)²  = 0   | √</v>
      </c>
    </row>
    <row r="56" spans="1:13" ht="12.75">
      <c r="A56" s="7">
        <f>A55</f>
        <v>3</v>
      </c>
      <c r="J56" s="4"/>
      <c r="K56" s="5"/>
      <c r="M56" t="str">
        <f>IF(VLOOKUP($A56,Tabelle1!$B$2:$P$14,11,FALSE)&lt;&gt;0,VLOOKUP($A56,Tabelle1!$B$2:$P$14,11,FALSE),"")</f>
        <v>x + 5  = 0   | -5</v>
      </c>
    </row>
    <row r="57" spans="1:13" ht="12.75">
      <c r="A57" s="7">
        <f>A56</f>
        <v>3</v>
      </c>
      <c r="J57" s="4"/>
      <c r="K57" s="5"/>
      <c r="M57" t="str">
        <f>IF(VLOOKUP($A57,Tabelle1!$B$2:$P$14,12,FALSE)&lt;&gt;0,VLOOKUP($A57,Tabelle1!$B$2:$P$14,12,FALSE),"")</f>
        <v>x = -5</v>
      </c>
    </row>
    <row r="58" spans="1:13" ht="12.75">
      <c r="A58" s="7">
        <f>A57</f>
        <v>3</v>
      </c>
      <c r="J58" s="4"/>
      <c r="K58" s="5"/>
      <c r="M58">
        <f>IF(VLOOKUP($A58,Tabelle1!$B$2:$P$14,13,FALSE)&lt;&gt;0,VLOOKUP($A58,Tabelle1!$B$2:$P$14,13,FALSE),"")</f>
      </c>
    </row>
    <row r="59" spans="1:13" ht="12.75">
      <c r="A59" s="7">
        <f>A58</f>
        <v>3</v>
      </c>
      <c r="J59" s="4"/>
      <c r="K59" s="5"/>
      <c r="M59">
        <f>IF(VLOOKUP($A59,Tabelle1!$B$2:$P$14,14,FALSE)&lt;&gt;0,VLOOKUP($A59,Tabelle1!$B$2:$P$14,14,FALSE),"")</f>
      </c>
    </row>
    <row r="60" ht="12.75">
      <c r="J60" s="4"/>
    </row>
    <row r="61" spans="1:13" ht="12.75">
      <c r="A61" s="7">
        <v>4</v>
      </c>
      <c r="B61" s="6" t="s">
        <v>9</v>
      </c>
      <c r="C61" t="str">
        <f>"f(x) = "&amp;VLOOKUP($A61,Tabelle1!$B$2:$N$14,2,FALSE)</f>
        <v>f(x) = x² - 4x + 7</v>
      </c>
      <c r="J61" s="4"/>
      <c r="K61" s="5"/>
      <c r="L61" t="str">
        <f>B61</f>
        <v>d)</v>
      </c>
      <c r="M61" t="str">
        <f>IF(VLOOKUP($A61,Tabelle1!$B$2:$P$14,9,FALSE)&lt;&gt;0,VLOOKUP($A61,Tabelle1!$B$2:$P$14,9,FALSE),"")</f>
        <v>x² - 4x + 7 = 0   | T</v>
      </c>
    </row>
    <row r="62" spans="1:13" ht="12.75">
      <c r="A62" s="7">
        <f>A61</f>
        <v>4</v>
      </c>
      <c r="J62" s="4"/>
      <c r="K62" s="5"/>
      <c r="M62" t="str">
        <f>IF(VLOOKUP($A62,Tabelle1!$B$2:$P$14,10,FALSE)&lt;&gt;0,VLOOKUP($A62,Tabelle1!$B$2:$P$14,10,FALSE),"")</f>
        <v>x² - 4x + 4 - 4 + 7  |T</v>
      </c>
    </row>
    <row r="63" spans="1:13" ht="12.75">
      <c r="A63" s="7">
        <f>A62</f>
        <v>4</v>
      </c>
      <c r="J63" s="4"/>
      <c r="K63" s="5"/>
      <c r="M63" t="str">
        <f>IF(VLOOKUP($A63,Tabelle1!$B$2:$P$14,11,FALSE)&lt;&gt;0,VLOOKUP($A63,Tabelle1!$B$2:$P$14,11,FALSE),"")</f>
        <v>(x - 2)² + 3 = 0   | -3</v>
      </c>
    </row>
    <row r="64" spans="1:13" ht="12.75">
      <c r="A64" s="7">
        <f>A63</f>
        <v>4</v>
      </c>
      <c r="J64" s="4"/>
      <c r="K64" s="5"/>
      <c r="M64" t="str">
        <f>IF(VLOOKUP($A64,Tabelle1!$B$2:$P$14,12,FALSE)&lt;&gt;0,VLOOKUP($A64,Tabelle1!$B$2:$P$14,12,FALSE),"")</f>
        <v>(x - 2)² = -3    | √</v>
      </c>
    </row>
    <row r="65" spans="1:13" ht="12.75">
      <c r="A65" s="7">
        <f>A64</f>
        <v>4</v>
      </c>
      <c r="J65" s="4"/>
      <c r="K65" s="5"/>
      <c r="M65" t="str">
        <f>IF(VLOOKUP($A65,Tabelle1!$B$2:$P$14,13,FALSE)&lt;&gt;0,VLOOKUP($A65,Tabelle1!$B$2:$P$14,13,FALSE),"")</f>
        <v>Keine Lösung</v>
      </c>
    </row>
    <row r="66" spans="1:13" ht="12.75">
      <c r="A66" s="7">
        <f>A65</f>
        <v>4</v>
      </c>
      <c r="J66" s="4"/>
      <c r="K66" s="5"/>
      <c r="M66">
        <f>IF(VLOOKUP($A66,Tabelle1!$B$2:$P$14,14,FALSE)&lt;&gt;0,VLOOKUP($A66,Tabelle1!$B$2:$P$14,14,FALSE),"")</f>
      </c>
    </row>
  </sheetData>
  <sheetProtection/>
  <mergeCells count="3">
    <mergeCell ref="W5:X5"/>
    <mergeCell ref="W6:X6"/>
    <mergeCell ref="A1:U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5"/>
  <sheetViews>
    <sheetView zoomScalePageLayoutView="0" workbookViewId="0" topLeftCell="A1">
      <selection activeCell="A19" sqref="A19"/>
    </sheetView>
  </sheetViews>
  <sheetFormatPr defaultColWidth="11.421875" defaultRowHeight="12.75"/>
  <cols>
    <col min="3" max="4" width="35.00390625" style="0" customWidth="1"/>
    <col min="5" max="5" width="2.57421875" style="0" bestFit="1" customWidth="1"/>
    <col min="6" max="6" width="5.00390625" style="0" bestFit="1" customWidth="1"/>
    <col min="7" max="8" width="2.00390625" style="0" bestFit="1" customWidth="1"/>
    <col min="9" max="10" width="2.140625" style="0" bestFit="1" customWidth="1"/>
    <col min="11" max="12" width="2.57421875" style="0" bestFit="1" customWidth="1"/>
    <col min="13" max="13" width="2.57421875" style="0" customWidth="1"/>
    <col min="14" max="14" width="4.00390625" style="0" bestFit="1" customWidth="1"/>
    <col min="15" max="15" width="4.00390625" style="0" customWidth="1"/>
    <col min="16" max="16" width="4.28125" style="0" customWidth="1"/>
    <col min="17" max="17" width="3.00390625" style="0" bestFit="1" customWidth="1"/>
    <col min="18" max="18" width="39.421875" style="0" bestFit="1" customWidth="1"/>
    <col min="19" max="19" width="35.28125" style="0" customWidth="1"/>
    <col min="20" max="20" width="38.421875" style="0" bestFit="1" customWidth="1"/>
    <col min="21" max="21" width="47.28125" style="0" bestFit="1" customWidth="1"/>
    <col min="22" max="22" width="19.28125" style="0" bestFit="1" customWidth="1"/>
    <col min="23" max="23" width="5.57421875" style="0" bestFit="1" customWidth="1"/>
    <col min="25" max="25" width="3.140625" style="0" bestFit="1" customWidth="1"/>
    <col min="26" max="26" width="5.00390625" style="0" bestFit="1" customWidth="1"/>
    <col min="27" max="27" width="6.57421875" style="0" bestFit="1" customWidth="1"/>
    <col min="28" max="28" width="3.57421875" style="0" bestFit="1" customWidth="1"/>
  </cols>
  <sheetData>
    <row r="1" spans="2:23" ht="12.75">
      <c r="B1">
        <v>13</v>
      </c>
      <c r="C1">
        <f ca="1">ROUND(RAND()*($B$1-1)+0.5,0)</f>
        <v>11</v>
      </c>
      <c r="R1" t="s">
        <v>0</v>
      </c>
      <c r="S1" t="s">
        <v>4</v>
      </c>
      <c r="T1" t="s">
        <v>5</v>
      </c>
      <c r="U1" t="s">
        <v>11</v>
      </c>
      <c r="V1" t="s">
        <v>12</v>
      </c>
      <c r="W1" t="s">
        <v>13</v>
      </c>
    </row>
    <row r="2" spans="1:25" ht="12.75">
      <c r="A2">
        <f>RANK(B2,$B$2:$B$25)</f>
        <v>24</v>
      </c>
      <c r="B2" s="8">
        <f ca="1">RAND()</f>
        <v>0.03437270738405207</v>
      </c>
      <c r="C2" s="8" t="str">
        <f>"x² "&amp;M2&amp;" "&amp;ABS(N2)&amp;"x "&amp;O2&amp;" "&amp;ABS(P2)</f>
        <v>x² - 1x - 20</v>
      </c>
      <c r="D2" s="8" t="s">
        <v>17</v>
      </c>
      <c r="E2">
        <f aca="true" ca="1" t="shared" si="0" ref="E2:F4">ROUND(RAND()*3+2,0)</f>
        <v>4</v>
      </c>
      <c r="F2">
        <f>IF(K2*E2*-1=Q2*L2,E2+1,Q2)</f>
        <v>5</v>
      </c>
      <c r="G2">
        <f ca="1">ROUND(RAND(),0)</f>
        <v>0</v>
      </c>
      <c r="H2">
        <f ca="1">ROUND(RAND(),0)</f>
        <v>1</v>
      </c>
      <c r="I2" t="str">
        <f aca="true" t="shared" si="1" ref="I2:J4">IF(G2=0,"+","-")</f>
        <v>+</v>
      </c>
      <c r="J2" t="str">
        <f t="shared" si="1"/>
        <v>-</v>
      </c>
      <c r="K2">
        <f aca="true" t="shared" si="2" ref="K2:K7">IF(I2="+",1,-1)</f>
        <v>1</v>
      </c>
      <c r="L2">
        <f aca="true" t="shared" si="3" ref="L2:L7">IF(J2="+",1,-1)</f>
        <v>-1</v>
      </c>
      <c r="M2" t="str">
        <f>IF(N2&gt;0,"+","-")</f>
        <v>-</v>
      </c>
      <c r="N2">
        <f>E2*K2+F2*L2</f>
        <v>-1</v>
      </c>
      <c r="O2" t="str">
        <f>IF(P2&gt;0,"+","-")</f>
        <v>-</v>
      </c>
      <c r="P2">
        <f>F2*E2*L2*K2</f>
        <v>-20</v>
      </c>
      <c r="Q2">
        <f ca="1">ROUND(RAND()*3+2,0)</f>
        <v>5</v>
      </c>
      <c r="R2" t="s">
        <v>23</v>
      </c>
      <c r="S2" t="str">
        <f>C2</f>
        <v>x² - 1x - 20</v>
      </c>
      <c r="T2" t="str">
        <f>"= x² "&amp;M2&amp;" "&amp;ABS(N2)&amp;"x + "&amp;(ABS(N2)/2)^2&amp;" - "&amp;(ABS(N2)/2)^2&amp;" "&amp;O2&amp;" "&amp;ABS(P2)</f>
        <v>= x² - 1x + 0,25 - 0,25 - 20</v>
      </c>
      <c r="U2" t="str">
        <f>"= (x "&amp;M2&amp;" "&amp;(ABS(N2)/2)&amp;")² "&amp;Y2</f>
        <v>= (x - 0,5)² - 20,25</v>
      </c>
      <c r="X2">
        <f>-1*(ABS(N2)/2)^2+P2</f>
        <v>-20.25</v>
      </c>
      <c r="Y2" t="str">
        <f>IF(X2=0,"",IF(X2&gt;0,"+ "&amp;ABS(X2),"- "&amp;ABS(X2)))</f>
        <v>- 20,25</v>
      </c>
    </row>
    <row r="3" spans="1:31" ht="12.75">
      <c r="A3">
        <f aca="true" t="shared" si="4" ref="A3:A25">RANK(B3,$B$2:$B$25)</f>
        <v>8</v>
      </c>
      <c r="B3" s="8">
        <f aca="true" ca="1" t="shared" si="5" ref="B3:B25">RAND()</f>
        <v>0.8188392375144412</v>
      </c>
      <c r="C3" s="8" t="str">
        <f>"x² "&amp;M3&amp;" "&amp;ABS(N3)&amp;"x "&amp;O3&amp;" "&amp;ABS(P3)</f>
        <v>x² - 7x + 12</v>
      </c>
      <c r="D3" s="8" t="s">
        <v>18</v>
      </c>
      <c r="E3">
        <f ca="1" t="shared" si="0"/>
        <v>3</v>
      </c>
      <c r="F3">
        <f>IF(K3*E3*-1=Q3*L3,E3+1,Q3)</f>
        <v>4</v>
      </c>
      <c r="G3">
        <f ca="1">ROUND(RAND(),0)</f>
        <v>1</v>
      </c>
      <c r="H3">
        <f ca="1">ROUND(RAND(),0)</f>
        <v>1</v>
      </c>
      <c r="I3" t="str">
        <f t="shared" si="1"/>
        <v>-</v>
      </c>
      <c r="J3" t="str">
        <f t="shared" si="1"/>
        <v>-</v>
      </c>
      <c r="K3">
        <f>IF(I3="+",1,-1)</f>
        <v>-1</v>
      </c>
      <c r="L3">
        <f>IF(J3="+",1,-1)</f>
        <v>-1</v>
      </c>
      <c r="M3" t="str">
        <f>IF(N3&gt;0,"+","-")</f>
        <v>-</v>
      </c>
      <c r="N3">
        <f>E3*K3+F3*L3</f>
        <v>-7</v>
      </c>
      <c r="O3" t="str">
        <f>IF(P3&gt;0,"+","-")</f>
        <v>+</v>
      </c>
      <c r="P3">
        <f>F3*E3*L3*K3</f>
        <v>12</v>
      </c>
      <c r="Q3">
        <f ca="1">ROUND(RAND()*3+2,0)</f>
        <v>4</v>
      </c>
      <c r="R3" t="str">
        <f>"PQ-Formel: p = "&amp;M3&amp;ABS(N3)&amp;", q = "&amp;O3&amp;ABS(P3)</f>
        <v>PQ-Formel: p = -7, q = +12</v>
      </c>
      <c r="S3" t="str">
        <f>"x1 = "&amp;M3&amp;ABS(N3)/2&amp;" + √("&amp;(ABS(N3)/2)^2&amp;Y3&amp;") = "&amp;M3&amp;ABS(N3)/2&amp;" + "&amp;AA3&amp;" = "&amp;AB3</f>
        <v>x1 = -3,5 + √(12,25- 12) = -3,5 + 0,5 = 4</v>
      </c>
      <c r="T3" t="str">
        <f>"x2 = "&amp;M3&amp;ABS(N3)/2&amp;" - √("&amp;(ABS(N3)/2)^2&amp;Y3&amp;") = "&amp;M3&amp;ABS(N3)/2&amp;" - "&amp;AA3&amp;" = "&amp;AC3</f>
        <v>x2 = -3,5 - √(12,25- 12) = -3,5 - 0,5 = 3</v>
      </c>
      <c r="U3" t="str">
        <f>"f(x) = (x"&amp;AD3&amp;") · (x"&amp;AE3&amp;")"</f>
        <v>f(x) = (x - 4) · (x - 3)</v>
      </c>
      <c r="X3">
        <f>P3</f>
        <v>12</v>
      </c>
      <c r="Y3" t="str">
        <f>IF(X3&lt;0,"+ "&amp;ABS(X3),"- "&amp;ABS(X3))</f>
        <v>- 12</v>
      </c>
      <c r="Z3">
        <f>(ABS(N3)/2)^2-X3</f>
        <v>0.25</v>
      </c>
      <c r="AA3">
        <f>SQRT(Z3)</f>
        <v>0.5</v>
      </c>
      <c r="AB3">
        <f>ABS(N3)/2+AA3</f>
        <v>4</v>
      </c>
      <c r="AC3">
        <f>ABS(N3)/2-AA3</f>
        <v>3</v>
      </c>
      <c r="AD3" t="str">
        <f>IF(AB3&lt;0," + "&amp;ABS(AB3)," - "&amp;ABS(AB3))</f>
        <v> - 4</v>
      </c>
      <c r="AE3" t="str">
        <f>IF(AC3&lt;0," + "&amp;ABS(AC3)," - "&amp;ABS(AC3))</f>
        <v> - 3</v>
      </c>
    </row>
    <row r="4" spans="1:26" ht="12.75">
      <c r="A4">
        <f t="shared" si="4"/>
        <v>11</v>
      </c>
      <c r="B4" s="8">
        <f ca="1" t="shared" si="5"/>
        <v>0.7095864444288876</v>
      </c>
      <c r="C4" s="8" t="str">
        <f>"f(x) = (x"&amp;I4&amp;E4&amp;") · (x"&amp;J4&amp;F4&amp;")"</f>
        <v>f(x) = (x-4) · (x+3)</v>
      </c>
      <c r="D4" s="8" t="s">
        <v>19</v>
      </c>
      <c r="E4">
        <f ca="1" t="shared" si="0"/>
        <v>4</v>
      </c>
      <c r="F4">
        <f ca="1" t="shared" si="0"/>
        <v>3</v>
      </c>
      <c r="G4">
        <f aca="true" ca="1" t="shared" si="6" ref="G4:H13">ROUND(RAND(),0)</f>
        <v>1</v>
      </c>
      <c r="H4">
        <f ca="1" t="shared" si="6"/>
        <v>0</v>
      </c>
      <c r="I4" t="str">
        <f t="shared" si="1"/>
        <v>-</v>
      </c>
      <c r="J4" t="str">
        <f t="shared" si="1"/>
        <v>+</v>
      </c>
      <c r="K4">
        <f t="shared" si="2"/>
        <v>-1</v>
      </c>
      <c r="L4">
        <f t="shared" si="3"/>
        <v>1</v>
      </c>
      <c r="M4">
        <f>IF(N4&gt;0,"+","")</f>
      </c>
      <c r="N4">
        <f>E4*K4+F4*L4</f>
        <v>-1</v>
      </c>
      <c r="O4">
        <f>IF(P4&gt;0,"+","")</f>
      </c>
      <c r="P4">
        <f>F4*E4*L4*K4</f>
        <v>-12</v>
      </c>
      <c r="R4" t="s">
        <v>15</v>
      </c>
      <c r="S4" t="str">
        <f>"(x"&amp;I4&amp;E4&amp;")·(x"&amp;J4&amp;F4&amp;")"</f>
        <v>(x-4)·(x+3)</v>
      </c>
      <c r="T4" t="str">
        <f>"= x² "&amp;J4&amp;F4&amp;"x "&amp;I4&amp;E4&amp;"x "&amp;O4&amp;P4</f>
        <v>= x² +3x -4x -12</v>
      </c>
      <c r="U4" t="str">
        <f>IF(N4&lt;&gt;0,"= x² "&amp;M4&amp;N4&amp;"x "&amp;O4&amp;P4,"= x² "&amp;O4&amp;P4)</f>
        <v>= x² -1x -12</v>
      </c>
      <c r="W4">
        <v>0</v>
      </c>
      <c r="X4" t="s">
        <v>14</v>
      </c>
      <c r="Y4">
        <v>2</v>
      </c>
      <c r="Z4">
        <v>3</v>
      </c>
    </row>
    <row r="5" spans="1:29" ht="12.75">
      <c r="A5">
        <f t="shared" si="4"/>
        <v>16</v>
      </c>
      <c r="B5" s="8">
        <f ca="1" t="shared" si="5"/>
        <v>0.5119796218253029</v>
      </c>
      <c r="C5" s="8" t="str">
        <f>"f(x) = (x "&amp;I5&amp;" "&amp;E5&amp;")² "&amp;J5&amp;" "&amp;F5</f>
        <v>f(x) = (x + 4)² - 9</v>
      </c>
      <c r="D5" s="8" t="s">
        <v>17</v>
      </c>
      <c r="E5">
        <f ca="1">ROUND(RAND()*3+2,0)</f>
        <v>4</v>
      </c>
      <c r="F5">
        <f>N5^2</f>
        <v>9</v>
      </c>
      <c r="G5">
        <f ca="1" t="shared" si="6"/>
        <v>0</v>
      </c>
      <c r="H5">
        <f ca="1" t="shared" si="6"/>
        <v>1</v>
      </c>
      <c r="I5" t="str">
        <f aca="true" t="shared" si="7" ref="I5:I10">IF(G5=0,"+","-")</f>
        <v>+</v>
      </c>
      <c r="J5" s="10" t="s">
        <v>22</v>
      </c>
      <c r="K5">
        <f t="shared" si="2"/>
        <v>1</v>
      </c>
      <c r="L5">
        <f t="shared" si="3"/>
        <v>-1</v>
      </c>
      <c r="M5" t="str">
        <f>IF(N5&gt;0,"+","")</f>
        <v>+</v>
      </c>
      <c r="N5">
        <f ca="1">ROUND(RAND()*4+1,0)</f>
        <v>3</v>
      </c>
      <c r="O5">
        <f>IF(P5&gt;0,"+","")</f>
      </c>
      <c r="P5">
        <f>F5*E5*L5*K5</f>
        <v>-36</v>
      </c>
      <c r="Q5" t="str">
        <f>IF(I5="+","-","+")</f>
        <v>-</v>
      </c>
      <c r="R5" s="6" t="str">
        <f>"(x "&amp;I5&amp;" "&amp;E5&amp;")² "&amp;J5&amp;" "&amp;F5&amp;" = 0 | + "&amp;F5</f>
        <v>(x + 4)² - 9 = 0 | + 9</v>
      </c>
      <c r="S5" t="str">
        <f>"(x "&amp;I5&amp;" "&amp;E5&amp;")² = "&amp;F5&amp;" | √"</f>
        <v>(x + 4)² = 9 | √</v>
      </c>
      <c r="T5" t="str">
        <f>"x "&amp;I5&amp;" "&amp;E5&amp;" = "&amp;N5&amp;" | "&amp;Q5&amp;E5&amp;"   und   x "&amp;I5&amp;" "&amp;E5&amp;" = -"&amp;N5&amp;" | "&amp;Q5&amp;E5</f>
        <v>x + 4 = 3 | -4   und   x + 4 = -3 | -4</v>
      </c>
      <c r="U5" t="str">
        <f>"x = "&amp;N5+K5*E5*-1&amp;"    und    x = "&amp;-N5+K5*E5*-1</f>
        <v>x = -1    und    x = -7</v>
      </c>
      <c r="V5" t="str">
        <f>"f(x) = "&amp;Z5&amp;AA5&amp;AB5&amp;AC5</f>
        <v>f(x) = (x + 1) · (x + 7)</v>
      </c>
      <c r="X5">
        <f>N5+K5*E5*-1</f>
        <v>-1</v>
      </c>
      <c r="Y5">
        <f>-N5+K5*E5*-1</f>
        <v>-7</v>
      </c>
      <c r="Z5" t="str">
        <f>IF(X5&lt;&gt;0,"(x","x")</f>
        <v>(x</v>
      </c>
      <c r="AA5" t="str">
        <f>IF(X5&lt;0," + "&amp;ABS(X5)&amp;") · ",IF(X5&gt;0," - "&amp;ABS(X5)&amp;") · "," · "))</f>
        <v> + 1) · </v>
      </c>
      <c r="AB5" t="str">
        <f>IF(Y5&lt;&gt;0,"(x","x")</f>
        <v>(x</v>
      </c>
      <c r="AC5" t="str">
        <f>IF(Y5&lt;0," + "&amp;ABS(Y5)&amp;")",IF(Y5&gt;0," - "&amp;ABS(Y5)&amp;")",""))</f>
        <v> + 7)</v>
      </c>
    </row>
    <row r="6" spans="1:28" ht="12.75">
      <c r="A6">
        <f t="shared" si="4"/>
        <v>5</v>
      </c>
      <c r="B6" s="9">
        <f ca="1" t="shared" si="5"/>
        <v>0.8505012740973</v>
      </c>
      <c r="C6" s="9" t="str">
        <f>"f(x) = (x"&amp;I6&amp;E6&amp;") · (x"&amp;J6&amp;F6&amp;")"</f>
        <v>f(x) = (x-5) · (x-3)</v>
      </c>
      <c r="D6" s="9" t="s">
        <v>18</v>
      </c>
      <c r="E6">
        <f ca="1">ROUND(RAND()*5+2,0)</f>
        <v>5</v>
      </c>
      <c r="F6">
        <f ca="1">ROUND(RAND()*5+2,0)</f>
        <v>3</v>
      </c>
      <c r="G6">
        <f ca="1" t="shared" si="6"/>
        <v>1</v>
      </c>
      <c r="H6">
        <f ca="1" t="shared" si="6"/>
        <v>1</v>
      </c>
      <c r="I6" t="str">
        <f t="shared" si="7"/>
        <v>-</v>
      </c>
      <c r="J6" t="str">
        <f>IF(H6=0,"+","-")</f>
        <v>-</v>
      </c>
      <c r="K6">
        <f t="shared" si="2"/>
        <v>-1</v>
      </c>
      <c r="L6">
        <f t="shared" si="3"/>
        <v>-1</v>
      </c>
      <c r="M6">
        <f>K6*E6*-1</f>
        <v>5</v>
      </c>
      <c r="N6">
        <f>L6*F6*-1</f>
        <v>3</v>
      </c>
      <c r="O6">
        <f>(M6+N6)/2</f>
        <v>4</v>
      </c>
      <c r="P6">
        <f>(O6-M6)*(O6-N6)</f>
        <v>-1</v>
      </c>
      <c r="Q6" t="str">
        <f>IF(O6&gt;0,"+","")</f>
        <v>+</v>
      </c>
      <c r="R6" s="6" t="s">
        <v>21</v>
      </c>
      <c r="S6" t="str">
        <f>IF(N6&gt;0,"xS = ["&amp;M6&amp;" + "&amp;N6&amp;"] : 2 = "&amp;M6+N6&amp;" : 2 = "&amp;(M6+N6)/2,"xS = ["&amp;M6&amp;" + ("&amp;N6&amp;")] : 2 = "&amp;M6+N6&amp;" : 2 = "&amp;(M6+N6)/2)</f>
        <v>xS = [5 + 3] : 2 = 8 : 2 = 4</v>
      </c>
      <c r="T6" s="6" t="s">
        <v>20</v>
      </c>
      <c r="U6" t="str">
        <f>"f("&amp;O6&amp;") = ("&amp;O6&amp;I6&amp;E6&amp;") · ("&amp;O6&amp;J6&amp;F6&amp;") = ("&amp;O6-M6&amp;") · ("&amp;O6-N6&amp;") = "&amp;P6</f>
        <v>f(4) = (4-5) · (4-3) = (-1) · (1) = -1</v>
      </c>
      <c r="V6" t="str">
        <f>"f(x) = "&amp;Z6&amp;"x"&amp;X6&amp;AA6&amp;"² "&amp;AB6</f>
        <v>f(x) = (x -4)² -1</v>
      </c>
      <c r="X6">
        <f>IF(O6&lt;0," +","")</f>
      </c>
      <c r="Y6">
        <f>IF(P6&gt;0,"+","")</f>
      </c>
      <c r="Z6" t="str">
        <f>IF(O6&lt;&gt;0,"(","")</f>
        <v>(</v>
      </c>
      <c r="AA6" t="str">
        <f>IF(O6&lt;&gt;0," "&amp;-1*O6&amp;")","")</f>
        <v> -4)</v>
      </c>
      <c r="AB6" t="str">
        <f>IF(P6=0,"",Y6&amp;P6)</f>
        <v>-1</v>
      </c>
    </row>
    <row r="7" spans="1:26" ht="12.75">
      <c r="A7">
        <f t="shared" si="4"/>
        <v>15</v>
      </c>
      <c r="B7" s="8">
        <f ca="1" t="shared" si="5"/>
        <v>0.5191288776743317</v>
      </c>
      <c r="C7" s="8" t="str">
        <f>"f(x) = (x "&amp;I7&amp;" "&amp;E7&amp;")² "&amp;J7&amp;" "&amp;F7</f>
        <v>f(x) = (x + 5)² - 5</v>
      </c>
      <c r="D7" s="8" t="s">
        <v>19</v>
      </c>
      <c r="E7">
        <f aca="true" ca="1" t="shared" si="8" ref="E7:F10">ROUND(RAND()*3+2,0)</f>
        <v>5</v>
      </c>
      <c r="F7">
        <f ca="1" t="shared" si="8"/>
        <v>5</v>
      </c>
      <c r="G7">
        <f ca="1" t="shared" si="6"/>
        <v>0</v>
      </c>
      <c r="H7">
        <f ca="1" t="shared" si="6"/>
        <v>1</v>
      </c>
      <c r="I7" t="str">
        <f t="shared" si="7"/>
        <v>+</v>
      </c>
      <c r="J7" t="str">
        <f>IF(H7=0,"+","-")</f>
        <v>-</v>
      </c>
      <c r="K7">
        <f t="shared" si="2"/>
        <v>1</v>
      </c>
      <c r="L7">
        <f t="shared" si="3"/>
        <v>-1</v>
      </c>
      <c r="M7">
        <f>IF(N7&gt;0,"+","")</f>
      </c>
      <c r="N7">
        <f>E7*K7+F7*L7</f>
        <v>0</v>
      </c>
      <c r="O7" t="str">
        <f>IF(P7&gt;0,"+","")</f>
        <v>+</v>
      </c>
      <c r="P7">
        <f>E7^2+L7*F7</f>
        <v>20</v>
      </c>
      <c r="Q7">
        <f>N7*N7</f>
        <v>0</v>
      </c>
      <c r="R7" t="s">
        <v>15</v>
      </c>
      <c r="S7" t="str">
        <f>"(x "&amp;I7&amp;" "&amp;E7&amp;")² "&amp;J7&amp;" "&amp;F7</f>
        <v>(x + 5)² - 5</v>
      </c>
      <c r="T7" t="str">
        <f>"= x² "&amp;I7&amp;" "&amp;2*E7&amp;"x + "&amp;E7^2&amp;" "&amp;J7&amp;" "&amp;F7</f>
        <v>= x² + 10x + 25 - 5</v>
      </c>
      <c r="U7" t="str">
        <f>"= x² "&amp;I7&amp;" "&amp;2*E7&amp;"x "&amp;O7&amp;" "&amp;P7</f>
        <v>= x² + 10x + 20</v>
      </c>
      <c r="X7" t="s">
        <v>14</v>
      </c>
      <c r="Y7">
        <v>5</v>
      </c>
      <c r="Z7">
        <v>7</v>
      </c>
    </row>
    <row r="8" spans="1:25" ht="12.75">
      <c r="A8">
        <f>RANK(B8,$B$2:$B$25)</f>
        <v>19</v>
      </c>
      <c r="B8" s="8">
        <f ca="1">RAND()</f>
        <v>0.3109784456919278</v>
      </c>
      <c r="C8" s="8" t="str">
        <f>"x² "&amp;M8&amp;" "&amp;ABS(N8)&amp;"x "&amp;O8&amp;" "&amp;ABS(P8)</f>
        <v>x² - 8x + 16</v>
      </c>
      <c r="D8" s="8" t="s">
        <v>17</v>
      </c>
      <c r="E8">
        <f ca="1" t="shared" si="8"/>
        <v>4</v>
      </c>
      <c r="F8">
        <f>IF(K8*E8*-1=Q8*L8,E8+1,Q8)</f>
        <v>4</v>
      </c>
      <c r="G8">
        <f ca="1">ROUND(RAND(),0)</f>
        <v>1</v>
      </c>
      <c r="H8">
        <f ca="1">ROUND(RAND(),0)</f>
        <v>1</v>
      </c>
      <c r="I8" t="str">
        <f t="shared" si="7"/>
        <v>-</v>
      </c>
      <c r="J8" t="str">
        <f>IF(H8=0,"+","-")</f>
        <v>-</v>
      </c>
      <c r="K8">
        <f aca="true" t="shared" si="9" ref="K8:K25">IF(I8="+",1,-1)</f>
        <v>-1</v>
      </c>
      <c r="L8">
        <f aca="true" t="shared" si="10" ref="L8:L25">IF(J8="+",1,-1)</f>
        <v>-1</v>
      </c>
      <c r="M8" t="str">
        <f>IF(N8&gt;0,"+","-")</f>
        <v>-</v>
      </c>
      <c r="N8">
        <f>E8*K8+F8*L8</f>
        <v>-8</v>
      </c>
      <c r="O8" t="str">
        <f>IF(P8&gt;0,"+","-")</f>
        <v>+</v>
      </c>
      <c r="P8">
        <f>F8*E8*L8*K8</f>
        <v>16</v>
      </c>
      <c r="Q8">
        <f ca="1">ROUND(RAND()*3+2,0)</f>
        <v>4</v>
      </c>
      <c r="R8" t="s">
        <v>23</v>
      </c>
      <c r="S8" t="str">
        <f>C8</f>
        <v>x² - 8x + 16</v>
      </c>
      <c r="T8" t="str">
        <f>"= x² "&amp;M8&amp;" "&amp;ABS(N8)&amp;"x + "&amp;(ABS(N8)/2)^2&amp;" - "&amp;(ABS(N8)/2)^2&amp;" "&amp;O8&amp;" "&amp;ABS(P8)</f>
        <v>= x² - 8x + 16 - 16 + 16</v>
      </c>
      <c r="U8" t="str">
        <f>"= (x "&amp;M8&amp;" "&amp;(ABS(N8)/2)&amp;")² "&amp;Y8</f>
        <v>= (x - 4)² </v>
      </c>
      <c r="X8">
        <f>-1*(ABS(N8)/2)^2+P8</f>
        <v>0</v>
      </c>
      <c r="Y8">
        <f>IF(X8=0,"",IF(X8&gt;0,"+ "&amp;ABS(X8),"- "&amp;ABS(X8)))</f>
      </c>
    </row>
    <row r="9" spans="1:31" ht="12.75">
      <c r="A9">
        <f t="shared" si="4"/>
        <v>12</v>
      </c>
      <c r="B9" s="8">
        <f ca="1" t="shared" si="5"/>
        <v>0.698381788440943</v>
      </c>
      <c r="C9" s="8" t="str">
        <f>"x² "&amp;M9&amp;" "&amp;ABS(N9)&amp;"x "&amp;O9&amp;" "&amp;ABS(P9)</f>
        <v>x² + 1x - 6</v>
      </c>
      <c r="D9" s="8" t="s">
        <v>18</v>
      </c>
      <c r="E9">
        <f ca="1" t="shared" si="8"/>
        <v>2</v>
      </c>
      <c r="F9">
        <f>IF(K9*E9*-1=Q9*L9,E9+1,Q9)</f>
        <v>3</v>
      </c>
      <c r="G9">
        <f ca="1">ROUND(RAND(),0)</f>
        <v>1</v>
      </c>
      <c r="H9">
        <f ca="1">ROUND(RAND(),0)</f>
        <v>0</v>
      </c>
      <c r="I9" t="str">
        <f t="shared" si="7"/>
        <v>-</v>
      </c>
      <c r="J9" t="str">
        <f>IF(H9=0,"+","-")</f>
        <v>+</v>
      </c>
      <c r="K9">
        <f t="shared" si="9"/>
        <v>-1</v>
      </c>
      <c r="L9">
        <f t="shared" si="10"/>
        <v>1</v>
      </c>
      <c r="M9" t="str">
        <f>IF(N9&gt;0,"+","-")</f>
        <v>+</v>
      </c>
      <c r="N9">
        <f>E9*K9+F9*L9</f>
        <v>1</v>
      </c>
      <c r="O9" t="str">
        <f>IF(P9&gt;0,"+","-")</f>
        <v>-</v>
      </c>
      <c r="P9">
        <f>F9*E9*L9*K9</f>
        <v>-6</v>
      </c>
      <c r="Q9">
        <f ca="1">ROUND(RAND()*3+2,0)</f>
        <v>2</v>
      </c>
      <c r="R9" t="str">
        <f>"PQ-Formel: p = "&amp;M9&amp;ABS(N9)&amp;", q = "&amp;O9&amp;ABS(P9)</f>
        <v>PQ-Formel: p = +1, q = -6</v>
      </c>
      <c r="S9" t="str">
        <f>"x1 = "&amp;M9&amp;ABS(N9)/2&amp;" + √("&amp;(ABS(N9)/2)^2&amp;Y9&amp;") = "&amp;M9&amp;ABS(N9)/2&amp;" + "&amp;AA9&amp;" = "&amp;AB9</f>
        <v>x1 = +0,5 + √(0,25+ 6) = +0,5 + 2,5 = 3</v>
      </c>
      <c r="T9" t="str">
        <f>"x2 = "&amp;M9&amp;ABS(N9)/2&amp;" - √("&amp;(ABS(N9)/2)^2&amp;Y9&amp;") = "&amp;M9&amp;ABS(N9)/2&amp;" - "&amp;AA9&amp;" = "&amp;AC9</f>
        <v>x2 = +0,5 - √(0,25+ 6) = +0,5 - 2,5 = -2</v>
      </c>
      <c r="U9" t="str">
        <f>"f(x) = (x"&amp;AD9&amp;") · (x"&amp;AE9&amp;")"</f>
        <v>f(x) = (x - 3) · (x + 2)</v>
      </c>
      <c r="X9">
        <f>P9</f>
        <v>-6</v>
      </c>
      <c r="Y9" t="str">
        <f>IF(X9&lt;0,"+ "&amp;ABS(X9),"- "&amp;ABS(X9))</f>
        <v>+ 6</v>
      </c>
      <c r="Z9">
        <f>(ABS(N9)/2)^2-X9</f>
        <v>6.25</v>
      </c>
      <c r="AA9">
        <f>SQRT(Z9)</f>
        <v>2.5</v>
      </c>
      <c r="AB9">
        <f>ABS(N9)/2+AA9</f>
        <v>3</v>
      </c>
      <c r="AC9">
        <f>ABS(N9)/2-AA9</f>
        <v>-2</v>
      </c>
      <c r="AD9" t="str">
        <f>IF(AB9&lt;0," + "&amp;ABS(AB9)," - "&amp;ABS(AB9))</f>
        <v> - 3</v>
      </c>
      <c r="AE9" t="str">
        <f>IF(AC9&lt;0," + "&amp;ABS(AC9)," - "&amp;ABS(AC9))</f>
        <v> + 2</v>
      </c>
    </row>
    <row r="10" spans="1:26" ht="12.75">
      <c r="A10">
        <f t="shared" si="4"/>
        <v>20</v>
      </c>
      <c r="B10" s="8">
        <f ca="1" t="shared" si="5"/>
        <v>0.306448348528385</v>
      </c>
      <c r="C10" s="8" t="str">
        <f>"f(x) = (x"&amp;I10&amp;E10&amp;") · (x"&amp;J10&amp;F10&amp;")"</f>
        <v>f(x) = (x+2) · (x+4)</v>
      </c>
      <c r="D10" s="8" t="s">
        <v>19</v>
      </c>
      <c r="E10">
        <f ca="1" t="shared" si="8"/>
        <v>2</v>
      </c>
      <c r="F10">
        <f ca="1" t="shared" si="8"/>
        <v>4</v>
      </c>
      <c r="G10">
        <f ca="1" t="shared" si="6"/>
        <v>0</v>
      </c>
      <c r="H10">
        <f ca="1" t="shared" si="6"/>
        <v>0</v>
      </c>
      <c r="I10" t="str">
        <f t="shared" si="7"/>
        <v>+</v>
      </c>
      <c r="J10" t="str">
        <f>IF(H10=0,"+","-")</f>
        <v>+</v>
      </c>
      <c r="K10">
        <f t="shared" si="9"/>
        <v>1</v>
      </c>
      <c r="L10">
        <f t="shared" si="10"/>
        <v>1</v>
      </c>
      <c r="M10" t="str">
        <f>IF(N10&gt;0,"+","")</f>
        <v>+</v>
      </c>
      <c r="N10">
        <f>E10*K10+F10*L10</f>
        <v>6</v>
      </c>
      <c r="O10" t="str">
        <f>IF(P10&gt;0,"+","")</f>
        <v>+</v>
      </c>
      <c r="P10">
        <f>F10*E10*L10*K10</f>
        <v>8</v>
      </c>
      <c r="R10" t="s">
        <v>15</v>
      </c>
      <c r="S10" t="str">
        <f>"(x"&amp;I10&amp;E10&amp;")·(x"&amp;J10&amp;F10&amp;")"</f>
        <v>(x+2)·(x+4)</v>
      </c>
      <c r="T10" t="str">
        <f>"= x² "&amp;J10&amp;F10&amp;"x "&amp;I10&amp;E10&amp;"x "&amp;O10&amp;P10</f>
        <v>= x² +4x +2x +8</v>
      </c>
      <c r="U10" t="str">
        <f>IF(N10&lt;&gt;0,"= x² "&amp;M10&amp;N10&amp;"x "&amp;O10&amp;P10,"= x² "&amp;O10&amp;" "&amp;P10)</f>
        <v>= x² +6x +8</v>
      </c>
      <c r="W10">
        <v>0</v>
      </c>
      <c r="X10" t="s">
        <v>14</v>
      </c>
      <c r="Y10">
        <v>2</v>
      </c>
      <c r="Z10">
        <v>3</v>
      </c>
    </row>
    <row r="11" spans="1:29" ht="12.75">
      <c r="A11">
        <f t="shared" si="4"/>
        <v>1</v>
      </c>
      <c r="B11" s="8">
        <f ca="1" t="shared" si="5"/>
        <v>0.9388444958440181</v>
      </c>
      <c r="C11" s="8" t="str">
        <f>"f(x) = (x "&amp;I11&amp;" "&amp;E11&amp;")² "&amp;J11&amp;" "&amp;F11</f>
        <v>f(x) = (x - 3)² - 25</v>
      </c>
      <c r="D11" s="8" t="s">
        <v>17</v>
      </c>
      <c r="E11">
        <f ca="1">ROUND(RAND()*3+2,0)</f>
        <v>3</v>
      </c>
      <c r="F11">
        <f>N11^2</f>
        <v>25</v>
      </c>
      <c r="G11">
        <f ca="1" t="shared" si="6"/>
        <v>1</v>
      </c>
      <c r="H11">
        <f ca="1" t="shared" si="6"/>
        <v>0</v>
      </c>
      <c r="I11" t="str">
        <f>IF(G11=0,"+","-")</f>
        <v>-</v>
      </c>
      <c r="J11" s="10" t="s">
        <v>22</v>
      </c>
      <c r="K11">
        <f t="shared" si="9"/>
        <v>-1</v>
      </c>
      <c r="L11">
        <f t="shared" si="10"/>
        <v>-1</v>
      </c>
      <c r="M11" t="str">
        <f>IF(N11&gt;0,"+","")</f>
        <v>+</v>
      </c>
      <c r="N11">
        <f ca="1">ROUND(RAND()*4+1,0)</f>
        <v>5</v>
      </c>
      <c r="O11" t="str">
        <f>IF(P11&gt;0,"+","")</f>
        <v>+</v>
      </c>
      <c r="P11">
        <f>F11*E11*L11*K11</f>
        <v>75</v>
      </c>
      <c r="Q11" t="str">
        <f>IF(I11="+","-","+")</f>
        <v>+</v>
      </c>
      <c r="R11" s="6" t="str">
        <f>"(x "&amp;I11&amp;" "&amp;E11&amp;")² "&amp;J11&amp;" "&amp;F11&amp;" = 0 | + "&amp;F11</f>
        <v>(x - 3)² - 25 = 0 | + 25</v>
      </c>
      <c r="S11" t="str">
        <f>"(x "&amp;I11&amp;" "&amp;E11&amp;")² = "&amp;F11&amp;" | √"</f>
        <v>(x - 3)² = 25 | √</v>
      </c>
      <c r="T11" t="str">
        <f>"x "&amp;I11&amp;" "&amp;E11&amp;" = "&amp;N11&amp;" | "&amp;Q11&amp;E11&amp;"   und   x "&amp;I11&amp;" "&amp;E11&amp;" = -"&amp;N11&amp;" | "&amp;Q11&amp;E11</f>
        <v>x - 3 = 5 | +3   und   x - 3 = -5 | +3</v>
      </c>
      <c r="U11" t="str">
        <f>"x = "&amp;N11+K11*E11*-1&amp;"    und    x = "&amp;-N11+K11*E11*-1</f>
        <v>x = 8    und    x = -2</v>
      </c>
      <c r="V11" t="str">
        <f>"f(x) = "&amp;Z11&amp;AA11&amp;AB11&amp;AC11</f>
        <v>f(x) = (x - 8) · (x + 2)</v>
      </c>
      <c r="X11">
        <f>N11+K11*E11*-1</f>
        <v>8</v>
      </c>
      <c r="Y11">
        <f>-N11+K11*E11*-1</f>
        <v>-2</v>
      </c>
      <c r="Z11" t="str">
        <f>IF(X11&lt;&gt;0,"(x","x")</f>
        <v>(x</v>
      </c>
      <c r="AA11" t="str">
        <f>IF(X11&lt;0," + "&amp;ABS(X11)&amp;") · ",IF(X11&gt;0," - "&amp;ABS(X11)&amp;") · "," · "))</f>
        <v> - 8) · </v>
      </c>
      <c r="AB11" t="str">
        <f>IF(Y11&lt;&gt;0,"(x","x")</f>
        <v>(x</v>
      </c>
      <c r="AC11" t="str">
        <f>IF(Y11&lt;0," + "&amp;ABS(Y11)&amp;")",IF(Y11&gt;0," - "&amp;ABS(Y11)&amp;")",""))</f>
        <v> + 2)</v>
      </c>
    </row>
    <row r="12" spans="1:28" ht="12.75">
      <c r="A12">
        <f t="shared" si="4"/>
        <v>2</v>
      </c>
      <c r="B12" s="9">
        <f ca="1" t="shared" si="5"/>
        <v>0.8675305415808472</v>
      </c>
      <c r="C12" s="9" t="str">
        <f>"f(x) = (x"&amp;I12&amp;E12&amp;") · (x"&amp;J12&amp;F12&amp;")"</f>
        <v>f(x) = (x-4) · (x-7)</v>
      </c>
      <c r="D12" s="9" t="s">
        <v>18</v>
      </c>
      <c r="E12">
        <f ca="1">ROUND(RAND()*5+2,0)</f>
        <v>4</v>
      </c>
      <c r="F12">
        <f ca="1">ROUND(RAND()*5+2,0)</f>
        <v>7</v>
      </c>
      <c r="G12">
        <f ca="1" t="shared" si="6"/>
        <v>1</v>
      </c>
      <c r="H12">
        <f ca="1" t="shared" si="6"/>
        <v>1</v>
      </c>
      <c r="I12" t="str">
        <f aca="true" t="shared" si="11" ref="I12:I25">IF(G12=0,"+","-")</f>
        <v>-</v>
      </c>
      <c r="J12" t="str">
        <f>IF(H12=0,"+","-")</f>
        <v>-</v>
      </c>
      <c r="K12">
        <f t="shared" si="9"/>
        <v>-1</v>
      </c>
      <c r="L12">
        <f t="shared" si="10"/>
        <v>-1</v>
      </c>
      <c r="M12">
        <f>K12*E12*-1</f>
        <v>4</v>
      </c>
      <c r="N12">
        <f>L12*F12*-1</f>
        <v>7</v>
      </c>
      <c r="O12">
        <f>(M12+N12)/2</f>
        <v>5.5</v>
      </c>
      <c r="P12">
        <f>(O12-M12)*(O12-N12)</f>
        <v>-2.25</v>
      </c>
      <c r="Q12" t="str">
        <f>IF(O12&gt;0,"+","")</f>
        <v>+</v>
      </c>
      <c r="R12" s="6" t="s">
        <v>21</v>
      </c>
      <c r="S12" t="str">
        <f>IF(N12&gt;0,"xS = ["&amp;M12&amp;" + "&amp;N12&amp;"] : 2 = "&amp;M12+N12&amp;" : 2 = "&amp;(M12+N12)/2,"xS = ["&amp;M12&amp;" + ("&amp;N12&amp;")] : 2 = "&amp;M12+N12&amp;" : 2 = "&amp;(M12+N12)/2)</f>
        <v>xS = [4 + 7] : 2 = 11 : 2 = 5,5</v>
      </c>
      <c r="T12" s="6" t="s">
        <v>20</v>
      </c>
      <c r="U12" t="str">
        <f>"f("&amp;O12&amp;") = ("&amp;O12&amp;I12&amp;E12&amp;") · ("&amp;O12&amp;J12&amp;F12&amp;") = ("&amp;O12-M12&amp;") · ("&amp;O12-N12&amp;") = "&amp;P12</f>
        <v>f(5,5) = (5,5-4) · (5,5-7) = (1,5) · (-1,5) = -2,25</v>
      </c>
      <c r="V12" t="str">
        <f>"f(x) = "&amp;Z12&amp;"x"&amp;X12&amp;AA12&amp;"² "&amp;AB12</f>
        <v>f(x) = (x -5,5)² -2,25</v>
      </c>
      <c r="X12">
        <f>IF(O12&lt;0," +","")</f>
      </c>
      <c r="Y12">
        <f>IF(P12&gt;0,"+","")</f>
      </c>
      <c r="Z12" t="str">
        <f>IF(O12&lt;&gt;0,"(","")</f>
        <v>(</v>
      </c>
      <c r="AA12" t="str">
        <f>IF(O12&lt;&gt;0," "&amp;-1*O12&amp;")","")</f>
        <v> -5,5)</v>
      </c>
      <c r="AB12" t="str">
        <f>IF(P12=0,"",Y12&amp;P12)</f>
        <v>-2,25</v>
      </c>
    </row>
    <row r="13" spans="1:26" ht="12.75">
      <c r="A13">
        <f t="shared" si="4"/>
        <v>18</v>
      </c>
      <c r="B13" s="8">
        <f ca="1" t="shared" si="5"/>
        <v>0.40579069766413434</v>
      </c>
      <c r="C13" s="8" t="str">
        <f>"f(x) = (x "&amp;I13&amp;" "&amp;E13&amp;")² "&amp;J13&amp;" "&amp;F13</f>
        <v>f(x) = (x + 3)² - 4</v>
      </c>
      <c r="D13" s="8" t="s">
        <v>19</v>
      </c>
      <c r="E13">
        <f aca="true" ca="1" t="shared" si="12" ref="E13:F16">ROUND(RAND()*3+2,0)</f>
        <v>3</v>
      </c>
      <c r="F13">
        <f ca="1" t="shared" si="12"/>
        <v>4</v>
      </c>
      <c r="G13">
        <f ca="1" t="shared" si="6"/>
        <v>0</v>
      </c>
      <c r="H13">
        <f ca="1" t="shared" si="6"/>
        <v>1</v>
      </c>
      <c r="I13" t="str">
        <f t="shared" si="11"/>
        <v>+</v>
      </c>
      <c r="J13" t="str">
        <f>IF(H13=0,"+","-")</f>
        <v>-</v>
      </c>
      <c r="K13">
        <f t="shared" si="9"/>
        <v>1</v>
      </c>
      <c r="L13">
        <f t="shared" si="10"/>
        <v>-1</v>
      </c>
      <c r="M13">
        <f>IF(N13&gt;0,"+","")</f>
      </c>
      <c r="N13">
        <f>E13*K13+F13*L13</f>
        <v>-1</v>
      </c>
      <c r="O13" t="str">
        <f>IF(P13&gt;0,"+","")</f>
        <v>+</v>
      </c>
      <c r="P13">
        <f>E13^2+L13*F13</f>
        <v>5</v>
      </c>
      <c r="Q13">
        <f>N13*N13</f>
        <v>1</v>
      </c>
      <c r="R13" t="s">
        <v>15</v>
      </c>
      <c r="S13" t="str">
        <f>"(x "&amp;I13&amp;" "&amp;E13&amp;")² "&amp;J13&amp;" "&amp;F13</f>
        <v>(x + 3)² - 4</v>
      </c>
      <c r="T13" t="str">
        <f>"= x² "&amp;I13&amp;" "&amp;2*E13&amp;"x + "&amp;E13^2&amp;" "&amp;J13&amp;" "&amp;F13</f>
        <v>= x² + 6x + 9 - 4</v>
      </c>
      <c r="U13" t="str">
        <f>"= x² "&amp;I13&amp;" "&amp;2*E13&amp;"x "&amp;O13&amp;" "&amp;P13</f>
        <v>= x² + 6x + 5</v>
      </c>
      <c r="X13" t="s">
        <v>14</v>
      </c>
      <c r="Y13">
        <v>5</v>
      </c>
      <c r="Z13">
        <v>7</v>
      </c>
    </row>
    <row r="14" spans="1:25" ht="12.75">
      <c r="A14">
        <f>RANK(B14,$B$2:$B$25)</f>
        <v>21</v>
      </c>
      <c r="B14" s="8">
        <f ca="1">RAND()</f>
        <v>0.16712772677534649</v>
      </c>
      <c r="C14" s="8" t="str">
        <f>"x² "&amp;M14&amp;" "&amp;ABS(N14)&amp;"x "&amp;O14&amp;" "&amp;ABS(P14)</f>
        <v>x² + 6x + 8</v>
      </c>
      <c r="D14" s="8" t="s">
        <v>17</v>
      </c>
      <c r="E14">
        <f ca="1" t="shared" si="12"/>
        <v>2</v>
      </c>
      <c r="F14">
        <f>IF(K14*E14*-1=Q14*L14,E14+1,Q14)</f>
        <v>4</v>
      </c>
      <c r="G14">
        <f ca="1">ROUND(RAND(),0)</f>
        <v>0</v>
      </c>
      <c r="H14">
        <f ca="1">ROUND(RAND(),0)</f>
        <v>0</v>
      </c>
      <c r="I14" t="str">
        <f t="shared" si="11"/>
        <v>+</v>
      </c>
      <c r="J14" t="str">
        <f>IF(H14=0,"+","-")</f>
        <v>+</v>
      </c>
      <c r="K14">
        <f t="shared" si="9"/>
        <v>1</v>
      </c>
      <c r="L14">
        <f t="shared" si="10"/>
        <v>1</v>
      </c>
      <c r="M14" t="str">
        <f>IF(N14&gt;0,"+","-")</f>
        <v>+</v>
      </c>
      <c r="N14">
        <f>E14*K14+F14*L14</f>
        <v>6</v>
      </c>
      <c r="O14" t="str">
        <f>IF(P14&gt;0,"+","-")</f>
        <v>+</v>
      </c>
      <c r="P14">
        <f>F14*E14*L14*K14</f>
        <v>8</v>
      </c>
      <c r="Q14">
        <f ca="1">ROUND(RAND()*3+2,0)</f>
        <v>4</v>
      </c>
      <c r="R14" t="s">
        <v>23</v>
      </c>
      <c r="S14" t="str">
        <f>C14</f>
        <v>x² + 6x + 8</v>
      </c>
      <c r="T14" t="str">
        <f>"= x² "&amp;M14&amp;" "&amp;ABS(N14)&amp;"x + "&amp;(ABS(N14)/2)^2&amp;" - "&amp;(ABS(N14)/2)^2&amp;" "&amp;O14&amp;" "&amp;ABS(P14)</f>
        <v>= x² + 6x + 9 - 9 + 8</v>
      </c>
      <c r="U14" t="str">
        <f>"= (x "&amp;M14&amp;" "&amp;(ABS(N14)/2)&amp;")² "&amp;Y14</f>
        <v>= (x + 3)² - 1</v>
      </c>
      <c r="X14">
        <f>-1*(ABS(N14)/2)^2+P14</f>
        <v>-1</v>
      </c>
      <c r="Y14" t="str">
        <f>IF(X14=0,"",IF(X14&gt;0,"+ "&amp;ABS(X14),"- "&amp;ABS(X14)))</f>
        <v>- 1</v>
      </c>
    </row>
    <row r="15" spans="1:31" ht="12.75">
      <c r="A15">
        <f t="shared" si="4"/>
        <v>7</v>
      </c>
      <c r="B15" s="8">
        <f ca="1" t="shared" si="5"/>
        <v>0.8388150482681569</v>
      </c>
      <c r="C15" s="8" t="str">
        <f>"x² "&amp;M15&amp;" "&amp;ABS(N15)&amp;"x "&amp;O15&amp;" "&amp;ABS(P15)</f>
        <v>x² - 1x - 6</v>
      </c>
      <c r="D15" s="8" t="s">
        <v>18</v>
      </c>
      <c r="E15">
        <f ca="1" t="shared" si="12"/>
        <v>2</v>
      </c>
      <c r="F15">
        <f>IF(K15*E15*-1=Q15*L15,E15+1,Q15)</f>
        <v>3</v>
      </c>
      <c r="G15">
        <f ca="1">ROUND(RAND(),0)</f>
        <v>0</v>
      </c>
      <c r="H15">
        <f ca="1">ROUND(RAND(),0)</f>
        <v>1</v>
      </c>
      <c r="I15" t="str">
        <f t="shared" si="11"/>
        <v>+</v>
      </c>
      <c r="J15" t="str">
        <f>IF(H15=0,"+","-")</f>
        <v>-</v>
      </c>
      <c r="K15">
        <f t="shared" si="9"/>
        <v>1</v>
      </c>
      <c r="L15">
        <f t="shared" si="10"/>
        <v>-1</v>
      </c>
      <c r="M15" t="str">
        <f>IF(N15&gt;0,"+","-")</f>
        <v>-</v>
      </c>
      <c r="N15">
        <f>E15*K15+F15*L15</f>
        <v>-1</v>
      </c>
      <c r="O15" t="str">
        <f>IF(P15&gt;0,"+","-")</f>
        <v>-</v>
      </c>
      <c r="P15">
        <f>F15*E15*L15*K15</f>
        <v>-6</v>
      </c>
      <c r="Q15">
        <f ca="1">ROUND(RAND()*3+2,0)</f>
        <v>3</v>
      </c>
      <c r="R15" t="str">
        <f>"PQ-Formel: p = "&amp;M15&amp;ABS(N15)&amp;", q = "&amp;O15&amp;ABS(P15)</f>
        <v>PQ-Formel: p = -1, q = -6</v>
      </c>
      <c r="S15" t="str">
        <f>"x1 = "&amp;M15&amp;ABS(N15)/2&amp;" + √("&amp;(ABS(N15)/2)^2&amp;Y15&amp;") = "&amp;M15&amp;ABS(N15)/2&amp;" + "&amp;AA15&amp;" = "&amp;AB15</f>
        <v>x1 = -0,5 + √(0,25+ 6) = -0,5 + 2,5 = 3</v>
      </c>
      <c r="T15" t="str">
        <f>"x2 = "&amp;M15&amp;ABS(N15)/2&amp;" - √("&amp;(ABS(N15)/2)^2&amp;Y15&amp;") = "&amp;M15&amp;ABS(N15)/2&amp;" - "&amp;AA15&amp;" = "&amp;AC15</f>
        <v>x2 = -0,5 - √(0,25+ 6) = -0,5 - 2,5 = -2</v>
      </c>
      <c r="U15" t="str">
        <f>"f(x) = (x"&amp;AD15&amp;") · (x"&amp;AE15&amp;")"</f>
        <v>f(x) = (x - 3) · (x + 2)</v>
      </c>
      <c r="X15">
        <f>P15</f>
        <v>-6</v>
      </c>
      <c r="Y15" t="str">
        <f>IF(X15&lt;0,"+ "&amp;ABS(X15),"- "&amp;ABS(X15))</f>
        <v>+ 6</v>
      </c>
      <c r="Z15">
        <f>(ABS(N15)/2)^2-X15</f>
        <v>6.25</v>
      </c>
      <c r="AA15">
        <f>SQRT(Z15)</f>
        <v>2.5</v>
      </c>
      <c r="AB15">
        <f>ABS(N15)/2+AA15</f>
        <v>3</v>
      </c>
      <c r="AC15">
        <f>ABS(N15)/2-AA15</f>
        <v>-2</v>
      </c>
      <c r="AD15" t="str">
        <f>IF(AB15&lt;0," + "&amp;ABS(AB15)," - "&amp;ABS(AB15))</f>
        <v> - 3</v>
      </c>
      <c r="AE15" t="str">
        <f>IF(AC15&lt;0," + "&amp;ABS(AC15)," - "&amp;ABS(AC15))</f>
        <v> + 2</v>
      </c>
    </row>
    <row r="16" spans="1:26" ht="12.75">
      <c r="A16">
        <f t="shared" si="4"/>
        <v>6</v>
      </c>
      <c r="B16" s="8">
        <f ca="1" t="shared" si="5"/>
        <v>0.8437855611060967</v>
      </c>
      <c r="C16" s="8" t="str">
        <f>"f(x) = (x"&amp;I16&amp;E16&amp;") · (x"&amp;J16&amp;F16&amp;")"</f>
        <v>f(x) = (x+3) · (x+5)</v>
      </c>
      <c r="D16" s="8" t="s">
        <v>19</v>
      </c>
      <c r="E16">
        <f ca="1" t="shared" si="12"/>
        <v>3</v>
      </c>
      <c r="F16">
        <f ca="1" t="shared" si="12"/>
        <v>5</v>
      </c>
      <c r="G16">
        <f aca="true" ca="1" t="shared" si="13" ref="G16:H19">ROUND(RAND(),0)</f>
        <v>0</v>
      </c>
      <c r="H16">
        <f ca="1" t="shared" si="13"/>
        <v>0</v>
      </c>
      <c r="I16" t="str">
        <f t="shared" si="11"/>
        <v>+</v>
      </c>
      <c r="J16" t="str">
        <f>IF(H16=0,"+","-")</f>
        <v>+</v>
      </c>
      <c r="K16">
        <f t="shared" si="9"/>
        <v>1</v>
      </c>
      <c r="L16">
        <f t="shared" si="10"/>
        <v>1</v>
      </c>
      <c r="M16" t="str">
        <f>IF(N16&gt;0,"+","")</f>
        <v>+</v>
      </c>
      <c r="N16">
        <f>E16*K16+F16*L16</f>
        <v>8</v>
      </c>
      <c r="O16" t="str">
        <f>IF(P16&gt;0,"+","")</f>
        <v>+</v>
      </c>
      <c r="P16">
        <f>F16*E16*L16*K16</f>
        <v>15</v>
      </c>
      <c r="R16" t="s">
        <v>15</v>
      </c>
      <c r="S16" t="str">
        <f>"(x"&amp;I16&amp;E16&amp;")·(x"&amp;J16&amp;F16&amp;")"</f>
        <v>(x+3)·(x+5)</v>
      </c>
      <c r="T16" t="str">
        <f>"= x² "&amp;J16&amp;F16&amp;"x "&amp;I16&amp;E16&amp;"x "&amp;O16&amp;P16</f>
        <v>= x² +5x +3x +15</v>
      </c>
      <c r="U16" t="str">
        <f>IF(N16&lt;&gt;0,"= x² "&amp;M16&amp;N16&amp;"x "&amp;O16&amp;P16,"= x² "&amp;O16&amp;P16)</f>
        <v>= x² +8x +15</v>
      </c>
      <c r="W16">
        <v>0</v>
      </c>
      <c r="X16" t="s">
        <v>14</v>
      </c>
      <c r="Y16">
        <v>2</v>
      </c>
      <c r="Z16">
        <v>3</v>
      </c>
    </row>
    <row r="17" spans="1:29" ht="12.75">
      <c r="A17">
        <f t="shared" si="4"/>
        <v>23</v>
      </c>
      <c r="B17" s="8">
        <f ca="1" t="shared" si="5"/>
        <v>0.12215936675935068</v>
      </c>
      <c r="C17" s="8" t="str">
        <f>"f(x) = (x "&amp;I17&amp;" "&amp;E17&amp;")² "&amp;J17&amp;" "&amp;F17</f>
        <v>f(x) = (x - 4)² - 25</v>
      </c>
      <c r="D17" s="8" t="s">
        <v>17</v>
      </c>
      <c r="E17">
        <f ca="1">ROUND(RAND()*3+2,0)</f>
        <v>4</v>
      </c>
      <c r="F17">
        <f>N17^2</f>
        <v>25</v>
      </c>
      <c r="G17">
        <f ca="1" t="shared" si="13"/>
        <v>1</v>
      </c>
      <c r="H17">
        <f ca="1" t="shared" si="13"/>
        <v>0</v>
      </c>
      <c r="I17" t="str">
        <f t="shared" si="11"/>
        <v>-</v>
      </c>
      <c r="J17" s="10" t="s">
        <v>22</v>
      </c>
      <c r="K17">
        <f t="shared" si="9"/>
        <v>-1</v>
      </c>
      <c r="L17">
        <f t="shared" si="10"/>
        <v>-1</v>
      </c>
      <c r="M17" t="str">
        <f>IF(N17&gt;0,"+","")</f>
        <v>+</v>
      </c>
      <c r="N17">
        <f ca="1">ROUND(RAND()*4+1,0)</f>
        <v>5</v>
      </c>
      <c r="O17" t="str">
        <f>IF(P17&gt;0,"+","")</f>
        <v>+</v>
      </c>
      <c r="P17">
        <f>F17*E17*L17*K17</f>
        <v>100</v>
      </c>
      <c r="Q17" t="str">
        <f>IF(I17="+","-","+")</f>
        <v>+</v>
      </c>
      <c r="R17" s="6" t="str">
        <f>"(x "&amp;I17&amp;" "&amp;E17&amp;")² "&amp;J17&amp;" "&amp;F17&amp;" = 0 | + "&amp;F17</f>
        <v>(x - 4)² - 25 = 0 | + 25</v>
      </c>
      <c r="S17" t="str">
        <f>"(x "&amp;I17&amp;" "&amp;E17&amp;")² = "&amp;F17&amp;" | √"</f>
        <v>(x - 4)² = 25 | √</v>
      </c>
      <c r="T17" t="str">
        <f>"x "&amp;I17&amp;" "&amp;E17&amp;" = "&amp;N17&amp;" | "&amp;Q17&amp;E17&amp;"   und   x "&amp;I17&amp;" "&amp;E17&amp;" = -"&amp;N17&amp;" | "&amp;Q17&amp;E17</f>
        <v>x - 4 = 5 | +4   und   x - 4 = -5 | +4</v>
      </c>
      <c r="U17" t="str">
        <f>"x = "&amp;N17+K17*E17*-1&amp;"    und    x = "&amp;-N17+K17*E17*-1</f>
        <v>x = 9    und    x = -1</v>
      </c>
      <c r="V17" t="str">
        <f>"f(x) = "&amp;Z17&amp;AA17&amp;AB17&amp;AC17</f>
        <v>f(x) = (x - 9) · (x + 1)</v>
      </c>
      <c r="X17">
        <f>N17+K17*E17*-1</f>
        <v>9</v>
      </c>
      <c r="Y17">
        <f>-N17+K17*E17*-1</f>
        <v>-1</v>
      </c>
      <c r="Z17" t="str">
        <f>IF(X17&lt;&gt;0,"(x","x")</f>
        <v>(x</v>
      </c>
      <c r="AA17" t="str">
        <f>IF(X17&lt;0," + "&amp;ABS(X17)&amp;") · ",IF(X17&gt;0," - "&amp;ABS(X17)&amp;") · "," · "))</f>
        <v> - 9) · </v>
      </c>
      <c r="AB17" t="str">
        <f>IF(Y17&lt;&gt;0,"(x","x")</f>
        <v>(x</v>
      </c>
      <c r="AC17" t="str">
        <f>IF(Y17&lt;0," + "&amp;ABS(Y17)&amp;")",IF(Y17&gt;0," - "&amp;ABS(Y17)&amp;")",""))</f>
        <v> + 1)</v>
      </c>
    </row>
    <row r="18" spans="1:28" ht="12.75">
      <c r="A18">
        <f t="shared" si="4"/>
        <v>3</v>
      </c>
      <c r="B18" s="9">
        <f ca="1" t="shared" si="5"/>
        <v>0.8664179916360755</v>
      </c>
      <c r="C18" s="9" t="str">
        <f>"f(x) = (x"&amp;I18&amp;E18&amp;") · (x"&amp;J18&amp;F18&amp;")"</f>
        <v>f(x) = (x+4) · (x-6)</v>
      </c>
      <c r="D18" s="9" t="s">
        <v>18</v>
      </c>
      <c r="E18">
        <f ca="1">ROUND(RAND()*5+2,0)</f>
        <v>4</v>
      </c>
      <c r="F18">
        <f ca="1">ROUND(RAND()*5+2,0)</f>
        <v>6</v>
      </c>
      <c r="G18">
        <f ca="1" t="shared" si="13"/>
        <v>0</v>
      </c>
      <c r="H18">
        <f ca="1" t="shared" si="13"/>
        <v>1</v>
      </c>
      <c r="I18" t="str">
        <f t="shared" si="11"/>
        <v>+</v>
      </c>
      <c r="J18" t="str">
        <f>IF(H18=0,"+","-")</f>
        <v>-</v>
      </c>
      <c r="K18">
        <f t="shared" si="9"/>
        <v>1</v>
      </c>
      <c r="L18">
        <f t="shared" si="10"/>
        <v>-1</v>
      </c>
      <c r="M18">
        <f>K18*E18*-1</f>
        <v>-4</v>
      </c>
      <c r="N18">
        <f>L18*F18*-1</f>
        <v>6</v>
      </c>
      <c r="O18">
        <f>(M18+N18)/2</f>
        <v>1</v>
      </c>
      <c r="P18">
        <f>(O18-M18)*(O18-N18)</f>
        <v>-25</v>
      </c>
      <c r="Q18" t="str">
        <f>IF(O18&gt;0,"+","")</f>
        <v>+</v>
      </c>
      <c r="R18" s="6" t="s">
        <v>21</v>
      </c>
      <c r="S18" t="str">
        <f>IF(N18&gt;0,"xS = ["&amp;M18&amp;" + "&amp;N18&amp;"] : 2 = "&amp;M18+N18&amp;" : 2 = "&amp;(M18+N18)/2,"xS = ["&amp;M18&amp;" + ("&amp;N18&amp;")] : 2 = "&amp;M18+N18&amp;" : 2 = "&amp;(M18+N18)/2)</f>
        <v>xS = [-4 + 6] : 2 = 2 : 2 = 1</v>
      </c>
      <c r="T18" s="6" t="s">
        <v>20</v>
      </c>
      <c r="U18" t="str">
        <f>"f("&amp;O18&amp;") = ("&amp;O18&amp;I18&amp;E18&amp;") · ("&amp;O18&amp;J18&amp;F18&amp;") = ("&amp;O18-M18&amp;") · ("&amp;O18-N18&amp;") = "&amp;P18</f>
        <v>f(1) = (1+4) · (1-6) = (5) · (-5) = -25</v>
      </c>
      <c r="V18" t="str">
        <f>"f(x) = "&amp;Z18&amp;"x"&amp;X18&amp;AA18&amp;"² "&amp;AB18</f>
        <v>f(x) = (x -1)² -25</v>
      </c>
      <c r="X18">
        <f>IF(O18&lt;0," +","")</f>
      </c>
      <c r="Y18">
        <f>IF(P18&gt;0,"+","")</f>
      </c>
      <c r="Z18" t="str">
        <f>IF(O18&lt;&gt;0,"(","")</f>
        <v>(</v>
      </c>
      <c r="AA18" t="str">
        <f>IF(O18&lt;&gt;0," "&amp;-1*O18&amp;")","")</f>
        <v> -1)</v>
      </c>
      <c r="AB18" t="str">
        <f>IF(P18=0,"",Y18&amp;P18)</f>
        <v>-25</v>
      </c>
    </row>
    <row r="19" spans="1:26" ht="12.75">
      <c r="A19">
        <f t="shared" si="4"/>
        <v>4</v>
      </c>
      <c r="B19" s="8">
        <f ca="1" t="shared" si="5"/>
        <v>0.859582185671196</v>
      </c>
      <c r="C19" s="8" t="str">
        <f>"f(x) = (x "&amp;I19&amp;" "&amp;E19&amp;")² "&amp;J19&amp;" "&amp;F19</f>
        <v>f(x) = (x + 3)² + 2</v>
      </c>
      <c r="D19" s="8" t="s">
        <v>19</v>
      </c>
      <c r="E19">
        <f aca="true" ca="1" t="shared" si="14" ref="E19:F22">ROUND(RAND()*3+2,0)</f>
        <v>3</v>
      </c>
      <c r="F19">
        <f ca="1" t="shared" si="14"/>
        <v>2</v>
      </c>
      <c r="G19">
        <f ca="1" t="shared" si="13"/>
        <v>0</v>
      </c>
      <c r="H19">
        <f ca="1" t="shared" si="13"/>
        <v>0</v>
      </c>
      <c r="I19" t="str">
        <f t="shared" si="11"/>
        <v>+</v>
      </c>
      <c r="J19" t="str">
        <f>IF(H19=0,"+","-")</f>
        <v>+</v>
      </c>
      <c r="K19">
        <f t="shared" si="9"/>
        <v>1</v>
      </c>
      <c r="L19">
        <f t="shared" si="10"/>
        <v>1</v>
      </c>
      <c r="M19" t="str">
        <f>IF(N19&gt;0,"+","")</f>
        <v>+</v>
      </c>
      <c r="N19">
        <f>E19*K19+F19*L19</f>
        <v>5</v>
      </c>
      <c r="O19" t="str">
        <f>IF(P19&gt;0,"+","")</f>
        <v>+</v>
      </c>
      <c r="P19">
        <f>E19^2+L19*F19</f>
        <v>11</v>
      </c>
      <c r="Q19">
        <f>N19*N19</f>
        <v>25</v>
      </c>
      <c r="R19" t="s">
        <v>15</v>
      </c>
      <c r="S19" t="str">
        <f>"(x "&amp;I19&amp;" "&amp;E19&amp;")² "&amp;J19&amp;" "&amp;F19</f>
        <v>(x + 3)² + 2</v>
      </c>
      <c r="T19" t="str">
        <f>"= x² "&amp;I19&amp;" "&amp;2*E19&amp;"x + "&amp;E19^2&amp;" "&amp;J19&amp;" "&amp;F19</f>
        <v>= x² + 6x + 9 + 2</v>
      </c>
      <c r="U19" t="str">
        <f>"= x² "&amp;I19&amp;" "&amp;2*E19&amp;"x "&amp;O19&amp;" "&amp;P19</f>
        <v>= x² + 6x + 11</v>
      </c>
      <c r="X19" t="s">
        <v>14</v>
      </c>
      <c r="Y19">
        <v>5</v>
      </c>
      <c r="Z19">
        <v>7</v>
      </c>
    </row>
    <row r="20" spans="1:25" ht="12.75">
      <c r="A20">
        <f>RANK(B20,$B$2:$B$25)</f>
        <v>10</v>
      </c>
      <c r="B20" s="8">
        <f ca="1">RAND()</f>
        <v>0.744042432422958</v>
      </c>
      <c r="C20" s="8" t="str">
        <f>"x² "&amp;M20&amp;" "&amp;ABS(N20)&amp;"x "&amp;O20&amp;" "&amp;ABS(P20)</f>
        <v>x² + 9x + 20</v>
      </c>
      <c r="D20" s="8" t="s">
        <v>17</v>
      </c>
      <c r="E20">
        <f ca="1" t="shared" si="14"/>
        <v>4</v>
      </c>
      <c r="F20">
        <f>IF(K20*E20*-1=Q20*L20,E20+1,Q20)</f>
        <v>5</v>
      </c>
      <c r="G20">
        <f ca="1">ROUND(RAND(),0)</f>
        <v>0</v>
      </c>
      <c r="H20">
        <f ca="1">ROUND(RAND(),0)</f>
        <v>0</v>
      </c>
      <c r="I20" t="str">
        <f t="shared" si="11"/>
        <v>+</v>
      </c>
      <c r="J20" t="str">
        <f>IF(H20=0,"+","-")</f>
        <v>+</v>
      </c>
      <c r="K20">
        <f t="shared" si="9"/>
        <v>1</v>
      </c>
      <c r="L20">
        <f t="shared" si="10"/>
        <v>1</v>
      </c>
      <c r="M20" t="str">
        <f>IF(N20&gt;0,"+","-")</f>
        <v>+</v>
      </c>
      <c r="N20">
        <f>E20*K20+F20*L20</f>
        <v>9</v>
      </c>
      <c r="O20" t="str">
        <f>IF(P20&gt;0,"+","-")</f>
        <v>+</v>
      </c>
      <c r="P20">
        <f>F20*E20*L20*K20</f>
        <v>20</v>
      </c>
      <c r="Q20">
        <f ca="1">ROUND(RAND()*3+2,0)</f>
        <v>5</v>
      </c>
      <c r="R20" t="s">
        <v>23</v>
      </c>
      <c r="S20" t="str">
        <f>C20</f>
        <v>x² + 9x + 20</v>
      </c>
      <c r="T20" t="str">
        <f>"= x² "&amp;M20&amp;" "&amp;ABS(N20)&amp;"x + "&amp;(ABS(N20)/2)^2&amp;" - "&amp;(ABS(N20)/2)^2&amp;" "&amp;O20&amp;" "&amp;ABS(P20)</f>
        <v>= x² + 9x + 20,25 - 20,25 + 20</v>
      </c>
      <c r="U20" t="str">
        <f>"= (x "&amp;M20&amp;" "&amp;(ABS(N20)/2)&amp;")² "&amp;Y20</f>
        <v>= (x + 4,5)² - 0,25</v>
      </c>
      <c r="X20">
        <f>-1*(ABS(N20)/2)^2+P20</f>
        <v>-0.25</v>
      </c>
      <c r="Y20" t="str">
        <f>IF(X20=0,"",IF(X20&gt;0,"+ "&amp;ABS(X20),"- "&amp;ABS(X20)))</f>
        <v>- 0,25</v>
      </c>
    </row>
    <row r="21" spans="1:31" ht="12.75">
      <c r="A21">
        <f t="shared" si="4"/>
        <v>13</v>
      </c>
      <c r="B21" s="8">
        <f ca="1" t="shared" si="5"/>
        <v>0.6861235830602218</v>
      </c>
      <c r="C21" s="8" t="str">
        <f>"x² "&amp;M21&amp;" "&amp;ABS(N21)&amp;"x "&amp;O21&amp;" "&amp;ABS(P21)</f>
        <v>x² + 9x + 20</v>
      </c>
      <c r="D21" s="8" t="s">
        <v>18</v>
      </c>
      <c r="E21">
        <f ca="1" t="shared" si="14"/>
        <v>4</v>
      </c>
      <c r="F21">
        <f>IF(K21*E21*-1=Q21*L21,E21+1,Q21)</f>
        <v>5</v>
      </c>
      <c r="G21">
        <f ca="1">ROUND(RAND(),0)</f>
        <v>0</v>
      </c>
      <c r="H21">
        <f ca="1">ROUND(RAND(),0)</f>
        <v>0</v>
      </c>
      <c r="I21" t="str">
        <f t="shared" si="11"/>
        <v>+</v>
      </c>
      <c r="J21" t="str">
        <f>IF(H21=0,"+","-")</f>
        <v>+</v>
      </c>
      <c r="K21">
        <f t="shared" si="9"/>
        <v>1</v>
      </c>
      <c r="L21">
        <f t="shared" si="10"/>
        <v>1</v>
      </c>
      <c r="M21" t="str">
        <f>IF(N21&gt;0,"+","-")</f>
        <v>+</v>
      </c>
      <c r="N21">
        <f>E21*K21+F21*L21</f>
        <v>9</v>
      </c>
      <c r="O21" t="str">
        <f>IF(P21&gt;0,"+","-")</f>
        <v>+</v>
      </c>
      <c r="P21">
        <f>F21*E21*L21*K21</f>
        <v>20</v>
      </c>
      <c r="Q21">
        <f ca="1">ROUND(RAND()*3+2,0)</f>
        <v>5</v>
      </c>
      <c r="R21" t="str">
        <f>"PQ-Formel: p = "&amp;M21&amp;ABS(N21)&amp;", q = "&amp;O21&amp;ABS(P21)</f>
        <v>PQ-Formel: p = +9, q = +20</v>
      </c>
      <c r="S21" t="str">
        <f>"x1 = "&amp;M21&amp;ABS(N21)/2&amp;" + √("&amp;(ABS(N21)/2)^2&amp;Y21&amp;") = "&amp;M21&amp;ABS(N21)/2&amp;" + "&amp;AA21&amp;" = "&amp;AB21</f>
        <v>x1 = +4,5 + √(20,25- 20) = +4,5 + 0,5 = 5</v>
      </c>
      <c r="T21" t="str">
        <f>"x2 = "&amp;M21&amp;ABS(N21)/2&amp;" - √("&amp;(ABS(N21)/2)^2&amp;Y21&amp;") = "&amp;M21&amp;ABS(N21)/2&amp;" - "&amp;AA21&amp;" = "&amp;AC21</f>
        <v>x2 = +4,5 - √(20,25- 20) = +4,5 - 0,5 = 4</v>
      </c>
      <c r="U21" t="str">
        <f>"f(x) = (x"&amp;AD21&amp;") · (x"&amp;AE21&amp;")"</f>
        <v>f(x) = (x - 5) · (x - 4)</v>
      </c>
      <c r="X21">
        <f>P21</f>
        <v>20</v>
      </c>
      <c r="Y21" t="str">
        <f>IF(X21&lt;0,"+ "&amp;ABS(X21),"- "&amp;ABS(X21))</f>
        <v>- 20</v>
      </c>
      <c r="Z21">
        <f>(ABS(N21)/2)^2-X21</f>
        <v>0.25</v>
      </c>
      <c r="AA21">
        <f>SQRT(Z21)</f>
        <v>0.5</v>
      </c>
      <c r="AB21">
        <f>ABS(N21)/2+AA21</f>
        <v>5</v>
      </c>
      <c r="AC21">
        <f>ABS(N21)/2-AA21</f>
        <v>4</v>
      </c>
      <c r="AD21" t="str">
        <f>IF(AB21&lt;0," + "&amp;ABS(AB21)," - "&amp;ABS(AB21))</f>
        <v> - 5</v>
      </c>
      <c r="AE21" t="str">
        <f>IF(AC21&lt;0," + "&amp;ABS(AC21)," - "&amp;ABS(AC21))</f>
        <v> - 4</v>
      </c>
    </row>
    <row r="22" spans="1:26" ht="12.75">
      <c r="A22">
        <f t="shared" si="4"/>
        <v>22</v>
      </c>
      <c r="B22" s="8">
        <f ca="1" t="shared" si="5"/>
        <v>0.15042256141360466</v>
      </c>
      <c r="C22" s="8" t="str">
        <f>"f(x) = (x"&amp;I22&amp;E22&amp;") · (x"&amp;J22&amp;F22&amp;")"</f>
        <v>f(x) = (x-4) · (x+3)</v>
      </c>
      <c r="D22" s="8" t="s">
        <v>19</v>
      </c>
      <c r="E22">
        <f ca="1" t="shared" si="14"/>
        <v>4</v>
      </c>
      <c r="F22">
        <f ca="1" t="shared" si="14"/>
        <v>3</v>
      </c>
      <c r="G22">
        <f aca="true" ca="1" t="shared" si="15" ref="G22:H25">ROUND(RAND(),0)</f>
        <v>1</v>
      </c>
      <c r="H22">
        <f ca="1" t="shared" si="15"/>
        <v>0</v>
      </c>
      <c r="I22" t="str">
        <f t="shared" si="11"/>
        <v>-</v>
      </c>
      <c r="J22" t="str">
        <f>IF(H22=0,"+","-")</f>
        <v>+</v>
      </c>
      <c r="K22">
        <f t="shared" si="9"/>
        <v>-1</v>
      </c>
      <c r="L22">
        <f t="shared" si="10"/>
        <v>1</v>
      </c>
      <c r="M22">
        <f>IF(N22&gt;0,"+","")</f>
      </c>
      <c r="N22">
        <f>E22*K22+F22*L22</f>
        <v>-1</v>
      </c>
      <c r="O22">
        <f>IF(P22&gt;0,"+","")</f>
      </c>
      <c r="P22">
        <f>F22*E22*L22*K22</f>
        <v>-12</v>
      </c>
      <c r="R22" t="s">
        <v>15</v>
      </c>
      <c r="S22" t="str">
        <f>"(x"&amp;I22&amp;E22&amp;")·(x"&amp;J22&amp;F22&amp;")"</f>
        <v>(x-4)·(x+3)</v>
      </c>
      <c r="T22" t="str">
        <f>"= x² "&amp;J22&amp;F22&amp;"x "&amp;I22&amp;E22&amp;"x "&amp;O22&amp;P22</f>
        <v>= x² +3x -4x -12</v>
      </c>
      <c r="U22" t="str">
        <f>IF(N22&lt;&gt;0,"= x² "&amp;M22&amp;N22&amp;"x "&amp;O22&amp;P22,"= x² "&amp;O22&amp;P22)</f>
        <v>= x² -1x -12</v>
      </c>
      <c r="W22">
        <v>0</v>
      </c>
      <c r="X22" t="s">
        <v>14</v>
      </c>
      <c r="Y22">
        <v>2</v>
      </c>
      <c r="Z22">
        <v>3</v>
      </c>
    </row>
    <row r="23" spans="1:29" ht="12.75">
      <c r="A23">
        <f t="shared" si="4"/>
        <v>9</v>
      </c>
      <c r="B23" s="8">
        <f ca="1" t="shared" si="5"/>
        <v>0.7927301300273981</v>
      </c>
      <c r="C23" s="8" t="str">
        <f>"f(x) = (x "&amp;I23&amp;" "&amp;E23&amp;")² "&amp;J23&amp;" "&amp;F23</f>
        <v>f(x) = (x + 5)² - 25</v>
      </c>
      <c r="D23" s="8" t="s">
        <v>17</v>
      </c>
      <c r="E23">
        <f ca="1">ROUND(RAND()*3+2,0)</f>
        <v>5</v>
      </c>
      <c r="F23">
        <f>N23^2</f>
        <v>25</v>
      </c>
      <c r="G23">
        <f ca="1" t="shared" si="15"/>
        <v>0</v>
      </c>
      <c r="H23">
        <f ca="1" t="shared" si="15"/>
        <v>0</v>
      </c>
      <c r="I23" t="str">
        <f t="shared" si="11"/>
        <v>+</v>
      </c>
      <c r="J23" s="10" t="s">
        <v>22</v>
      </c>
      <c r="K23">
        <f t="shared" si="9"/>
        <v>1</v>
      </c>
      <c r="L23">
        <f t="shared" si="10"/>
        <v>-1</v>
      </c>
      <c r="M23" t="str">
        <f>IF(N23&gt;0,"+","")</f>
        <v>+</v>
      </c>
      <c r="N23">
        <f ca="1">ROUND(RAND()*4+1,0)</f>
        <v>5</v>
      </c>
      <c r="O23">
        <f>IF(P23&gt;0,"+","")</f>
      </c>
      <c r="P23">
        <f>F23*E23*L23*K23</f>
        <v>-125</v>
      </c>
      <c r="Q23" t="str">
        <f>IF(I23="+","-","+")</f>
        <v>-</v>
      </c>
      <c r="R23" s="6" t="str">
        <f>"(x "&amp;I23&amp;" "&amp;E23&amp;")² "&amp;J23&amp;" "&amp;F23&amp;" = 0 | + "&amp;F23</f>
        <v>(x + 5)² - 25 = 0 | + 25</v>
      </c>
      <c r="S23" t="str">
        <f>"(x "&amp;I23&amp;" "&amp;E23&amp;")² = "&amp;F23&amp;" | √"</f>
        <v>(x + 5)² = 25 | √</v>
      </c>
      <c r="T23" t="str">
        <f>"x "&amp;I23&amp;" "&amp;E23&amp;" = "&amp;N23&amp;" | "&amp;Q23&amp;E23&amp;"   und   x "&amp;I23&amp;" "&amp;E23&amp;" = -"&amp;N23&amp;" | "&amp;Q23&amp;E23</f>
        <v>x + 5 = 5 | -5   und   x + 5 = -5 | -5</v>
      </c>
      <c r="U23" t="str">
        <f>"x = "&amp;N23+K23*E23*-1&amp;"    und    x = "&amp;-N23+K23*E23*-1</f>
        <v>x = 0    und    x = -10</v>
      </c>
      <c r="V23" t="str">
        <f>"f(x) = "&amp;Z23&amp;AA23&amp;AB23&amp;AC23</f>
        <v>f(x) = x · (x + 10)</v>
      </c>
      <c r="X23">
        <f>N23+K23*E23*-1</f>
        <v>0</v>
      </c>
      <c r="Y23">
        <f>-N23+K23*E23*-1</f>
        <v>-10</v>
      </c>
      <c r="Z23" t="str">
        <f>IF(X23&lt;&gt;0,"(x","x")</f>
        <v>x</v>
      </c>
      <c r="AA23" t="str">
        <f>IF(X23&lt;0," + "&amp;ABS(X23)&amp;") · ",IF(X23&gt;0," - "&amp;ABS(X23)&amp;") · "," · "))</f>
        <v> · </v>
      </c>
      <c r="AB23" t="str">
        <f>IF(Y23&lt;&gt;0,"(x","x")</f>
        <v>(x</v>
      </c>
      <c r="AC23" t="str">
        <f>IF(Y23&lt;0," + "&amp;ABS(Y23)&amp;")",IF(Y23&gt;0," - "&amp;ABS(Y23)&amp;")",""))</f>
        <v> + 10)</v>
      </c>
    </row>
    <row r="24" spans="1:28" ht="12.75">
      <c r="A24">
        <f t="shared" si="4"/>
        <v>14</v>
      </c>
      <c r="B24" s="9">
        <f ca="1" t="shared" si="5"/>
        <v>0.659187239681087</v>
      </c>
      <c r="C24" s="9" t="str">
        <f>"f(x) = (x"&amp;I24&amp;E24&amp;") · (x"&amp;J24&amp;F24&amp;")"</f>
        <v>f(x) = (x-6) · (x-2)</v>
      </c>
      <c r="D24" s="9" t="s">
        <v>18</v>
      </c>
      <c r="E24">
        <f ca="1">ROUND(RAND()*5+2,0)</f>
        <v>6</v>
      </c>
      <c r="F24">
        <f ca="1">ROUND(RAND()*5+2,0)</f>
        <v>2</v>
      </c>
      <c r="G24">
        <f ca="1" t="shared" si="15"/>
        <v>1</v>
      </c>
      <c r="H24">
        <f ca="1" t="shared" si="15"/>
        <v>1</v>
      </c>
      <c r="I24" t="str">
        <f t="shared" si="11"/>
        <v>-</v>
      </c>
      <c r="J24" t="str">
        <f>IF(H24=0,"+","-")</f>
        <v>-</v>
      </c>
      <c r="K24">
        <f t="shared" si="9"/>
        <v>-1</v>
      </c>
      <c r="L24">
        <f t="shared" si="10"/>
        <v>-1</v>
      </c>
      <c r="M24">
        <f>K24*E24*-1</f>
        <v>6</v>
      </c>
      <c r="N24">
        <f>L24*F24*-1</f>
        <v>2</v>
      </c>
      <c r="O24">
        <f>(M24+N24)/2</f>
        <v>4</v>
      </c>
      <c r="P24">
        <f>(O24-M24)*(O24-N24)</f>
        <v>-4</v>
      </c>
      <c r="Q24" t="str">
        <f>IF(O24&gt;0,"+","")</f>
        <v>+</v>
      </c>
      <c r="R24" s="6" t="s">
        <v>21</v>
      </c>
      <c r="S24" t="str">
        <f>IF(N24&gt;0,"xS = ["&amp;M24&amp;" + "&amp;N24&amp;"] : 2 = "&amp;M24+N24&amp;" : 2 = "&amp;(M24+N24)/2,"xS = ["&amp;M24&amp;" + ("&amp;N24&amp;")] : 2 = "&amp;M24+N24&amp;" : 2 = "&amp;(M24+N24)/2)</f>
        <v>xS = [6 + 2] : 2 = 8 : 2 = 4</v>
      </c>
      <c r="T24" s="6" t="s">
        <v>20</v>
      </c>
      <c r="U24" t="str">
        <f>"f("&amp;O24&amp;") = ("&amp;O24&amp;I24&amp;E24&amp;") · ("&amp;O24&amp;J24&amp;F24&amp;") = ("&amp;O24-M24&amp;") · ("&amp;O24-N24&amp;") = "&amp;P24</f>
        <v>f(4) = (4-6) · (4-2) = (-2) · (2) = -4</v>
      </c>
      <c r="V24" t="str">
        <f>"f(x) = "&amp;Z24&amp;"x"&amp;X24&amp;AA24&amp;"² "&amp;AB24</f>
        <v>f(x) = (x -4)² -4</v>
      </c>
      <c r="X24">
        <f>IF(O24&lt;0," +","")</f>
      </c>
      <c r="Y24">
        <f>IF(P24&gt;0,"+","")</f>
      </c>
      <c r="Z24" t="str">
        <f>IF(O24&lt;&gt;0,"(","")</f>
        <v>(</v>
      </c>
      <c r="AA24" t="str">
        <f>IF(O24&lt;&gt;0," "&amp;-1*O24&amp;")","")</f>
        <v> -4)</v>
      </c>
      <c r="AB24" t="str">
        <f>IF(P24=0,"",Y24&amp;P24)</f>
        <v>-4</v>
      </c>
    </row>
    <row r="25" spans="1:26" ht="12.75">
      <c r="A25">
        <f t="shared" si="4"/>
        <v>17</v>
      </c>
      <c r="B25" s="8">
        <f ca="1" t="shared" si="5"/>
        <v>0.44538751222923045</v>
      </c>
      <c r="C25" s="8" t="str">
        <f>"f(x) = (x "&amp;I25&amp;" "&amp;E25&amp;")² "&amp;J25&amp;" "&amp;F25</f>
        <v>f(x) = (x + 3)² - 4</v>
      </c>
      <c r="D25" s="8" t="s">
        <v>19</v>
      </c>
      <c r="E25">
        <f ca="1">ROUND(RAND()*3+2,0)</f>
        <v>3</v>
      </c>
      <c r="F25">
        <f ca="1">ROUND(RAND()*3+2,0)</f>
        <v>4</v>
      </c>
      <c r="G25">
        <f ca="1" t="shared" si="15"/>
        <v>0</v>
      </c>
      <c r="H25">
        <f ca="1" t="shared" si="15"/>
        <v>1</v>
      </c>
      <c r="I25" t="str">
        <f t="shared" si="11"/>
        <v>+</v>
      </c>
      <c r="J25" t="str">
        <f>IF(H25=0,"+","-")</f>
        <v>-</v>
      </c>
      <c r="K25">
        <f t="shared" si="9"/>
        <v>1</v>
      </c>
      <c r="L25">
        <f t="shared" si="10"/>
        <v>-1</v>
      </c>
      <c r="M25">
        <f>IF(N25&gt;0,"+","")</f>
      </c>
      <c r="N25">
        <f>E25*K25+F25*L25</f>
        <v>-1</v>
      </c>
      <c r="O25" t="str">
        <f>IF(P25&gt;0,"+","")</f>
        <v>+</v>
      </c>
      <c r="P25">
        <f>E25^2+L25*F25</f>
        <v>5</v>
      </c>
      <c r="Q25">
        <f>N25*N25</f>
        <v>1</v>
      </c>
      <c r="R25" t="s">
        <v>15</v>
      </c>
      <c r="S25" t="str">
        <f>"(x "&amp;I25&amp;" "&amp;E25&amp;")² "&amp;J25&amp;" "&amp;F25</f>
        <v>(x + 3)² - 4</v>
      </c>
      <c r="T25" t="str">
        <f>"= x² "&amp;I25&amp;" "&amp;2*E25&amp;"x + "&amp;E25^2&amp;" "&amp;J25&amp;" "&amp;F25</f>
        <v>= x² + 6x + 9 - 4</v>
      </c>
      <c r="U25" t="str">
        <f>"= x² "&amp;I25&amp;" "&amp;2*E25&amp;"x "&amp;O25&amp;" "&amp;P25</f>
        <v>= x² + 6x + 5</v>
      </c>
      <c r="X25" t="s">
        <v>14</v>
      </c>
      <c r="Y25">
        <v>5</v>
      </c>
      <c r="Z25">
        <v>7</v>
      </c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5" ht="15">
      <c r="C35" s="1"/>
      <c r="D35" s="1"/>
      <c r="E35" s="1"/>
    </row>
    <row r="36" ht="15">
      <c r="E36" s="1"/>
    </row>
    <row r="37" spans="3:5" ht="15">
      <c r="C37" s="2"/>
      <c r="D37" s="2"/>
      <c r="E37" s="1"/>
    </row>
    <row r="38" ht="15">
      <c r="E38" s="1"/>
    </row>
    <row r="39" spans="3:5" ht="15">
      <c r="C39" s="1"/>
      <c r="D39" s="1"/>
      <c r="E39" s="1"/>
    </row>
    <row r="40" spans="3:5" ht="15">
      <c r="C40" s="1"/>
      <c r="D40" s="1"/>
      <c r="E40" s="1"/>
    </row>
    <row r="41" spans="3:5" ht="15">
      <c r="C41" s="1"/>
      <c r="D41" s="1"/>
      <c r="E41" s="1"/>
    </row>
    <row r="42" spans="3:5" ht="15">
      <c r="C42" s="1"/>
      <c r="D42" s="1"/>
      <c r="E42" s="1"/>
    </row>
    <row r="43" spans="3:5" ht="15">
      <c r="C43" s="1"/>
      <c r="D43" s="1"/>
      <c r="E43" s="1"/>
    </row>
    <row r="44" spans="3:5" ht="15">
      <c r="C44" s="1"/>
      <c r="D44" s="1"/>
      <c r="E44" s="1"/>
    </row>
    <row r="45" spans="3:5" ht="15">
      <c r="C45" s="1"/>
      <c r="D45" s="1"/>
      <c r="E45" s="1"/>
    </row>
    <row r="46" ht="15">
      <c r="E46" s="1"/>
    </row>
    <row r="47" spans="3:5" ht="15">
      <c r="C47" s="2"/>
      <c r="D47" s="2"/>
      <c r="E47" s="1"/>
    </row>
    <row r="49" spans="3:5" ht="15">
      <c r="C49" s="1"/>
      <c r="D49" s="1"/>
      <c r="E49" s="1"/>
    </row>
    <row r="50" spans="3:5" ht="15">
      <c r="C50" s="1"/>
      <c r="D50" s="1"/>
      <c r="E50" s="1"/>
    </row>
    <row r="51" spans="3:5" ht="15">
      <c r="C51" s="1"/>
      <c r="D51" s="1"/>
      <c r="E51" s="1"/>
    </row>
    <row r="52" spans="3:5" ht="15">
      <c r="C52" s="1"/>
      <c r="D52" s="1"/>
      <c r="E52" s="1"/>
    </row>
    <row r="53" spans="3:5" ht="15">
      <c r="C53" s="1"/>
      <c r="D53" s="1"/>
      <c r="E53" s="1"/>
    </row>
    <row r="54" spans="3:5" ht="15">
      <c r="C54" s="1"/>
      <c r="D54" s="1"/>
      <c r="E54" s="1"/>
    </row>
    <row r="55" spans="3:5" ht="15">
      <c r="C55" s="1"/>
      <c r="D55" s="1"/>
      <c r="E55" s="1"/>
    </row>
    <row r="57" spans="3:4" ht="15">
      <c r="C57" s="2"/>
      <c r="D57" s="2"/>
    </row>
    <row r="59" spans="3:5" ht="15">
      <c r="C59" s="1"/>
      <c r="D59" s="1"/>
      <c r="E59" s="1"/>
    </row>
    <row r="60" spans="3:5" ht="15">
      <c r="C60" s="1"/>
      <c r="D60" s="1"/>
      <c r="E60" s="1"/>
    </row>
    <row r="61" spans="3:5" ht="15">
      <c r="C61" s="1"/>
      <c r="D61" s="1"/>
      <c r="E61" s="1"/>
    </row>
    <row r="62" spans="3:5" ht="15">
      <c r="C62" s="1"/>
      <c r="D62" s="1"/>
      <c r="E62" s="1"/>
    </row>
    <row r="63" spans="3:5" ht="15">
      <c r="C63" s="1"/>
      <c r="D63" s="1"/>
      <c r="E63" s="1"/>
    </row>
    <row r="64" spans="3:5" ht="15">
      <c r="C64" s="1"/>
      <c r="D64" s="1"/>
      <c r="E64" s="1"/>
    </row>
    <row r="65" spans="3:5" ht="15">
      <c r="C65" s="1"/>
      <c r="D65" s="1"/>
      <c r="E65" s="1"/>
    </row>
    <row r="67" spans="3:4" ht="15">
      <c r="C67" s="2"/>
      <c r="D67" s="2"/>
    </row>
    <row r="69" spans="3:5" ht="15">
      <c r="C69" s="1"/>
      <c r="D69" s="1"/>
      <c r="E69" s="1"/>
    </row>
    <row r="70" spans="3:5" ht="15">
      <c r="C70" s="1"/>
      <c r="D70" s="1"/>
      <c r="E70" s="1"/>
    </row>
    <row r="71" spans="3:5" ht="15">
      <c r="C71" s="1"/>
      <c r="D71" s="1"/>
      <c r="E71" s="1"/>
    </row>
    <row r="72" spans="3:5" ht="15">
      <c r="C72" s="1"/>
      <c r="D72" s="1"/>
      <c r="E72" s="1"/>
    </row>
    <row r="73" spans="3:5" ht="15">
      <c r="C73" s="1"/>
      <c r="D73" s="1"/>
      <c r="E73" s="1"/>
    </row>
    <row r="74" spans="3:5" ht="15">
      <c r="C74" s="1"/>
      <c r="D74" s="1"/>
      <c r="E74" s="1"/>
    </row>
    <row r="75" spans="3:5" ht="15">
      <c r="C75" s="1"/>
      <c r="D75" s="1"/>
      <c r="E75" s="1"/>
    </row>
    <row r="77" spans="3:4" ht="15">
      <c r="C77" s="2"/>
      <c r="D77" s="2"/>
    </row>
    <row r="79" spans="3:5" ht="15">
      <c r="C79" s="1"/>
      <c r="D79" s="1"/>
      <c r="E79" s="1"/>
    </row>
    <row r="80" spans="3:5" ht="15">
      <c r="C80" s="1"/>
      <c r="D80" s="1"/>
      <c r="E80" s="1"/>
    </row>
    <row r="81" spans="3:5" ht="15">
      <c r="C81" s="1"/>
      <c r="D81" s="1"/>
      <c r="E81" s="1"/>
    </row>
    <row r="82" spans="3:5" ht="15">
      <c r="C82" s="1"/>
      <c r="D82" s="1"/>
      <c r="E82" s="1"/>
    </row>
    <row r="83" spans="3:5" ht="15">
      <c r="C83" s="1"/>
      <c r="D83" s="1"/>
      <c r="E83" s="1"/>
    </row>
    <row r="84" spans="3:5" ht="15">
      <c r="C84" s="1"/>
      <c r="D84" s="1"/>
      <c r="E84" s="1"/>
    </row>
    <row r="85" spans="3:5" ht="15">
      <c r="C85" s="1"/>
      <c r="D85" s="1"/>
      <c r="E85" s="1"/>
    </row>
    <row r="87" spans="3:4" ht="15">
      <c r="C87" s="2"/>
      <c r="D87" s="2"/>
    </row>
    <row r="89" spans="3:5" ht="15">
      <c r="C89" s="1"/>
      <c r="D89" s="1"/>
      <c r="E89" s="1"/>
    </row>
    <row r="90" spans="3:5" ht="15">
      <c r="C90" s="1"/>
      <c r="D90" s="1"/>
      <c r="E90" s="1"/>
    </row>
    <row r="91" spans="3:5" ht="15">
      <c r="C91" s="1"/>
      <c r="D91" s="1"/>
      <c r="E91" s="1"/>
    </row>
    <row r="92" spans="3:5" ht="15">
      <c r="C92" s="1"/>
      <c r="D92" s="1"/>
      <c r="E92" s="1"/>
    </row>
    <row r="93" spans="3:5" ht="15">
      <c r="C93" s="1"/>
      <c r="D93" s="1"/>
      <c r="E93" s="1"/>
    </row>
    <row r="94" spans="3:5" ht="15">
      <c r="C94" s="1"/>
      <c r="D94" s="1"/>
      <c r="E94" s="1"/>
    </row>
    <row r="95" spans="3:5" ht="15">
      <c r="C95" s="1"/>
      <c r="D95" s="1"/>
      <c r="E95" s="1"/>
    </row>
    <row r="97" spans="3:4" ht="15">
      <c r="C97" s="2"/>
      <c r="D97" s="2"/>
    </row>
    <row r="99" spans="3:5" ht="15">
      <c r="C99" s="1"/>
      <c r="D99" s="1"/>
      <c r="E99" s="1"/>
    </row>
    <row r="100" spans="3:5" ht="15">
      <c r="C100" s="1"/>
      <c r="D100" s="1"/>
      <c r="E100" s="1"/>
    </row>
    <row r="101" spans="3:5" ht="15">
      <c r="C101" s="1"/>
      <c r="D101" s="1"/>
      <c r="E101" s="1"/>
    </row>
    <row r="102" spans="3:5" ht="15">
      <c r="C102" s="1"/>
      <c r="D102" s="1"/>
      <c r="E102" s="1"/>
    </row>
    <row r="103" spans="3:5" ht="15">
      <c r="C103" s="1"/>
      <c r="D103" s="1"/>
      <c r="E103" s="1"/>
    </row>
    <row r="104" spans="3:5" ht="15">
      <c r="C104" s="1"/>
      <c r="D104" s="1"/>
      <c r="E104" s="1"/>
    </row>
    <row r="105" spans="3:5" ht="15">
      <c r="C105" s="1"/>
      <c r="D105" s="1"/>
      <c r="E105" s="1"/>
    </row>
    <row r="109" spans="3:5" ht="15">
      <c r="C109" s="1"/>
      <c r="D109" s="1"/>
      <c r="E109" s="1"/>
    </row>
    <row r="110" spans="3:5" ht="15">
      <c r="C110" s="1"/>
      <c r="D110" s="1"/>
      <c r="E110" s="1"/>
    </row>
    <row r="111" spans="3:5" ht="15">
      <c r="C111" s="1"/>
      <c r="D111" s="1"/>
      <c r="E111" s="1"/>
    </row>
    <row r="112" spans="3:5" ht="15">
      <c r="C112" s="1"/>
      <c r="D112" s="1"/>
      <c r="E112" s="1"/>
    </row>
    <row r="113" spans="3:5" ht="15">
      <c r="C113" s="1"/>
      <c r="D113" s="1"/>
      <c r="E113" s="1"/>
    </row>
    <row r="114" spans="3:5" ht="15">
      <c r="C114" s="1"/>
      <c r="D114" s="1"/>
      <c r="E114" s="1"/>
    </row>
    <row r="115" spans="3:5" ht="15">
      <c r="C115" s="1"/>
      <c r="D115" s="1"/>
      <c r="E115" s="1"/>
    </row>
    <row r="119" spans="3:5" ht="15">
      <c r="C119" s="1"/>
      <c r="D119" s="1"/>
      <c r="E119" s="1"/>
    </row>
    <row r="120" spans="3:5" ht="15">
      <c r="C120" s="1"/>
      <c r="D120" s="1"/>
      <c r="E120" s="1"/>
    </row>
    <row r="121" spans="3:5" ht="15">
      <c r="C121" s="1"/>
      <c r="D121" s="1"/>
      <c r="E121" s="1"/>
    </row>
    <row r="122" spans="3:5" ht="15">
      <c r="C122" s="1"/>
      <c r="D122" s="1"/>
      <c r="E122" s="1"/>
    </row>
    <row r="123" spans="3:5" ht="15">
      <c r="C123" s="1"/>
      <c r="D123" s="1"/>
      <c r="E123" s="1"/>
    </row>
    <row r="124" spans="3:5" ht="15">
      <c r="C124" s="1"/>
      <c r="D124" s="1"/>
      <c r="E124" s="1"/>
    </row>
    <row r="125" spans="3:5" ht="15">
      <c r="C125" s="1"/>
      <c r="D125" s="1"/>
      <c r="E125" s="1"/>
    </row>
    <row r="129" spans="3:5" ht="15">
      <c r="C129" s="1"/>
      <c r="D129" s="1"/>
      <c r="E129" s="1"/>
    </row>
    <row r="130" spans="3:5" ht="15">
      <c r="C130" s="1"/>
      <c r="D130" s="1"/>
      <c r="E130" s="1"/>
    </row>
    <row r="131" spans="3:5" ht="15">
      <c r="C131" s="1"/>
      <c r="D131" s="1"/>
      <c r="E131" s="1"/>
    </row>
    <row r="132" spans="3:5" ht="15">
      <c r="C132" s="1"/>
      <c r="D132" s="1"/>
      <c r="E132" s="1"/>
    </row>
    <row r="133" spans="3:5" ht="15">
      <c r="C133" s="1"/>
      <c r="D133" s="1"/>
      <c r="E133" s="1"/>
    </row>
    <row r="134" spans="3:5" ht="15">
      <c r="C134" s="1"/>
      <c r="D134" s="1"/>
      <c r="E134" s="1"/>
    </row>
    <row r="135" spans="3:5" ht="15">
      <c r="C135" s="1"/>
      <c r="D135" s="1"/>
      <c r="E135" s="1"/>
    </row>
    <row r="139" spans="3:5" ht="15">
      <c r="C139" s="1"/>
      <c r="D139" s="1"/>
      <c r="E139" s="1"/>
    </row>
    <row r="140" spans="3:5" ht="15">
      <c r="C140" s="1"/>
      <c r="D140" s="1"/>
      <c r="E140" s="1"/>
    </row>
    <row r="141" spans="3:5" ht="15">
      <c r="C141" s="1"/>
      <c r="D141" s="1"/>
      <c r="E141" s="1"/>
    </row>
    <row r="142" spans="3:5" ht="15">
      <c r="C142" s="1"/>
      <c r="D142" s="1"/>
      <c r="E142" s="1"/>
    </row>
    <row r="143" spans="3:5" ht="15">
      <c r="C143" s="1"/>
      <c r="D143" s="1"/>
      <c r="E143" s="1"/>
    </row>
    <row r="144" spans="3:5" ht="15">
      <c r="C144" s="1"/>
      <c r="D144" s="1"/>
      <c r="E144" s="1"/>
    </row>
    <row r="145" spans="3:5" ht="15">
      <c r="C145" s="1"/>
      <c r="D145" s="1"/>
      <c r="E145" s="1"/>
    </row>
    <row r="149" spans="3:5" ht="15">
      <c r="C149" s="1"/>
      <c r="D149" s="1"/>
      <c r="E149" s="1"/>
    </row>
    <row r="150" spans="3:5" ht="15">
      <c r="C150" s="1"/>
      <c r="D150" s="1"/>
      <c r="E150" s="1"/>
    </row>
    <row r="151" spans="3:5" ht="15">
      <c r="C151" s="1"/>
      <c r="D151" s="1"/>
      <c r="E151" s="1"/>
    </row>
    <row r="152" spans="3:5" ht="15">
      <c r="C152" s="1"/>
      <c r="D152" s="1"/>
      <c r="E152" s="1"/>
    </row>
    <row r="153" spans="3:5" ht="15">
      <c r="C153" s="1"/>
      <c r="D153" s="1"/>
      <c r="E153" s="1"/>
    </row>
    <row r="154" spans="3:5" ht="15">
      <c r="C154" s="1"/>
      <c r="D154" s="1"/>
      <c r="E154" s="1"/>
    </row>
    <row r="155" spans="3:5" ht="15">
      <c r="C155" s="1"/>
      <c r="D155" s="1"/>
      <c r="E155" s="1"/>
    </row>
    <row r="157" spans="3:4" ht="15">
      <c r="C157" s="2"/>
      <c r="D157" s="2"/>
    </row>
    <row r="159" spans="3:5" ht="15">
      <c r="C159" s="1"/>
      <c r="D159" s="1"/>
      <c r="E159" s="1"/>
    </row>
    <row r="160" spans="3:5" ht="15">
      <c r="C160" s="1"/>
      <c r="D160" s="1"/>
      <c r="E160" s="1"/>
    </row>
    <row r="161" spans="3:5" ht="15">
      <c r="C161" s="1"/>
      <c r="D161" s="1"/>
      <c r="E161" s="1"/>
    </row>
    <row r="162" spans="3:5" ht="15">
      <c r="C162" s="1"/>
      <c r="D162" s="1"/>
      <c r="E162" s="1"/>
    </row>
    <row r="163" spans="3:5" ht="15">
      <c r="C163" s="1"/>
      <c r="D163" s="1"/>
      <c r="E163" s="1"/>
    </row>
    <row r="164" spans="3:5" ht="15">
      <c r="C164" s="1"/>
      <c r="D164" s="1"/>
      <c r="E164" s="1"/>
    </row>
    <row r="165" spans="3:5" ht="15">
      <c r="C165" s="1"/>
      <c r="D165" s="1"/>
      <c r="E16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4"/>
  <sheetViews>
    <sheetView zoomScalePageLayoutView="0" workbookViewId="0" topLeftCell="A1">
      <selection activeCell="B2" sqref="B2"/>
    </sheetView>
  </sheetViews>
  <sheetFormatPr defaultColWidth="11.421875" defaultRowHeight="12.75"/>
  <cols>
    <col min="3" max="3" width="35.00390625" style="0" customWidth="1"/>
    <col min="4" max="4" width="17.140625" style="0" customWidth="1"/>
    <col min="8" max="9" width="18.00390625" style="0" customWidth="1"/>
    <col min="10" max="10" width="16.7109375" style="0" customWidth="1"/>
    <col min="11" max="11" width="37.00390625" style="0" customWidth="1"/>
    <col min="12" max="12" width="29.7109375" style="0" bestFit="1" customWidth="1"/>
    <col min="13" max="13" width="25.28125" style="0" customWidth="1"/>
    <col min="14" max="14" width="33.00390625" style="0" bestFit="1" customWidth="1"/>
    <col min="15" max="15" width="15.421875" style="0" bestFit="1" customWidth="1"/>
  </cols>
  <sheetData>
    <row r="1" spans="2:15" ht="12.75">
      <c r="B1">
        <v>13</v>
      </c>
      <c r="C1">
        <f ca="1">ROUND(RAND()*($B$1-1)+0.5,0)</f>
        <v>7</v>
      </c>
      <c r="J1" t="s">
        <v>0</v>
      </c>
      <c r="K1" t="s">
        <v>4</v>
      </c>
      <c r="L1" t="s">
        <v>5</v>
      </c>
      <c r="M1" t="s">
        <v>11</v>
      </c>
      <c r="N1" t="s">
        <v>12</v>
      </c>
      <c r="O1" t="s">
        <v>13</v>
      </c>
    </row>
    <row r="2" spans="1:17" ht="15">
      <c r="A2">
        <f ca="1">RAND()</f>
        <v>0.8555791730265353</v>
      </c>
      <c r="B2">
        <f>_xlfn.RANK.EQ(A2,$A$2:$A$144)</f>
        <v>2</v>
      </c>
      <c r="C2" t="str">
        <f>D2&amp;"x² + "&amp;E2</f>
        <v>3x² + 21</v>
      </c>
      <c r="D2">
        <f ca="1">ROUND(RAND()*3+2,0)</f>
        <v>3</v>
      </c>
      <c r="E2">
        <f ca="1">VLOOKUP(ROUND(RAND()*5+1,0),$Q$3:$R$7,2)*D2</f>
        <v>21</v>
      </c>
      <c r="F2">
        <f aca="true" ca="1" t="shared" si="0" ref="F2:G14">ROUND(RAND()*5+1,0)</f>
        <v>3</v>
      </c>
      <c r="G2">
        <f ca="1" t="shared" si="0"/>
        <v>4</v>
      </c>
      <c r="J2" t="str">
        <f>C2&amp;" = 0   | -"&amp;E2</f>
        <v>3x² + 21 = 0   | -21</v>
      </c>
      <c r="K2" t="str">
        <f>D2&amp;"x² = -"&amp;E2&amp;"  |:"&amp;D2</f>
        <v>3x² = -21  |:3</v>
      </c>
      <c r="L2" t="str">
        <f>"x² = -"&amp;E2/D2&amp;"  | √"</f>
        <v>x² = -7  | √</v>
      </c>
      <c r="M2" t="s">
        <v>24</v>
      </c>
      <c r="N2">
        <v>0</v>
      </c>
      <c r="O2">
        <v>0</v>
      </c>
      <c r="Q2" s="2"/>
    </row>
    <row r="3" spans="1:18" ht="15">
      <c r="A3">
        <f aca="true" ca="1" t="shared" si="1" ref="A3:A14">RAND()</f>
        <v>0.5639659767163282</v>
      </c>
      <c r="B3">
        <f aca="true" t="shared" si="2" ref="B3:B14">_xlfn.RANK.EQ(A3,$A$2:$A$144)</f>
        <v>9</v>
      </c>
      <c r="C3" t="str">
        <f>D3&amp;"x² - "&amp;E3</f>
        <v>2x² - 14</v>
      </c>
      <c r="D3">
        <f ca="1">ROUND(RAND()*3+2,0)</f>
        <v>2</v>
      </c>
      <c r="E3">
        <f ca="1">VLOOKUP(ROUND(RAND()*5+1,0),$Q$3:$R$7,2)*D3</f>
        <v>14</v>
      </c>
      <c r="F3">
        <f ca="1" t="shared" si="0"/>
        <v>1</v>
      </c>
      <c r="G3">
        <f ca="1" t="shared" si="0"/>
        <v>3</v>
      </c>
      <c r="J3" t="str">
        <f>C3&amp;" = 0   | +"&amp;E3</f>
        <v>2x² - 14 = 0   | +14</v>
      </c>
      <c r="K3" t="str">
        <f>D3&amp;"x² = "&amp;E3&amp;"  |:"&amp;D3</f>
        <v>2x² = 14  |:2</v>
      </c>
      <c r="L3" t="str">
        <f>"x² = "&amp;E3/D3&amp;"  | √"</f>
        <v>x² = 7  | √</v>
      </c>
      <c r="M3" t="str">
        <f>"x = √"&amp;E3/D3&amp;" oder x = -√"&amp;E3/D3</f>
        <v>x = √7 oder x = -√7</v>
      </c>
      <c r="N3">
        <v>0</v>
      </c>
      <c r="O3">
        <v>0</v>
      </c>
      <c r="P3" t="s">
        <v>14</v>
      </c>
      <c r="Q3" s="2">
        <v>1</v>
      </c>
      <c r="R3">
        <v>2</v>
      </c>
    </row>
    <row r="4" spans="1:18" ht="15">
      <c r="A4">
        <f ca="1" t="shared" si="1"/>
        <v>0.5953910064400239</v>
      </c>
      <c r="B4">
        <f t="shared" si="2"/>
        <v>8</v>
      </c>
      <c r="C4" t="str">
        <f>D4&amp;"x² + "&amp;E4&amp;"x"</f>
        <v>4x² + 24x</v>
      </c>
      <c r="D4">
        <f ca="1">ROUND(RAND()*3+2,0)</f>
        <v>4</v>
      </c>
      <c r="E4">
        <f ca="1">VLOOKUP(ROUND(RAND()*5+1,0),$Q$3:$R$7,2)*D4</f>
        <v>24</v>
      </c>
      <c r="F4">
        <f ca="1" t="shared" si="0"/>
        <v>3</v>
      </c>
      <c r="G4">
        <f ca="1" t="shared" si="0"/>
        <v>5</v>
      </c>
      <c r="J4" t="str">
        <f>C4&amp;" = 0   | x ausklammern"</f>
        <v>4x² + 24x = 0   | x ausklammern</v>
      </c>
      <c r="K4" t="str">
        <f>"x · ("&amp;D4&amp;"x + "&amp;E4&amp;") = 0"</f>
        <v>x · (4x + 24) = 0</v>
      </c>
      <c r="L4" t="str">
        <f>"x = 0 oder "&amp;$D4&amp;"x + "&amp;$E4&amp;" = 0   | -"&amp;$E4</f>
        <v>x = 0 oder 4x + 24 = 0   | -24</v>
      </c>
      <c r="M4" t="str">
        <f>"x = 0 oder "&amp;$D4&amp;"x = - "&amp;$E4&amp;"   | :"&amp;$D4</f>
        <v>x = 0 oder 4x = - 24   | :4</v>
      </c>
      <c r="N4" t="str">
        <f>"x = 0 oder "&amp;"x = -"&amp;$E4/$D4</f>
        <v>x = 0 oder x = -6</v>
      </c>
      <c r="O4">
        <v>0</v>
      </c>
      <c r="P4" t="s">
        <v>14</v>
      </c>
      <c r="Q4" s="2">
        <v>2</v>
      </c>
      <c r="R4">
        <v>3</v>
      </c>
    </row>
    <row r="5" spans="1:18" ht="15">
      <c r="A5">
        <f ca="1" t="shared" si="1"/>
        <v>0.7531276586508795</v>
      </c>
      <c r="B5">
        <f t="shared" si="2"/>
        <v>5</v>
      </c>
      <c r="C5" t="str">
        <f>D5&amp;"x² - "&amp;E5&amp;"x"</f>
        <v>5x² - 25x</v>
      </c>
      <c r="D5">
        <f ca="1">ROUND(RAND()*3+2,0)</f>
        <v>5</v>
      </c>
      <c r="E5">
        <f ca="1">VLOOKUP(ROUND(RAND()*5+1,0),$Q$3:$R$7,2)*D5</f>
        <v>25</v>
      </c>
      <c r="F5">
        <f ca="1" t="shared" si="0"/>
        <v>2</v>
      </c>
      <c r="G5">
        <f ca="1" t="shared" si="0"/>
        <v>2</v>
      </c>
      <c r="J5" t="str">
        <f>C5&amp;" = 0   | x ausklammern"</f>
        <v>5x² - 25x = 0   | x ausklammern</v>
      </c>
      <c r="K5" t="str">
        <f>"x · ("&amp;D5&amp;"x - "&amp;E5&amp;") = 0"</f>
        <v>x · (5x - 25) = 0</v>
      </c>
      <c r="L5" t="str">
        <f>"x = 0 oder "&amp;$D5&amp;"x - "&amp;$E5&amp;" = 0   | -"&amp;$E5</f>
        <v>x = 0 oder 5x - 25 = 0   | -25</v>
      </c>
      <c r="M5" t="str">
        <f>"x = 0 oder "&amp;$D5&amp;"x = "&amp;$E5&amp;"   | :"&amp;$D5</f>
        <v>x = 0 oder 5x = 25   | :5</v>
      </c>
      <c r="N5" t="str">
        <f>"x = 0 oder "&amp;"x = "&amp;$E5/$D5</f>
        <v>x = 0 oder x = 5</v>
      </c>
      <c r="O5">
        <v>0</v>
      </c>
      <c r="P5" t="s">
        <v>14</v>
      </c>
      <c r="Q5" s="2">
        <v>3</v>
      </c>
      <c r="R5">
        <v>5</v>
      </c>
    </row>
    <row r="6" spans="1:18" ht="15">
      <c r="A6">
        <f ca="1" t="shared" si="1"/>
        <v>0.22237641786625295</v>
      </c>
      <c r="B6">
        <f t="shared" si="2"/>
        <v>12</v>
      </c>
      <c r="C6" t="str">
        <f>"x² + "&amp;D6&amp;"x + "&amp;E6</f>
        <v>x² + 8x + 15</v>
      </c>
      <c r="D6">
        <f>F6+G6</f>
        <v>8</v>
      </c>
      <c r="E6">
        <f>F6*G6</f>
        <v>15</v>
      </c>
      <c r="F6">
        <f ca="1" t="shared" si="0"/>
        <v>5</v>
      </c>
      <c r="G6">
        <f aca="true" ca="1" t="shared" si="3" ref="G6:G11">ROUND(RAND()*5+2,0)</f>
        <v>3</v>
      </c>
      <c r="H6">
        <f aca="true" t="shared" si="4" ref="H6:H11">D6/2</f>
        <v>4</v>
      </c>
      <c r="I6">
        <f aca="true" t="shared" si="5" ref="I6:I11">H6*H6</f>
        <v>16</v>
      </c>
      <c r="J6" t="str">
        <f aca="true" t="shared" si="6" ref="J6:J11">C6&amp;" = 0   | T"</f>
        <v>x² + 8x + 15 = 0   | T</v>
      </c>
      <c r="K6" t="str">
        <f>"x² + "&amp;$D6&amp;"x + "&amp;I6&amp;" - "&amp;I6&amp;" + "&amp;$E6&amp;"  |T"</f>
        <v>x² + 8x + 16 - 16 + 15  |T</v>
      </c>
      <c r="L6" t="str">
        <f>IF($E6&lt;&gt;$I6,"(x + "&amp;$H6&amp;")² "&amp;-$I6+$E6&amp;" = 0   |+ "&amp;$I6-$E6,"(x + "&amp;$H6&amp;")²  = 0   | √")</f>
        <v>(x + 4)² -1 = 0   |+ 1</v>
      </c>
      <c r="M6" t="str">
        <f>IF($E6&lt;&gt;$I6,"(x + "&amp;$H6&amp;")² = "&amp;$I6-$E6&amp;"    | √","x + "&amp;$H6&amp;"  = 0   | -"&amp;$H6)</f>
        <v>(x + 4)² = 1    | √</v>
      </c>
      <c r="N6" t="str">
        <f>IF($E6&lt;&gt;$I6,"x + "&amp;$H6&amp;" = "&amp;SQRT($I6-$E6)&amp;"  |-"&amp;$H6&amp;" oder x + "&amp;$H6&amp;" = -"&amp;SQRT($I6-$E6)&amp;"  |-"&amp;$H6,"x = "&amp;-$H6)</f>
        <v>x + 4 = 1  |-4 oder x + 4 = -1  |-4</v>
      </c>
      <c r="O6" t="str">
        <f>IF($E6&lt;&gt;$I6,"x = "&amp;SQRT($I6-$E6)-$H6&amp;" oder x = "&amp;-SQRT($I6-$E6)-$H6,"")</f>
        <v>x = -3 oder x = -5</v>
      </c>
      <c r="P6" t="s">
        <v>14</v>
      </c>
      <c r="Q6" s="2">
        <v>4</v>
      </c>
      <c r="R6">
        <v>6</v>
      </c>
    </row>
    <row r="7" spans="1:18" ht="15">
      <c r="A7">
        <f ca="1" t="shared" si="1"/>
        <v>0.38612293715875745</v>
      </c>
      <c r="B7">
        <f t="shared" si="2"/>
        <v>11</v>
      </c>
      <c r="C7" t="str">
        <f>"x² - "&amp;D7&amp;"x + "&amp;E7</f>
        <v>x² - 10x + 24</v>
      </c>
      <c r="D7">
        <f>F7+G7</f>
        <v>10</v>
      </c>
      <c r="E7">
        <f>F7*G7</f>
        <v>24</v>
      </c>
      <c r="F7">
        <f ca="1" t="shared" si="0"/>
        <v>4</v>
      </c>
      <c r="G7">
        <f ca="1" t="shared" si="3"/>
        <v>6</v>
      </c>
      <c r="H7">
        <f t="shared" si="4"/>
        <v>5</v>
      </c>
      <c r="I7">
        <f t="shared" si="5"/>
        <v>25</v>
      </c>
      <c r="J7" t="str">
        <f t="shared" si="6"/>
        <v>x² - 10x + 24 = 0   | T</v>
      </c>
      <c r="K7" t="str">
        <f>"x² - "&amp;$D7&amp;"x + "&amp;I7&amp;" - "&amp;I7&amp;" + "&amp;$E7&amp;"  |T"</f>
        <v>x² - 10x + 25 - 25 + 24  |T</v>
      </c>
      <c r="L7" t="str">
        <f>IF($E7&lt;&gt;$I7,"(x - "&amp;$H7&amp;")² "&amp;-$I7+$E7&amp;" = 0   |+ "&amp;$I7-$E7,"(x - "&amp;$H7&amp;")²  = 0   | √")</f>
        <v>(x - 5)² -1 = 0   |+ 1</v>
      </c>
      <c r="M7" t="str">
        <f>IF($E7&lt;&gt;$I7,"(x - "&amp;$H7&amp;")² = "&amp;$I7-$E7&amp;"    | √","x - "&amp;$H7&amp;"  = 0   | +"&amp;$H7)</f>
        <v>(x - 5)² = 1    | √</v>
      </c>
      <c r="N7" t="str">
        <f>IF($E7&lt;&gt;$I7,"x - "&amp;$H7&amp;" = "&amp;SQRT($I7-$E7)&amp;"  |+"&amp;$H7&amp;" oder x - "&amp;$H7&amp;" = -"&amp;SQRT($I7-$E7)&amp;"  |+"&amp;$H7,"x = "&amp;$H7)</f>
        <v>x - 5 = 1  |+5 oder x - 5 = -1  |+5</v>
      </c>
      <c r="O7" t="str">
        <f>IF($E7&lt;&gt;$I7,"x = "&amp;SQRT($I7-$E7)+$H7&amp;" oder x = "&amp;-SQRT($I7-$E7)+$H7,"")</f>
        <v>x = 6 oder x = 4</v>
      </c>
      <c r="P7" t="s">
        <v>14</v>
      </c>
      <c r="Q7" s="2">
        <v>5</v>
      </c>
      <c r="R7">
        <v>7</v>
      </c>
    </row>
    <row r="8" spans="1:17" ht="15">
      <c r="A8">
        <f ca="1" t="shared" si="1"/>
        <v>0.6054080157150108</v>
      </c>
      <c r="B8">
        <f t="shared" si="2"/>
        <v>7</v>
      </c>
      <c r="C8" t="str">
        <f>"x² + "&amp;D8&amp;"x + "&amp;E8</f>
        <v>x² + 13x + 47,25</v>
      </c>
      <c r="D8">
        <f>F8+G8</f>
        <v>13</v>
      </c>
      <c r="E8">
        <f ca="1">I8+ROUND(RAND()*5+1,0)</f>
        <v>47.25</v>
      </c>
      <c r="F8">
        <f ca="1" t="shared" si="0"/>
        <v>6</v>
      </c>
      <c r="G8">
        <f ca="1" t="shared" si="3"/>
        <v>7</v>
      </c>
      <c r="H8">
        <f t="shared" si="4"/>
        <v>6.5</v>
      </c>
      <c r="I8">
        <f t="shared" si="5"/>
        <v>42.25</v>
      </c>
      <c r="J8" t="str">
        <f t="shared" si="6"/>
        <v>x² + 13x + 47,25 = 0   | T</v>
      </c>
      <c r="K8" t="str">
        <f>"x² + "&amp;$D8&amp;"x + "&amp;I8&amp;" - "&amp;I8&amp;" + "&amp;$E8&amp;"  |T"</f>
        <v>x² + 13x + 42,25 - 42,25 + 47,25  |T</v>
      </c>
      <c r="L8" t="str">
        <f>"(x + "&amp;$H8&amp;")² + "&amp;-$I8+$E8&amp;" = 0   | "&amp;$I8-$E8</f>
        <v>(x + 6,5)² + 5 = 0   | -5</v>
      </c>
      <c r="M8" t="str">
        <f>"(x + "&amp;$H8&amp;")² = "&amp;$I8-$E8&amp;"    | √"</f>
        <v>(x + 6,5)² = -5    | √</v>
      </c>
      <c r="N8" t="str">
        <f>"Keine Lösung"</f>
        <v>Keine Lösung</v>
      </c>
      <c r="O8">
        <v>0</v>
      </c>
      <c r="Q8" s="2"/>
    </row>
    <row r="9" spans="1:17" ht="15">
      <c r="A9">
        <f ca="1" t="shared" si="1"/>
        <v>0.7804604501842334</v>
      </c>
      <c r="B9">
        <f t="shared" si="2"/>
        <v>4</v>
      </c>
      <c r="C9" t="str">
        <f>"x² - "&amp;D9&amp;"x + "&amp;E9</f>
        <v>x² - 4x + 7</v>
      </c>
      <c r="D9">
        <f>F9+G9</f>
        <v>4</v>
      </c>
      <c r="E9">
        <f ca="1">I9+ROUND(RAND()*5+1,0)</f>
        <v>7</v>
      </c>
      <c r="F9">
        <f ca="1" t="shared" si="0"/>
        <v>1</v>
      </c>
      <c r="G9">
        <f ca="1" t="shared" si="3"/>
        <v>3</v>
      </c>
      <c r="H9">
        <f t="shared" si="4"/>
        <v>2</v>
      </c>
      <c r="I9">
        <f t="shared" si="5"/>
        <v>4</v>
      </c>
      <c r="J9" t="str">
        <f t="shared" si="6"/>
        <v>x² - 4x + 7 = 0   | T</v>
      </c>
      <c r="K9" t="str">
        <f>"x² - "&amp;$D9&amp;"x + "&amp;I9&amp;" - "&amp;I9&amp;" + "&amp;$E9&amp;"  |T"</f>
        <v>x² - 4x + 4 - 4 + 7  |T</v>
      </c>
      <c r="L9" t="str">
        <f>"(x - "&amp;$H9&amp;")² + "&amp;-$I9+$E9&amp;" = 0   | "&amp;$I9-$E9</f>
        <v>(x - 2)² + 3 = 0   | -3</v>
      </c>
      <c r="M9" t="str">
        <f>"(x - "&amp;$H9&amp;")² = "&amp;$I9-$E9&amp;"    | √"</f>
        <v>(x - 2)² = -3    | √</v>
      </c>
      <c r="N9" t="str">
        <f>"Keine Lösung"</f>
        <v>Keine Lösung</v>
      </c>
      <c r="O9">
        <v>0</v>
      </c>
      <c r="Q9" s="2"/>
    </row>
    <row r="10" spans="1:17" ht="15">
      <c r="A10">
        <f ca="1" t="shared" si="1"/>
        <v>0.8169692508535378</v>
      </c>
      <c r="B10">
        <f t="shared" si="2"/>
        <v>3</v>
      </c>
      <c r="C10" t="str">
        <f>"x² + "&amp;D10&amp;"x + "&amp;E10</f>
        <v>x² + 10x + 25</v>
      </c>
      <c r="D10">
        <f>2*G10</f>
        <v>10</v>
      </c>
      <c r="E10">
        <f>G10^2</f>
        <v>25</v>
      </c>
      <c r="F10">
        <f ca="1" t="shared" si="0"/>
        <v>1</v>
      </c>
      <c r="G10">
        <f ca="1" t="shared" si="3"/>
        <v>5</v>
      </c>
      <c r="H10">
        <f t="shared" si="4"/>
        <v>5</v>
      </c>
      <c r="I10">
        <f t="shared" si="5"/>
        <v>25</v>
      </c>
      <c r="J10" t="str">
        <f t="shared" si="6"/>
        <v>x² + 10x + 25 = 0   | T</v>
      </c>
      <c r="K10" t="str">
        <f>IF($E10&lt;&gt;$I10,"(x + "&amp;$H10&amp;")² "&amp;-$I10+$E10&amp;" = 0   |+ "&amp;$I10-$E10,"(x + "&amp;$H10&amp;")²  = 0   | √")</f>
        <v>(x + 5)²  = 0   | √</v>
      </c>
      <c r="L10" t="str">
        <f>IF($E10&lt;&gt;$I10,"(x + "&amp;$H10&amp;")² = "&amp;$I10-$E10&amp;"    | √","x + "&amp;$H10&amp;"  = 0   | -"&amp;$H10)</f>
        <v>x + 5  = 0   | -5</v>
      </c>
      <c r="M10" t="str">
        <f>IF($E10&lt;&gt;$I10,"x + "&amp;$H10&amp;" = "&amp;SQRT($I10-$E10)&amp;"  |-"&amp;$H10&amp;" oder x + "&amp;$H10&amp;" = -"&amp;SQRT($I10-$E10)&amp;"  |-"&amp;$H10,"x = "&amp;-$H10)</f>
        <v>x = -5</v>
      </c>
      <c r="O10">
        <f>IF($E10&lt;&gt;$I10,"x = "&amp;SQRT($I10-$E10)-$H10&amp;" oder x = "&amp;-SQRT($I10-$E10)-$H10,"")</f>
      </c>
      <c r="Q10" s="2"/>
    </row>
    <row r="11" spans="1:17" ht="15.75" customHeight="1">
      <c r="A11">
        <f ca="1" t="shared" si="1"/>
        <v>0.4165384639167409</v>
      </c>
      <c r="B11">
        <f t="shared" si="2"/>
        <v>10</v>
      </c>
      <c r="C11" t="str">
        <f>"x² - "&amp;D11&amp;"x + "&amp;E11</f>
        <v>x² - 10x + 25</v>
      </c>
      <c r="D11">
        <f>2*G11</f>
        <v>10</v>
      </c>
      <c r="E11">
        <f>G11^2</f>
        <v>25</v>
      </c>
      <c r="F11">
        <f ca="1" t="shared" si="0"/>
        <v>3</v>
      </c>
      <c r="G11">
        <f ca="1" t="shared" si="3"/>
        <v>5</v>
      </c>
      <c r="H11">
        <f t="shared" si="4"/>
        <v>5</v>
      </c>
      <c r="I11">
        <f t="shared" si="5"/>
        <v>25</v>
      </c>
      <c r="J11" t="str">
        <f t="shared" si="6"/>
        <v>x² - 10x + 25 = 0   | T</v>
      </c>
      <c r="K11" t="str">
        <f>IF($E11&lt;&gt;$I11,"(x - "&amp;$H11&amp;")² "&amp;-$I11+$E11&amp;" = 0   |+ "&amp;$I11-$E11,"(x - "&amp;$H11&amp;")²  = 0   | √")</f>
        <v>(x - 5)²  = 0   | √</v>
      </c>
      <c r="L11" t="str">
        <f>IF($E11&lt;&gt;$I11,"(x - "&amp;$H11&amp;")² = "&amp;$I11-$E11&amp;"    | √","x - "&amp;$H11&amp;"  = 0   | +"&amp;$H11)</f>
        <v>x - 5  = 0   | +5</v>
      </c>
      <c r="M11" t="str">
        <f>IF($E11&lt;&gt;$I11,"x - "&amp;$H11&amp;" = "&amp;SQRT($I11-$E11)&amp;"  |+"&amp;$H11&amp;" oder x - "&amp;$H11&amp;" = -"&amp;SQRT($I11-$E11)&amp;"  |+"&amp;$H11,"x = "&amp;$H11)</f>
        <v>x = 5</v>
      </c>
      <c r="O11">
        <f>IF($E11&lt;&gt;$I11,"x = "&amp;SQRT($I11-$E11)+$H11&amp;" oder x = "&amp;-SQRT($I11-$E11)+$H11,"")</f>
      </c>
      <c r="Q11" s="2"/>
    </row>
    <row r="12" spans="1:17" ht="15.75" customHeight="1">
      <c r="A12">
        <f ca="1" t="shared" si="1"/>
        <v>0.9543644902556929</v>
      </c>
      <c r="B12">
        <f t="shared" si="2"/>
        <v>1</v>
      </c>
      <c r="C12" t="str">
        <f>"x² + "&amp;E12&amp;"x"</f>
        <v>x² + 3x</v>
      </c>
      <c r="D12">
        <v>1</v>
      </c>
      <c r="E12">
        <f ca="1">VLOOKUP(ROUND(RAND()*5+1,0),$Q$3:$R$7,2)*D12</f>
        <v>3</v>
      </c>
      <c r="F12">
        <f ca="1" t="shared" si="0"/>
        <v>2</v>
      </c>
      <c r="G12">
        <f ca="1">ROUND(RAND()*5+1,0)</f>
        <v>3</v>
      </c>
      <c r="J12" t="str">
        <f>C12&amp;" = 0   | x ausklammern"</f>
        <v>x² + 3x = 0   | x ausklammern</v>
      </c>
      <c r="K12" t="str">
        <f>"x · ("&amp;"x + "&amp;E12&amp;") = 0"</f>
        <v>x · (x + 3) = 0</v>
      </c>
      <c r="L12" t="str">
        <f>"x = 0 oder "&amp;"x + "&amp;$E12&amp;" = 0   | -"&amp;$E12</f>
        <v>x = 0 oder x + 3 = 0   | -3</v>
      </c>
      <c r="M12" t="str">
        <f>"x = 0 oder "&amp;"x = - "&amp;$E12</f>
        <v>x = 0 oder x = - 3</v>
      </c>
      <c r="O12">
        <v>0</v>
      </c>
      <c r="Q12" s="2"/>
    </row>
    <row r="13" spans="1:17" ht="15.75" customHeight="1">
      <c r="A13">
        <f ca="1" t="shared" si="1"/>
        <v>0.21647940632156293</v>
      </c>
      <c r="B13">
        <f t="shared" si="2"/>
        <v>13</v>
      </c>
      <c r="C13" t="str">
        <f>-$D13&amp;"x² + "&amp;$E13&amp;"x"</f>
        <v>-3x² + 18x</v>
      </c>
      <c r="D13">
        <f ca="1">ROUND(RAND()*3+2,0)</f>
        <v>3</v>
      </c>
      <c r="E13">
        <f ca="1">VLOOKUP(ROUND(RAND()*5+1,0),$Q$3:$R$7,2)*D13</f>
        <v>18</v>
      </c>
      <c r="F13">
        <f ca="1" t="shared" si="0"/>
        <v>1</v>
      </c>
      <c r="G13">
        <f ca="1">ROUND(RAND()*5+1,0)</f>
        <v>1</v>
      </c>
      <c r="J13" t="str">
        <f>C13&amp;" = 0   | ·(-1)"</f>
        <v>-3x² + 18x = 0   | ·(-1)</v>
      </c>
      <c r="K13" t="str">
        <f>$D13&amp;"x² - "&amp;$E13&amp;"x = 0   | x ausklammern"</f>
        <v>3x² - 18x = 0   | x ausklammern</v>
      </c>
      <c r="L13" t="str">
        <f>"x · ("&amp;D13&amp;"x - "&amp;E13&amp;") = 0"</f>
        <v>x · (3x - 18) = 0</v>
      </c>
      <c r="M13" t="str">
        <f>"x = 0 oder "&amp;$D13&amp;"x - "&amp;$E13&amp;" = 0   | +"&amp;$E13</f>
        <v>x = 0 oder 3x - 18 = 0   | +18</v>
      </c>
      <c r="N13" t="str">
        <f>"x = 0 oder "&amp;$D13&amp;"x = "&amp;$E13&amp;"   | :"&amp;$D13</f>
        <v>x = 0 oder 3x = 18   | :3</v>
      </c>
      <c r="O13" t="str">
        <f>"x = 0 oder "&amp;"x = "&amp;$E13/$D13</f>
        <v>x = 0 oder x = 6</v>
      </c>
      <c r="Q13" s="2"/>
    </row>
    <row r="14" spans="1:17" ht="15.75" customHeight="1">
      <c r="A14">
        <f ca="1" t="shared" si="1"/>
        <v>0.7234900456744281</v>
      </c>
      <c r="B14">
        <f t="shared" si="2"/>
        <v>6</v>
      </c>
      <c r="C14" t="str">
        <f>"x² - "&amp;E14</f>
        <v>x² - 16</v>
      </c>
      <c r="D14">
        <f ca="1">ROUND(RAND()*3+2,0)</f>
        <v>4</v>
      </c>
      <c r="E14">
        <f>F14^2</f>
        <v>16</v>
      </c>
      <c r="F14">
        <f ca="1" t="shared" si="0"/>
        <v>4</v>
      </c>
      <c r="G14">
        <f ca="1">ROUND(RAND()*5+1,0)</f>
        <v>4</v>
      </c>
      <c r="J14" t="str">
        <f>C14&amp;" = 0   | +"&amp;E14</f>
        <v>x² - 16 = 0   | +16</v>
      </c>
      <c r="K14" t="str">
        <f>"x² = "&amp;$E14&amp;"  | √"</f>
        <v>x² = 16  | √</v>
      </c>
      <c r="L14" t="str">
        <f>"x = "&amp;$F14&amp;" oder x = -"&amp;$F14</f>
        <v>x = 4 oder x = -4</v>
      </c>
      <c r="N14">
        <v>0</v>
      </c>
      <c r="O14">
        <v>0</v>
      </c>
      <c r="Q14" s="2"/>
    </row>
    <row r="15" ht="15.75" customHeight="1">
      <c r="Q15" s="2"/>
    </row>
    <row r="16" ht="15.75" customHeight="1">
      <c r="Q16" s="2"/>
    </row>
    <row r="17" ht="15">
      <c r="Q17" s="2"/>
    </row>
    <row r="18" spans="2:17" ht="15">
      <c r="B18" t="s">
        <v>25</v>
      </c>
      <c r="C18" t="s">
        <v>26</v>
      </c>
      <c r="Q18" s="2"/>
    </row>
    <row r="19" spans="2:17" ht="15">
      <c r="B19">
        <v>6</v>
      </c>
      <c r="C19">
        <v>9</v>
      </c>
      <c r="D19">
        <f>-(B19/2)+SQRT((B19/2)^2-C19)</f>
        <v>-3</v>
      </c>
      <c r="E19" s="12"/>
      <c r="F19" s="12"/>
      <c r="G19" s="12"/>
      <c r="Q19" s="2"/>
    </row>
    <row r="20" spans="2:17" ht="15">
      <c r="B20">
        <f>B19</f>
        <v>6</v>
      </c>
      <c r="C20">
        <f>C19</f>
        <v>9</v>
      </c>
      <c r="D20">
        <f>-(B20/2)-SQRT((B20/2)^2-C20)</f>
        <v>-3</v>
      </c>
      <c r="Q20" s="2"/>
    </row>
    <row r="21" spans="5:17" ht="15">
      <c r="E21" s="12"/>
      <c r="F21" s="12"/>
      <c r="G21" s="12"/>
      <c r="Q21" s="2"/>
    </row>
    <row r="22" spans="2:17" ht="15">
      <c r="B22" t="s">
        <v>14</v>
      </c>
      <c r="C22">
        <v>3</v>
      </c>
      <c r="E22">
        <f>2*C22</f>
        <v>6</v>
      </c>
      <c r="F22">
        <f>C22^2</f>
        <v>9</v>
      </c>
      <c r="Q22" s="2"/>
    </row>
    <row r="23" spans="5:17" ht="15">
      <c r="E23" s="12"/>
      <c r="F23" s="12"/>
      <c r="G23" s="12"/>
      <c r="Q23" s="2"/>
    </row>
    <row r="24" ht="15">
      <c r="Q24" s="2"/>
    </row>
    <row r="25" spans="5:17" ht="15">
      <c r="E25" s="12"/>
      <c r="F25" s="12"/>
      <c r="G25" s="12"/>
      <c r="Q25" s="2"/>
    </row>
    <row r="26" ht="15">
      <c r="Q26" s="2"/>
    </row>
    <row r="27" spans="5:7" ht="12.75">
      <c r="E27" s="12"/>
      <c r="F27" s="12"/>
      <c r="G27" s="12"/>
    </row>
    <row r="28" spans="3:4" ht="15">
      <c r="C28" s="1"/>
      <c r="D28" s="1"/>
    </row>
    <row r="39" spans="3:4" ht="15">
      <c r="C39" s="1"/>
      <c r="D39" s="1"/>
    </row>
    <row r="40" spans="3:4" ht="15">
      <c r="C40" s="1"/>
      <c r="D40" s="1"/>
    </row>
    <row r="41" spans="3:4" ht="15">
      <c r="C41" s="1"/>
      <c r="D41" s="1"/>
    </row>
    <row r="42" spans="3:4" ht="15">
      <c r="C42" s="1"/>
      <c r="D42" s="1"/>
    </row>
    <row r="43" spans="3:4" ht="15">
      <c r="C43" s="1"/>
      <c r="D43" s="1"/>
    </row>
    <row r="44" spans="3:4" ht="15">
      <c r="C44" s="1"/>
      <c r="D44" s="1"/>
    </row>
    <row r="45" ht="15">
      <c r="D45" s="1"/>
    </row>
    <row r="46" spans="3:4" ht="15">
      <c r="C46" s="2"/>
      <c r="D46" s="1"/>
    </row>
    <row r="47" ht="15">
      <c r="D47" s="1"/>
    </row>
    <row r="48" spans="3:4" ht="15">
      <c r="C48" s="1"/>
      <c r="D48" s="1"/>
    </row>
    <row r="49" spans="3:4" ht="15">
      <c r="C49" s="1"/>
      <c r="D49" s="1"/>
    </row>
    <row r="50" spans="3:4" ht="15">
      <c r="C50" s="1"/>
      <c r="D50" s="1"/>
    </row>
    <row r="51" spans="3:4" ht="15">
      <c r="C51" s="1"/>
      <c r="D51" s="1"/>
    </row>
    <row r="52" spans="3:4" ht="15">
      <c r="C52" s="1"/>
      <c r="D52" s="1"/>
    </row>
    <row r="53" spans="3:4" ht="15">
      <c r="C53" s="1"/>
      <c r="D53" s="1"/>
    </row>
    <row r="54" spans="3:4" ht="15">
      <c r="C54" s="1"/>
      <c r="D54" s="1"/>
    </row>
    <row r="55" ht="15">
      <c r="D55" s="1"/>
    </row>
    <row r="56" spans="3:4" ht="15">
      <c r="C56" s="2"/>
      <c r="D56" s="1"/>
    </row>
    <row r="58" spans="3:4" ht="15">
      <c r="C58" s="1"/>
      <c r="D58" s="1"/>
    </row>
    <row r="59" spans="3:4" ht="15">
      <c r="C59" s="1"/>
      <c r="D59" s="1"/>
    </row>
    <row r="60" spans="3:4" ht="15">
      <c r="C60" s="1"/>
      <c r="D60" s="1"/>
    </row>
    <row r="61" spans="3:4" ht="15">
      <c r="C61" s="1"/>
      <c r="D61" s="1"/>
    </row>
    <row r="62" spans="3:4" ht="15">
      <c r="C62" s="1"/>
      <c r="D62" s="1"/>
    </row>
    <row r="63" spans="3:4" ht="15">
      <c r="C63" s="1"/>
      <c r="D63" s="1"/>
    </row>
    <row r="64" spans="3:4" ht="15">
      <c r="C64" s="1"/>
      <c r="D64" s="1"/>
    </row>
    <row r="66" ht="15">
      <c r="C66" s="2"/>
    </row>
    <row r="68" spans="3:4" ht="15">
      <c r="C68" s="1"/>
      <c r="D68" s="1"/>
    </row>
    <row r="69" spans="3:4" ht="15">
      <c r="C69" s="1"/>
      <c r="D69" s="1"/>
    </row>
    <row r="70" spans="3:4" ht="15">
      <c r="C70" s="1"/>
      <c r="D70" s="1"/>
    </row>
    <row r="71" spans="3:4" ht="15">
      <c r="C71" s="1"/>
      <c r="D71" s="1"/>
    </row>
    <row r="72" spans="3:4" ht="15">
      <c r="C72" s="1"/>
      <c r="D72" s="1"/>
    </row>
    <row r="73" spans="3:4" ht="15">
      <c r="C73" s="1"/>
      <c r="D73" s="1"/>
    </row>
    <row r="74" spans="3:4" ht="15">
      <c r="C74" s="1"/>
      <c r="D74" s="1"/>
    </row>
    <row r="76" ht="15">
      <c r="C76" s="2"/>
    </row>
    <row r="78" spans="3:4" ht="15">
      <c r="C78" s="1"/>
      <c r="D78" s="1"/>
    </row>
    <row r="79" spans="3:4" ht="15">
      <c r="C79" s="1"/>
      <c r="D79" s="1"/>
    </row>
    <row r="80" spans="3:4" ht="15">
      <c r="C80" s="1"/>
      <c r="D80" s="1"/>
    </row>
    <row r="81" spans="3:4" ht="15">
      <c r="C81" s="1"/>
      <c r="D81" s="1"/>
    </row>
    <row r="82" spans="3:4" ht="15">
      <c r="C82" s="1"/>
      <c r="D82" s="1"/>
    </row>
    <row r="83" spans="3:4" ht="15">
      <c r="C83" s="1"/>
      <c r="D83" s="1"/>
    </row>
    <row r="84" spans="3:4" ht="15">
      <c r="C84" s="1"/>
      <c r="D84" s="1"/>
    </row>
    <row r="86" ht="15">
      <c r="C86" s="2"/>
    </row>
    <row r="88" spans="3:4" ht="15">
      <c r="C88" s="1"/>
      <c r="D88" s="1"/>
    </row>
    <row r="89" spans="3:4" ht="15">
      <c r="C89" s="1"/>
      <c r="D89" s="1"/>
    </row>
    <row r="90" spans="3:4" ht="15">
      <c r="C90" s="1"/>
      <c r="D90" s="1"/>
    </row>
    <row r="91" spans="3:4" ht="15">
      <c r="C91" s="1"/>
      <c r="D91" s="1"/>
    </row>
    <row r="92" spans="3:4" ht="15">
      <c r="C92" s="1"/>
      <c r="D92" s="1"/>
    </row>
    <row r="93" spans="3:4" ht="15">
      <c r="C93" s="1"/>
      <c r="D93" s="1"/>
    </row>
    <row r="94" spans="3:4" ht="15">
      <c r="C94" s="1"/>
      <c r="D94" s="1"/>
    </row>
    <row r="96" ht="15">
      <c r="C96" s="2"/>
    </row>
    <row r="98" spans="3:4" ht="15">
      <c r="C98" s="1"/>
      <c r="D98" s="1"/>
    </row>
    <row r="99" spans="3:4" ht="15">
      <c r="C99" s="1"/>
      <c r="D99" s="1"/>
    </row>
    <row r="100" spans="3:4" ht="15">
      <c r="C100" s="1"/>
      <c r="D100" s="1"/>
    </row>
    <row r="101" spans="3:4" ht="15">
      <c r="C101" s="1"/>
      <c r="D101" s="1"/>
    </row>
    <row r="102" spans="3:4" ht="15">
      <c r="C102" s="1"/>
      <c r="D102" s="1"/>
    </row>
    <row r="103" spans="3:4" ht="15">
      <c r="C103" s="1"/>
      <c r="D103" s="1"/>
    </row>
    <row r="104" spans="3:4" ht="15">
      <c r="C104" s="1"/>
      <c r="D104" s="1"/>
    </row>
    <row r="106" ht="15">
      <c r="C106" s="2"/>
    </row>
    <row r="108" spans="3:4" ht="15">
      <c r="C108" s="1"/>
      <c r="D108" s="1"/>
    </row>
    <row r="109" spans="3:4" ht="15">
      <c r="C109" s="1"/>
      <c r="D109" s="1"/>
    </row>
    <row r="110" spans="3:4" ht="15">
      <c r="C110" s="1"/>
      <c r="D110" s="1"/>
    </row>
    <row r="111" spans="3:4" ht="15">
      <c r="C111" s="1"/>
      <c r="D111" s="1"/>
    </row>
    <row r="112" spans="3:4" ht="15">
      <c r="C112" s="1"/>
      <c r="D112" s="1"/>
    </row>
    <row r="113" spans="3:4" ht="15">
      <c r="C113" s="1"/>
      <c r="D113" s="1"/>
    </row>
    <row r="114" spans="3:4" ht="15">
      <c r="C114" s="1"/>
      <c r="D114" s="1"/>
    </row>
    <row r="118" spans="3:4" ht="15">
      <c r="C118" s="1"/>
      <c r="D118" s="1"/>
    </row>
    <row r="119" spans="3:4" ht="15">
      <c r="C119" s="1"/>
      <c r="D119" s="1"/>
    </row>
    <row r="120" spans="3:4" ht="15">
      <c r="C120" s="1"/>
      <c r="D120" s="1"/>
    </row>
    <row r="121" spans="3:4" ht="15">
      <c r="C121" s="1"/>
      <c r="D121" s="1"/>
    </row>
    <row r="122" spans="3:4" ht="15">
      <c r="C122" s="1"/>
      <c r="D122" s="1"/>
    </row>
    <row r="123" spans="3:4" ht="15">
      <c r="C123" s="1"/>
      <c r="D123" s="1"/>
    </row>
    <row r="124" spans="3:4" ht="15">
      <c r="C124" s="1"/>
      <c r="D124" s="1"/>
    </row>
    <row r="128" spans="3:4" ht="15">
      <c r="C128" s="1"/>
      <c r="D128" s="1"/>
    </row>
    <row r="129" spans="3:4" ht="15">
      <c r="C129" s="1"/>
      <c r="D129" s="1"/>
    </row>
    <row r="130" spans="3:4" ht="15">
      <c r="C130" s="1"/>
      <c r="D130" s="1"/>
    </row>
    <row r="131" spans="3:4" ht="15">
      <c r="C131" s="1"/>
      <c r="D131" s="1"/>
    </row>
    <row r="132" spans="3:4" ht="15">
      <c r="C132" s="1"/>
      <c r="D132" s="1"/>
    </row>
    <row r="133" spans="3:4" ht="15">
      <c r="C133" s="1"/>
      <c r="D133" s="1"/>
    </row>
    <row r="134" spans="3:4" ht="15">
      <c r="C134" s="1"/>
      <c r="D134" s="1"/>
    </row>
    <row r="138" spans="3:4" ht="15">
      <c r="C138" s="1"/>
      <c r="D138" s="1"/>
    </row>
    <row r="139" spans="3:4" ht="15">
      <c r="C139" s="1"/>
      <c r="D139" s="1"/>
    </row>
    <row r="140" spans="3:4" ht="15">
      <c r="C140" s="1"/>
      <c r="D140" s="1"/>
    </row>
    <row r="141" spans="3:4" ht="15">
      <c r="C141" s="1"/>
      <c r="D141" s="1"/>
    </row>
    <row r="142" spans="3:4" ht="15">
      <c r="C142" s="1"/>
      <c r="D142" s="1"/>
    </row>
    <row r="143" spans="3:4" ht="15">
      <c r="C143" s="1"/>
      <c r="D143" s="1"/>
    </row>
    <row r="144" spans="3:4" ht="15">
      <c r="C144" s="1"/>
      <c r="D144" s="1"/>
    </row>
    <row r="148" spans="3:4" ht="15">
      <c r="C148" s="1"/>
      <c r="D148" s="1"/>
    </row>
    <row r="149" spans="3:4" ht="15">
      <c r="C149" s="1"/>
      <c r="D149" s="1"/>
    </row>
    <row r="150" spans="3:4" ht="15">
      <c r="C150" s="1"/>
      <c r="D150" s="1"/>
    </row>
    <row r="151" spans="3:4" ht="15">
      <c r="C151" s="1"/>
      <c r="D151" s="1"/>
    </row>
    <row r="152" spans="3:4" ht="15">
      <c r="C152" s="1"/>
      <c r="D152" s="1"/>
    </row>
    <row r="153" spans="3:4" ht="15">
      <c r="C153" s="1"/>
      <c r="D153" s="1"/>
    </row>
    <row r="154" spans="3:4" ht="15">
      <c r="C154" s="1"/>
      <c r="D154" s="1"/>
    </row>
    <row r="158" spans="3:4" ht="15">
      <c r="C158" s="1"/>
      <c r="D158" s="1"/>
    </row>
    <row r="159" spans="3:4" ht="15">
      <c r="C159" s="1"/>
      <c r="D159" s="1"/>
    </row>
    <row r="160" spans="3:4" ht="15">
      <c r="C160" s="1"/>
      <c r="D160" s="1"/>
    </row>
    <row r="161" spans="3:4" ht="15">
      <c r="C161" s="1"/>
      <c r="D161" s="1"/>
    </row>
    <row r="162" spans="3:4" ht="15">
      <c r="C162" s="1"/>
      <c r="D162" s="1"/>
    </row>
    <row r="163" spans="3:4" ht="15">
      <c r="C163" s="1"/>
      <c r="D163" s="1"/>
    </row>
    <row r="164" spans="3:4" ht="15">
      <c r="C164" s="1"/>
      <c r="D164" s="1"/>
    </row>
    <row r="166" ht="15">
      <c r="C166" s="2"/>
    </row>
    <row r="168" spans="3:4" ht="15">
      <c r="C168" s="1"/>
      <c r="D168" s="1"/>
    </row>
    <row r="169" spans="3:4" ht="15">
      <c r="C169" s="1"/>
      <c r="D169" s="1"/>
    </row>
    <row r="170" spans="3:4" ht="15">
      <c r="C170" s="1"/>
      <c r="D170" s="1"/>
    </row>
    <row r="171" spans="3:4" ht="15">
      <c r="C171" s="1"/>
      <c r="D171" s="1"/>
    </row>
    <row r="172" spans="3:4" ht="15">
      <c r="C172" s="1"/>
      <c r="D172" s="1"/>
    </row>
    <row r="173" spans="3:4" ht="15">
      <c r="C173" s="1"/>
      <c r="D173" s="1"/>
    </row>
    <row r="174" spans="3:4" ht="15">
      <c r="C174" s="1"/>
      <c r="D174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2013-03-02T16:33:18Z</cp:lastPrinted>
  <dcterms:created xsi:type="dcterms:W3CDTF">2009-10-08T17:52:09Z</dcterms:created>
  <dcterms:modified xsi:type="dcterms:W3CDTF">2013-06-30T18:47:46Z</dcterms:modified>
  <cp:category/>
  <cp:version/>
  <cp:contentType/>
  <cp:contentStatus/>
</cp:coreProperties>
</file>