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880" windowHeight="5640" activeTab="0"/>
  </bookViews>
  <sheets>
    <sheet name="Arbeitsblatt" sheetId="1" r:id="rId1"/>
    <sheet name="Daten1" sheetId="2" r:id="rId2"/>
    <sheet name="Daten2" sheetId="3" r:id="rId3"/>
  </sheets>
  <definedNames>
    <definedName name="_xlnm.Print_Area" localSheetId="0">'Arbeitsblatt'!$A$1:$J$57</definedName>
  </definedNames>
  <calcPr fullCalcOnLoad="1"/>
</workbook>
</file>

<file path=xl/sharedStrings.xml><?xml version="1.0" encoding="utf-8"?>
<sst xmlns="http://schemas.openxmlformats.org/spreadsheetml/2006/main" count="90" uniqueCount="66">
  <si>
    <t>Lösung:</t>
  </si>
  <si>
    <t>Für neue Zufallswerte</t>
  </si>
  <si>
    <t>F9 drücken</t>
  </si>
  <si>
    <t>x</t>
  </si>
  <si>
    <t>y</t>
  </si>
  <si>
    <t>Tüten Gummibärchen</t>
  </si>
  <si>
    <t>P</t>
  </si>
  <si>
    <t>Anz 1</t>
  </si>
  <si>
    <t>Anz 2</t>
  </si>
  <si>
    <t>Preis 1</t>
  </si>
  <si>
    <t>Preis 2</t>
  </si>
  <si>
    <t>min (cent)</t>
  </si>
  <si>
    <t>max (cent)</t>
  </si>
  <si>
    <t>=</t>
  </si>
  <si>
    <t>Tafeln Schokolade</t>
  </si>
  <si>
    <t>Packungen Kekse</t>
  </si>
  <si>
    <t>Stücke Butter</t>
  </si>
  <si>
    <t>Dosen Cola</t>
  </si>
  <si>
    <t>Tüten Chips</t>
  </si>
  <si>
    <t>Dosen Ananas</t>
  </si>
  <si>
    <t>Brötchen</t>
  </si>
  <si>
    <t>Brezeln</t>
  </si>
  <si>
    <t>Stücke Seife</t>
  </si>
  <si>
    <t>Gurken</t>
  </si>
  <si>
    <t>Becher Joghurt</t>
  </si>
  <si>
    <t>Flaschen Sekt</t>
  </si>
  <si>
    <t>Packungen Käseaufschnitt</t>
  </si>
  <si>
    <t>Liter Orangensaft</t>
  </si>
  <si>
    <t>Köpfe Salat</t>
  </si>
  <si>
    <t>Gläser Marmelade</t>
  </si>
  <si>
    <t>Flaschen Öl</t>
  </si>
  <si>
    <t>Packungen Eis</t>
  </si>
  <si>
    <t>Packungen Schokoriegel</t>
  </si>
  <si>
    <t>Becher Schlagsahne</t>
  </si>
  <si>
    <t>Liter Wasser</t>
  </si>
  <si>
    <t>Liter Apfelschorle</t>
  </si>
  <si>
    <t>Päckchen Apfelmus</t>
  </si>
  <si>
    <t>Packungen Toast</t>
  </si>
  <si>
    <t>Packungen Quarkstrudel</t>
  </si>
  <si>
    <t>Packungen Cornflakes</t>
  </si>
  <si>
    <t>Gläser Nussnougatcreme</t>
  </si>
  <si>
    <t>Päckchen Haferflocken</t>
  </si>
  <si>
    <t>Päckchen Salzstangen</t>
  </si>
  <si>
    <t>Päckchen Brausepulver</t>
  </si>
  <si>
    <t>Gläser Senf</t>
  </si>
  <si>
    <t>Pakete Waschpulver</t>
  </si>
  <si>
    <t>Päckchen Spülmaschinentabs</t>
  </si>
  <si>
    <t>Dosen Bohnen</t>
  </si>
  <si>
    <t>Gläser Gurken</t>
  </si>
  <si>
    <t>Flaschen Tomatenketchup</t>
  </si>
  <si>
    <t>x1</t>
  </si>
  <si>
    <t>y1</t>
  </si>
  <si>
    <t>x2</t>
  </si>
  <si>
    <t>y2</t>
  </si>
  <si>
    <t>x3</t>
  </si>
  <si>
    <t>y3</t>
  </si>
  <si>
    <t>x4</t>
  </si>
  <si>
    <t>y4</t>
  </si>
  <si>
    <t>p1</t>
  </si>
  <si>
    <t>p2</t>
  </si>
  <si>
    <t>p3</t>
  </si>
  <si>
    <t>p4</t>
  </si>
  <si>
    <t>Aufgabe 2: Berechne mit Dreisatz</t>
  </si>
  <si>
    <t>Aufgabe 1: Ist die Zuordnung proportional?</t>
  </si>
  <si>
    <t>P = y : x</t>
  </si>
  <si>
    <t xml:space="preserve">Es folgt: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</si>
</sst>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</numFmts>
  <fonts count="3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31</xdr:row>
      <xdr:rowOff>123825</xdr:rowOff>
    </xdr:from>
    <xdr:to>
      <xdr:col>6</xdr:col>
      <xdr:colOff>257175</xdr:colOff>
      <xdr:row>33</xdr:row>
      <xdr:rowOff>95250</xdr:rowOff>
    </xdr:to>
    <xdr:sp>
      <xdr:nvSpPr>
        <xdr:cNvPr id="1" name="Nach rechts gekrümmter Pfeil 19"/>
        <xdr:cNvSpPr>
          <a:spLocks/>
        </xdr:cNvSpPr>
      </xdr:nvSpPr>
      <xdr:spPr>
        <a:xfrm>
          <a:off x="3352800" y="5143500"/>
          <a:ext cx="114300" cy="295275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29</xdr:row>
      <xdr:rowOff>66675</xdr:rowOff>
    </xdr:from>
    <xdr:to>
      <xdr:col>6</xdr:col>
      <xdr:colOff>257175</xdr:colOff>
      <xdr:row>31</xdr:row>
      <xdr:rowOff>38100</xdr:rowOff>
    </xdr:to>
    <xdr:sp>
      <xdr:nvSpPr>
        <xdr:cNvPr id="2" name="Nach rechts gekrümmter Pfeil 20"/>
        <xdr:cNvSpPr>
          <a:spLocks/>
        </xdr:cNvSpPr>
      </xdr:nvSpPr>
      <xdr:spPr>
        <a:xfrm>
          <a:off x="3352800" y="4762500"/>
          <a:ext cx="114300" cy="295275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29</xdr:row>
      <xdr:rowOff>76200</xdr:rowOff>
    </xdr:from>
    <xdr:to>
      <xdr:col>8</xdr:col>
      <xdr:colOff>704850</xdr:colOff>
      <xdr:row>31</xdr:row>
      <xdr:rowOff>57150</xdr:rowOff>
    </xdr:to>
    <xdr:sp>
      <xdr:nvSpPr>
        <xdr:cNvPr id="3" name="Nach rechts gekrümmter Pfeil 21"/>
        <xdr:cNvSpPr>
          <a:spLocks/>
        </xdr:cNvSpPr>
      </xdr:nvSpPr>
      <xdr:spPr>
        <a:xfrm flipH="1">
          <a:off x="4886325" y="4772025"/>
          <a:ext cx="114300" cy="304800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31</xdr:row>
      <xdr:rowOff>95250</xdr:rowOff>
    </xdr:from>
    <xdr:to>
      <xdr:col>8</xdr:col>
      <xdr:colOff>695325</xdr:colOff>
      <xdr:row>33</xdr:row>
      <xdr:rowOff>76200</xdr:rowOff>
    </xdr:to>
    <xdr:sp>
      <xdr:nvSpPr>
        <xdr:cNvPr id="4" name="Nach rechts gekrümmter Pfeil 22"/>
        <xdr:cNvSpPr>
          <a:spLocks/>
        </xdr:cNvSpPr>
      </xdr:nvSpPr>
      <xdr:spPr>
        <a:xfrm flipH="1">
          <a:off x="4876800" y="5114925"/>
          <a:ext cx="114300" cy="304800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38</xdr:row>
      <xdr:rowOff>123825</xdr:rowOff>
    </xdr:from>
    <xdr:to>
      <xdr:col>6</xdr:col>
      <xdr:colOff>257175</xdr:colOff>
      <xdr:row>40</xdr:row>
      <xdr:rowOff>95250</xdr:rowOff>
    </xdr:to>
    <xdr:sp>
      <xdr:nvSpPr>
        <xdr:cNvPr id="5" name="Nach rechts gekrümmter Pfeil 23"/>
        <xdr:cNvSpPr>
          <a:spLocks/>
        </xdr:cNvSpPr>
      </xdr:nvSpPr>
      <xdr:spPr>
        <a:xfrm>
          <a:off x="3352800" y="6276975"/>
          <a:ext cx="114300" cy="295275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36</xdr:row>
      <xdr:rowOff>66675</xdr:rowOff>
    </xdr:from>
    <xdr:to>
      <xdr:col>6</xdr:col>
      <xdr:colOff>257175</xdr:colOff>
      <xdr:row>38</xdr:row>
      <xdr:rowOff>38100</xdr:rowOff>
    </xdr:to>
    <xdr:sp>
      <xdr:nvSpPr>
        <xdr:cNvPr id="6" name="Nach rechts gekrümmter Pfeil 24"/>
        <xdr:cNvSpPr>
          <a:spLocks/>
        </xdr:cNvSpPr>
      </xdr:nvSpPr>
      <xdr:spPr>
        <a:xfrm>
          <a:off x="3352800" y="5895975"/>
          <a:ext cx="114300" cy="295275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36</xdr:row>
      <xdr:rowOff>76200</xdr:rowOff>
    </xdr:from>
    <xdr:to>
      <xdr:col>8</xdr:col>
      <xdr:colOff>704850</xdr:colOff>
      <xdr:row>38</xdr:row>
      <xdr:rowOff>57150</xdr:rowOff>
    </xdr:to>
    <xdr:sp>
      <xdr:nvSpPr>
        <xdr:cNvPr id="7" name="Nach rechts gekrümmter Pfeil 25"/>
        <xdr:cNvSpPr>
          <a:spLocks/>
        </xdr:cNvSpPr>
      </xdr:nvSpPr>
      <xdr:spPr>
        <a:xfrm flipH="1">
          <a:off x="4886325" y="5905500"/>
          <a:ext cx="114300" cy="304800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38</xdr:row>
      <xdr:rowOff>95250</xdr:rowOff>
    </xdr:from>
    <xdr:to>
      <xdr:col>8</xdr:col>
      <xdr:colOff>695325</xdr:colOff>
      <xdr:row>40</xdr:row>
      <xdr:rowOff>76200</xdr:rowOff>
    </xdr:to>
    <xdr:sp>
      <xdr:nvSpPr>
        <xdr:cNvPr id="8" name="Nach rechts gekrümmter Pfeil 26"/>
        <xdr:cNvSpPr>
          <a:spLocks/>
        </xdr:cNvSpPr>
      </xdr:nvSpPr>
      <xdr:spPr>
        <a:xfrm flipH="1">
          <a:off x="4876800" y="6248400"/>
          <a:ext cx="114300" cy="304800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45</xdr:row>
      <xdr:rowOff>123825</xdr:rowOff>
    </xdr:from>
    <xdr:to>
      <xdr:col>6</xdr:col>
      <xdr:colOff>257175</xdr:colOff>
      <xdr:row>47</xdr:row>
      <xdr:rowOff>95250</xdr:rowOff>
    </xdr:to>
    <xdr:sp>
      <xdr:nvSpPr>
        <xdr:cNvPr id="9" name="Nach rechts gekrümmter Pfeil 27"/>
        <xdr:cNvSpPr>
          <a:spLocks/>
        </xdr:cNvSpPr>
      </xdr:nvSpPr>
      <xdr:spPr>
        <a:xfrm>
          <a:off x="3352800" y="7410450"/>
          <a:ext cx="114300" cy="295275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43</xdr:row>
      <xdr:rowOff>66675</xdr:rowOff>
    </xdr:from>
    <xdr:to>
      <xdr:col>6</xdr:col>
      <xdr:colOff>257175</xdr:colOff>
      <xdr:row>45</xdr:row>
      <xdr:rowOff>38100</xdr:rowOff>
    </xdr:to>
    <xdr:sp>
      <xdr:nvSpPr>
        <xdr:cNvPr id="10" name="Nach rechts gekrümmter Pfeil 28"/>
        <xdr:cNvSpPr>
          <a:spLocks/>
        </xdr:cNvSpPr>
      </xdr:nvSpPr>
      <xdr:spPr>
        <a:xfrm>
          <a:off x="3352800" y="7029450"/>
          <a:ext cx="114300" cy="295275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43</xdr:row>
      <xdr:rowOff>76200</xdr:rowOff>
    </xdr:from>
    <xdr:to>
      <xdr:col>8</xdr:col>
      <xdr:colOff>704850</xdr:colOff>
      <xdr:row>45</xdr:row>
      <xdr:rowOff>57150</xdr:rowOff>
    </xdr:to>
    <xdr:sp>
      <xdr:nvSpPr>
        <xdr:cNvPr id="11" name="Nach rechts gekrümmter Pfeil 29"/>
        <xdr:cNvSpPr>
          <a:spLocks/>
        </xdr:cNvSpPr>
      </xdr:nvSpPr>
      <xdr:spPr>
        <a:xfrm flipH="1">
          <a:off x="4886325" y="7038975"/>
          <a:ext cx="114300" cy="304800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45</xdr:row>
      <xdr:rowOff>95250</xdr:rowOff>
    </xdr:from>
    <xdr:to>
      <xdr:col>8</xdr:col>
      <xdr:colOff>695325</xdr:colOff>
      <xdr:row>47</xdr:row>
      <xdr:rowOff>76200</xdr:rowOff>
    </xdr:to>
    <xdr:sp>
      <xdr:nvSpPr>
        <xdr:cNvPr id="12" name="Nach rechts gekrümmter Pfeil 30"/>
        <xdr:cNvSpPr>
          <a:spLocks/>
        </xdr:cNvSpPr>
      </xdr:nvSpPr>
      <xdr:spPr>
        <a:xfrm flipH="1">
          <a:off x="4876800" y="7381875"/>
          <a:ext cx="114300" cy="304800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52</xdr:row>
      <xdr:rowOff>123825</xdr:rowOff>
    </xdr:from>
    <xdr:to>
      <xdr:col>6</xdr:col>
      <xdr:colOff>257175</xdr:colOff>
      <xdr:row>54</xdr:row>
      <xdr:rowOff>95250</xdr:rowOff>
    </xdr:to>
    <xdr:sp>
      <xdr:nvSpPr>
        <xdr:cNvPr id="13" name="Nach rechts gekrümmter Pfeil 31"/>
        <xdr:cNvSpPr>
          <a:spLocks/>
        </xdr:cNvSpPr>
      </xdr:nvSpPr>
      <xdr:spPr>
        <a:xfrm>
          <a:off x="3352800" y="8543925"/>
          <a:ext cx="114300" cy="295275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50</xdr:row>
      <xdr:rowOff>66675</xdr:rowOff>
    </xdr:from>
    <xdr:to>
      <xdr:col>6</xdr:col>
      <xdr:colOff>257175</xdr:colOff>
      <xdr:row>52</xdr:row>
      <xdr:rowOff>38100</xdr:rowOff>
    </xdr:to>
    <xdr:sp>
      <xdr:nvSpPr>
        <xdr:cNvPr id="14" name="Nach rechts gekrümmter Pfeil 32"/>
        <xdr:cNvSpPr>
          <a:spLocks/>
        </xdr:cNvSpPr>
      </xdr:nvSpPr>
      <xdr:spPr>
        <a:xfrm>
          <a:off x="3352800" y="8162925"/>
          <a:ext cx="114300" cy="295275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50</xdr:row>
      <xdr:rowOff>76200</xdr:rowOff>
    </xdr:from>
    <xdr:to>
      <xdr:col>8</xdr:col>
      <xdr:colOff>704850</xdr:colOff>
      <xdr:row>52</xdr:row>
      <xdr:rowOff>57150</xdr:rowOff>
    </xdr:to>
    <xdr:sp>
      <xdr:nvSpPr>
        <xdr:cNvPr id="15" name="Nach rechts gekrümmter Pfeil 33"/>
        <xdr:cNvSpPr>
          <a:spLocks/>
        </xdr:cNvSpPr>
      </xdr:nvSpPr>
      <xdr:spPr>
        <a:xfrm flipH="1">
          <a:off x="4886325" y="8172450"/>
          <a:ext cx="114300" cy="304800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52</xdr:row>
      <xdr:rowOff>95250</xdr:rowOff>
    </xdr:from>
    <xdr:to>
      <xdr:col>8</xdr:col>
      <xdr:colOff>695325</xdr:colOff>
      <xdr:row>54</xdr:row>
      <xdr:rowOff>76200</xdr:rowOff>
    </xdr:to>
    <xdr:sp>
      <xdr:nvSpPr>
        <xdr:cNvPr id="16" name="Nach rechts gekrümmter Pfeil 34"/>
        <xdr:cNvSpPr>
          <a:spLocks/>
        </xdr:cNvSpPr>
      </xdr:nvSpPr>
      <xdr:spPr>
        <a:xfrm flipH="1">
          <a:off x="4876800" y="8515350"/>
          <a:ext cx="114300" cy="304800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Layout" zoomScaleNormal="115" workbookViewId="0" topLeftCell="A1">
      <selection activeCell="L11" sqref="L11"/>
    </sheetView>
  </sheetViews>
  <sheetFormatPr defaultColWidth="11.421875" defaultRowHeight="12.75"/>
  <cols>
    <col min="1" max="1" width="3.8515625" style="0" customWidth="1"/>
    <col min="2" max="2" width="9.7109375" style="0" customWidth="1"/>
    <col min="3" max="3" width="9.140625" style="0" customWidth="1"/>
    <col min="4" max="4" width="4.57421875" style="0" customWidth="1"/>
    <col min="5" max="5" width="15.8515625" style="0" customWidth="1"/>
    <col min="6" max="6" width="5.00390625" style="0" customWidth="1"/>
    <col min="7" max="7" width="9.28125" style="0" customWidth="1"/>
    <col min="8" max="8" width="7.00390625" style="0" customWidth="1"/>
    <col min="9" max="9" width="11.421875" style="0" customWidth="1"/>
    <col min="10" max="10" width="12.7109375" style="10" customWidth="1"/>
  </cols>
  <sheetData>
    <row r="1" spans="1:7" ht="12.75">
      <c r="A1" s="3" t="s">
        <v>63</v>
      </c>
      <c r="E1" s="6"/>
      <c r="G1" s="3" t="s">
        <v>0</v>
      </c>
    </row>
    <row r="2" spans="1:12" ht="12.75">
      <c r="A2" s="8"/>
      <c r="E2" s="6"/>
      <c r="F2" s="4"/>
      <c r="K2" s="7" t="s">
        <v>1</v>
      </c>
      <c r="L2" s="7"/>
    </row>
    <row r="3" spans="1:12" ht="12.75">
      <c r="A3" s="8">
        <v>1</v>
      </c>
      <c r="B3" s="14" t="s">
        <v>3</v>
      </c>
      <c r="C3" s="14" t="s">
        <v>4</v>
      </c>
      <c r="E3" s="6"/>
      <c r="F3" s="4"/>
      <c r="G3" s="14" t="str">
        <f>B3</f>
        <v>x</v>
      </c>
      <c r="H3" s="14" t="str">
        <f>C3</f>
        <v>y</v>
      </c>
      <c r="I3" s="14" t="s">
        <v>64</v>
      </c>
      <c r="K3" s="7" t="s">
        <v>2</v>
      </c>
      <c r="L3" s="7"/>
    </row>
    <row r="4" spans="1:9" ht="12.75">
      <c r="A4" s="8"/>
      <c r="B4" s="15">
        <f>VLOOKUP($A$3,Daten2!$B$2:$P$38,3,FALSE)</f>
        <v>1</v>
      </c>
      <c r="C4" s="15">
        <f>VLOOKUP($A$3,Daten2!$B$2:$P$38,4,FALSE)</f>
        <v>3.2</v>
      </c>
      <c r="E4" s="6"/>
      <c r="F4" s="11"/>
      <c r="G4" s="15">
        <f>B4</f>
        <v>1</v>
      </c>
      <c r="H4" s="16">
        <f>C4</f>
        <v>3.2</v>
      </c>
      <c r="I4" s="15">
        <f>H4/G4</f>
        <v>3.2</v>
      </c>
    </row>
    <row r="5" spans="1:9" ht="12.75">
      <c r="A5" s="8"/>
      <c r="B5" s="15">
        <f>VLOOKUP($A$3,Daten2!$B$2:$P$38,5,FALSE)</f>
        <v>2.5</v>
      </c>
      <c r="C5" s="15">
        <f>VLOOKUP($A$3,Daten2!$B$2:$P$38,6,FALSE)</f>
        <v>8</v>
      </c>
      <c r="E5" s="6"/>
      <c r="F5" s="4"/>
      <c r="G5" s="15">
        <f>B5</f>
        <v>2.5</v>
      </c>
      <c r="H5" s="16">
        <f>C5</f>
        <v>8</v>
      </c>
      <c r="I5" s="15">
        <f>H5/G5</f>
        <v>3.2</v>
      </c>
    </row>
    <row r="6" spans="1:9" ht="12.75">
      <c r="A6" s="8"/>
      <c r="B6" s="15">
        <f>VLOOKUP($A$3,Daten2!$B$2:$P$38,7,FALSE)</f>
        <v>5</v>
      </c>
      <c r="C6" s="15">
        <f>VLOOKUP($A$3,Daten2!$B$2:$P$38,8,FALSE)</f>
        <v>16</v>
      </c>
      <c r="E6" s="6"/>
      <c r="F6" s="11"/>
      <c r="G6" s="15">
        <f>B6</f>
        <v>5</v>
      </c>
      <c r="H6" s="16">
        <f>C6</f>
        <v>16</v>
      </c>
      <c r="I6" s="15">
        <f>H6/G6</f>
        <v>3.2</v>
      </c>
    </row>
    <row r="7" spans="1:9" ht="12.75">
      <c r="A7" s="8"/>
      <c r="B7" s="15">
        <f>VLOOKUP($A$3,Daten2!$B$2:$P$38,9,FALSE)</f>
        <v>7</v>
      </c>
      <c r="C7" s="15">
        <f>VLOOKUP($A$3,Daten2!$B$2:$P$38,10,FALSE)</f>
        <v>22.400000000000002</v>
      </c>
      <c r="E7" s="6"/>
      <c r="F7" s="4"/>
      <c r="G7" s="15">
        <f>B7</f>
        <v>7</v>
      </c>
      <c r="H7" s="16">
        <f>C7</f>
        <v>22.400000000000002</v>
      </c>
      <c r="I7" s="15">
        <f>H7/G7</f>
        <v>3.2</v>
      </c>
    </row>
    <row r="8" spans="1:6" ht="12.75">
      <c r="A8" s="8"/>
      <c r="B8" s="13"/>
      <c r="C8" s="13"/>
      <c r="E8" s="6"/>
      <c r="F8" s="4"/>
    </row>
    <row r="9" spans="1:9" ht="12.75">
      <c r="A9" s="8"/>
      <c r="B9" s="13"/>
      <c r="C9" s="13"/>
      <c r="E9" s="6"/>
      <c r="F9" s="4"/>
      <c r="G9" s="3" t="s">
        <v>65</v>
      </c>
      <c r="H9" t="str">
        <f>VLOOKUP($A$3,Daten2!$B$2:$P$38,15,FALSE)</f>
        <v>Zuordnung ist proportional</v>
      </c>
      <c r="I9" s="10"/>
    </row>
    <row r="10" spans="1:9" ht="12.75">
      <c r="A10" s="8"/>
      <c r="B10" s="13"/>
      <c r="C10" s="13"/>
      <c r="E10" s="6"/>
      <c r="F10" s="11"/>
      <c r="H10" s="9"/>
      <c r="I10" s="11"/>
    </row>
    <row r="11" spans="1:9" ht="12.75">
      <c r="A11" s="8">
        <v>2</v>
      </c>
      <c r="B11" s="14" t="s">
        <v>3</v>
      </c>
      <c r="C11" s="14" t="s">
        <v>4</v>
      </c>
      <c r="E11" s="6"/>
      <c r="F11" s="4"/>
      <c r="G11" s="14" t="str">
        <f>B11</f>
        <v>x</v>
      </c>
      <c r="H11" s="14" t="str">
        <f>C11</f>
        <v>y</v>
      </c>
      <c r="I11" s="14" t="s">
        <v>64</v>
      </c>
    </row>
    <row r="12" spans="1:9" ht="12.75">
      <c r="A12" s="8"/>
      <c r="B12" s="15">
        <f>VLOOKUP($A$11,Daten2!$B$2:$P$38,3,FALSE)</f>
        <v>1</v>
      </c>
      <c r="C12" s="15">
        <f>VLOOKUP($A$11,Daten2!$B$2:$P$38,4,FALSE)</f>
        <v>4.4</v>
      </c>
      <c r="E12" s="6"/>
      <c r="F12" s="11"/>
      <c r="G12" s="15">
        <f>B12</f>
        <v>1</v>
      </c>
      <c r="H12" s="16">
        <f>C12</f>
        <v>4.4</v>
      </c>
      <c r="I12" s="15">
        <f>H12/G12</f>
        <v>4.4</v>
      </c>
    </row>
    <row r="13" spans="1:9" ht="12.75">
      <c r="A13" s="8"/>
      <c r="B13" s="15">
        <f>VLOOKUP($A$11,Daten2!$B$2:$P$38,5,FALSE)</f>
        <v>2.5</v>
      </c>
      <c r="C13" s="15">
        <f>VLOOKUP($A$11,Daten2!$B$2:$P$38,6,FALSE)</f>
        <v>11</v>
      </c>
      <c r="E13" s="6"/>
      <c r="F13" s="4"/>
      <c r="G13" s="15">
        <f>B13</f>
        <v>2.5</v>
      </c>
      <c r="H13" s="16">
        <f>C13</f>
        <v>11</v>
      </c>
      <c r="I13" s="15">
        <f>H13/G13</f>
        <v>4.4</v>
      </c>
    </row>
    <row r="14" spans="1:9" ht="12.75">
      <c r="A14" s="8"/>
      <c r="B14" s="15">
        <f>VLOOKUP($A$11,Daten2!$B$2:$P$38,7,FALSE)</f>
        <v>5</v>
      </c>
      <c r="C14" s="15">
        <f>VLOOKUP($A$11,Daten2!$B$2:$P$38,8,FALSE)</f>
        <v>22</v>
      </c>
      <c r="E14" s="6"/>
      <c r="F14" s="11"/>
      <c r="G14" s="15">
        <f>B14</f>
        <v>5</v>
      </c>
      <c r="H14" s="16">
        <f>C14</f>
        <v>22</v>
      </c>
      <c r="I14" s="15">
        <f>H14/G14</f>
        <v>4.4</v>
      </c>
    </row>
    <row r="15" spans="1:9" ht="12.75">
      <c r="A15" s="8"/>
      <c r="B15" s="15">
        <f>VLOOKUP($A$11,Daten2!$B$2:$P$38,9,FALSE)</f>
        <v>7</v>
      </c>
      <c r="C15" s="15">
        <f>VLOOKUP($A$11,Daten2!$B$2:$P$38,10,FALSE)</f>
        <v>30.800000000000004</v>
      </c>
      <c r="E15" s="6"/>
      <c r="F15" s="4"/>
      <c r="G15" s="15">
        <f>B15</f>
        <v>7</v>
      </c>
      <c r="H15" s="16">
        <f>C15</f>
        <v>30.800000000000004</v>
      </c>
      <c r="I15" s="15">
        <f>H15/G15</f>
        <v>4.4</v>
      </c>
    </row>
    <row r="16" spans="1:6" ht="12.75">
      <c r="A16" s="8"/>
      <c r="B16" s="13"/>
      <c r="C16" s="13"/>
      <c r="E16" s="6"/>
      <c r="F16" s="4"/>
    </row>
    <row r="17" spans="1:9" ht="12.75">
      <c r="A17" s="8"/>
      <c r="B17" s="13"/>
      <c r="C17" s="13"/>
      <c r="E17" s="6"/>
      <c r="F17" s="4"/>
      <c r="G17" s="3" t="s">
        <v>65</v>
      </c>
      <c r="H17" t="str">
        <f>VLOOKUP($A$11,Daten2!$B$2:$P$38,15,FALSE)</f>
        <v>Zuordnung ist proportional</v>
      </c>
      <c r="I17" s="10"/>
    </row>
    <row r="18" spans="1:9" ht="12.75">
      <c r="A18" s="8"/>
      <c r="B18" s="13"/>
      <c r="C18" s="13"/>
      <c r="E18" s="6"/>
      <c r="F18" s="11"/>
      <c r="I18" s="11"/>
    </row>
    <row r="19" spans="1:9" ht="12.75">
      <c r="A19" s="8">
        <v>3</v>
      </c>
      <c r="B19" s="14" t="s">
        <v>3</v>
      </c>
      <c r="C19" s="14" t="s">
        <v>4</v>
      </c>
      <c r="E19" s="6"/>
      <c r="F19" s="4"/>
      <c r="G19" s="14" t="str">
        <f>B19</f>
        <v>x</v>
      </c>
      <c r="H19" s="14" t="str">
        <f>C19</f>
        <v>y</v>
      </c>
      <c r="I19" s="14" t="s">
        <v>64</v>
      </c>
    </row>
    <row r="20" spans="2:9" ht="12.75">
      <c r="B20" s="15">
        <f>VLOOKUP($A$19,Daten2!$B$2:$P$38,3,FALSE)</f>
        <v>1</v>
      </c>
      <c r="C20" s="15">
        <f>VLOOKUP($A$19,Daten2!$B$2:$P$38,4,FALSE)</f>
        <v>4.1</v>
      </c>
      <c r="E20" s="6"/>
      <c r="F20" s="11"/>
      <c r="G20" s="15">
        <f>B20</f>
        <v>1</v>
      </c>
      <c r="H20" s="16">
        <f>C20</f>
        <v>4.1</v>
      </c>
      <c r="I20" s="15">
        <f>H20/G20</f>
        <v>4.1</v>
      </c>
    </row>
    <row r="21" spans="2:9" ht="12.75">
      <c r="B21" s="15">
        <f>VLOOKUP($A$19,Daten2!$B$2:$P$38,5,FALSE)</f>
        <v>1.5</v>
      </c>
      <c r="C21" s="15">
        <f>VLOOKUP($A$19,Daten2!$B$2:$P$38,6,FALSE)</f>
        <v>6.1499999999999995</v>
      </c>
      <c r="E21" s="6"/>
      <c r="F21" s="4"/>
      <c r="G21" s="15">
        <f>B21</f>
        <v>1.5</v>
      </c>
      <c r="H21" s="16">
        <f>C21</f>
        <v>6.1499999999999995</v>
      </c>
      <c r="I21" s="15">
        <f>H21/G21</f>
        <v>4.1</v>
      </c>
    </row>
    <row r="22" spans="2:9" ht="12.75">
      <c r="B22" s="15">
        <f>VLOOKUP($A$19,Daten2!$B$2:$P$38,7,FALSE)</f>
        <v>2</v>
      </c>
      <c r="C22" s="15">
        <f>VLOOKUP($A$19,Daten2!$B$2:$P$38,8,FALSE)</f>
        <v>8.2</v>
      </c>
      <c r="E22" s="6"/>
      <c r="F22" s="11"/>
      <c r="G22" s="15">
        <f>B22</f>
        <v>2</v>
      </c>
      <c r="H22" s="16">
        <f>C22</f>
        <v>8.2</v>
      </c>
      <c r="I22" s="15">
        <f>H22/G22</f>
        <v>4.1</v>
      </c>
    </row>
    <row r="23" spans="2:9" ht="12.75">
      <c r="B23" s="15">
        <f>VLOOKUP($A$19,Daten2!$B$2:$P$38,9,FALSE)</f>
        <v>2.5</v>
      </c>
      <c r="C23" s="15">
        <f>VLOOKUP($A$19,Daten2!$B$2:$P$38,10,FALSE)</f>
        <v>10.25</v>
      </c>
      <c r="E23" s="6"/>
      <c r="F23" s="4"/>
      <c r="G23" s="15">
        <f>B23</f>
        <v>2.5</v>
      </c>
      <c r="H23" s="16">
        <f>C23</f>
        <v>10.25</v>
      </c>
      <c r="I23" s="15">
        <f>H23/G23</f>
        <v>4.1</v>
      </c>
    </row>
    <row r="24" spans="1:6" ht="12.75">
      <c r="A24" s="8"/>
      <c r="E24" s="6"/>
      <c r="F24" s="4"/>
    </row>
    <row r="25" spans="1:9" ht="12.75">
      <c r="A25" s="5"/>
      <c r="E25" s="6"/>
      <c r="F25" s="4"/>
      <c r="G25" s="3" t="s">
        <v>65</v>
      </c>
      <c r="H25" t="str">
        <f>VLOOKUP($A$19,Daten2!$B$2:$P$38,15,FALSE)</f>
        <v>Zuordnung ist proportional</v>
      </c>
      <c r="I25" s="10"/>
    </row>
    <row r="26" spans="1:9" ht="12.75">
      <c r="A26" s="5"/>
      <c r="E26" s="6"/>
      <c r="F26" s="4"/>
      <c r="G26" s="3"/>
      <c r="I26" s="10"/>
    </row>
    <row r="27" spans="5:9" ht="12.75">
      <c r="E27" s="6"/>
      <c r="F27" s="4"/>
      <c r="H27" s="9"/>
      <c r="I27" s="10"/>
    </row>
    <row r="28" spans="1:7" ht="12.75">
      <c r="A28" s="3" t="s">
        <v>62</v>
      </c>
      <c r="E28" s="6"/>
      <c r="F28" s="4"/>
      <c r="G28" s="3" t="s">
        <v>0</v>
      </c>
    </row>
    <row r="29" spans="1:6" ht="12.75">
      <c r="A29" s="8">
        <v>5</v>
      </c>
      <c r="E29" s="6"/>
      <c r="F29" s="4"/>
    </row>
    <row r="30" spans="1:9" ht="12.75">
      <c r="A30" s="5" t="str">
        <f>A29&amp;")"</f>
        <v>5)</v>
      </c>
      <c r="B30" t="str">
        <f>VLOOKUP($A29,Daten1!$B$2:$Q$38,14,)</f>
        <v>9 Gläser Gurken kosten 15,57 €.</v>
      </c>
      <c r="E30" s="6"/>
      <c r="F30" s="4"/>
      <c r="G30">
        <f>VLOOKUP($A29,Daten1!$B$2:$Q$38,5,)</f>
        <v>9</v>
      </c>
      <c r="H30" s="9" t="s">
        <v>13</v>
      </c>
      <c r="I30" s="10" t="str">
        <f>TEXT(VLOOKUP($A29,Daten1!$B$2:$Q$38,6,),"0,00")&amp;" €"</f>
        <v>15,57 €</v>
      </c>
    </row>
    <row r="31" spans="2:10" ht="12.75">
      <c r="B31" t="str">
        <f>VLOOKUP($A29,Daten1!$B$2:$Q$38,15,)</f>
        <v>Was kosten 12 Gläser Gurken?</v>
      </c>
      <c r="E31" s="6"/>
      <c r="F31" s="11" t="str">
        <f>":"&amp;VLOOKUP($A29,Daten1!$B$2:$Q$38,5,)</f>
        <v>:9</v>
      </c>
      <c r="H31" s="9"/>
      <c r="I31" s="11"/>
      <c r="J31" s="10" t="str">
        <f>":"&amp;VLOOKUP($A29,Daten1!$B$2:$Q$38,5,)</f>
        <v>:9</v>
      </c>
    </row>
    <row r="32" spans="5:9" ht="12.75">
      <c r="E32" s="6"/>
      <c r="F32" s="4"/>
      <c r="G32">
        <v>1</v>
      </c>
      <c r="H32" s="9" t="s">
        <v>13</v>
      </c>
      <c r="I32" s="10" t="str">
        <f>TEXT(VLOOKUP($A29,Daten1!$B$2:$Q$38,4,),"0,00")&amp;" €"</f>
        <v>1,73 €</v>
      </c>
    </row>
    <row r="33" spans="5:10" ht="12.75">
      <c r="E33" s="6"/>
      <c r="F33" s="11" t="str">
        <f>"·"&amp;VLOOKUP($A29,Daten1!$B$2:$Q$38,7,)</f>
        <v>·12</v>
      </c>
      <c r="I33" s="11"/>
      <c r="J33" s="10" t="str">
        <f>"·"&amp;VLOOKUP($A29,Daten1!$B$2:$Q$38,7,)</f>
        <v>·12</v>
      </c>
    </row>
    <row r="34" spans="5:9" ht="12.75">
      <c r="E34" s="6"/>
      <c r="F34" s="4"/>
      <c r="G34">
        <f>VLOOKUP($A29,Daten1!$B$2:$Q$38,7,)</f>
        <v>12</v>
      </c>
      <c r="H34" s="9" t="s">
        <v>13</v>
      </c>
      <c r="I34" s="10" t="str">
        <f>TEXT(VLOOKUP($A29,Daten1!$B$2:$Q$38,8,),"0,00")&amp;" €"</f>
        <v>20,76 €</v>
      </c>
    </row>
    <row r="35" spans="5:6" ht="12.75">
      <c r="E35" s="6"/>
      <c r="F35" s="4"/>
    </row>
    <row r="36" spans="1:6" ht="12.75">
      <c r="A36" s="8">
        <v>6</v>
      </c>
      <c r="E36" s="6"/>
      <c r="F36" s="4"/>
    </row>
    <row r="37" spans="1:9" ht="12.75">
      <c r="A37" s="5" t="str">
        <f>A36&amp;")"</f>
        <v>6)</v>
      </c>
      <c r="B37" t="str">
        <f>VLOOKUP($A36,Daten1!$B$2:$Q$38,14,)</f>
        <v>15 Becher Schlagsahne kosten 9,45 €.</v>
      </c>
      <c r="E37" s="6"/>
      <c r="F37" s="4"/>
      <c r="G37">
        <f>VLOOKUP($A36,Daten1!$B$2:$Q$38,5,)</f>
        <v>15</v>
      </c>
      <c r="H37" s="9" t="s">
        <v>13</v>
      </c>
      <c r="I37" s="10" t="str">
        <f>TEXT(VLOOKUP($A36,Daten1!$B$2:$Q$38,6,),"0,00")&amp;" €"</f>
        <v>9,45 €</v>
      </c>
    </row>
    <row r="38" spans="2:10" ht="12.75">
      <c r="B38" t="str">
        <f>VLOOKUP($A36,Daten1!$B$2:$Q$38,15,)</f>
        <v>Was kosten 18 Becher Schlagsahne?</v>
      </c>
      <c r="E38" s="6"/>
      <c r="F38" s="11" t="str">
        <f>":"&amp;VLOOKUP($A36,Daten1!$B$2:$Q$38,5,)</f>
        <v>:15</v>
      </c>
      <c r="H38" s="9"/>
      <c r="I38" s="11"/>
      <c r="J38" s="10" t="str">
        <f>":"&amp;VLOOKUP($A36,Daten1!$B$2:$Q$38,5,)</f>
        <v>:15</v>
      </c>
    </row>
    <row r="39" spans="5:9" ht="12.75">
      <c r="E39" s="6"/>
      <c r="F39" s="4"/>
      <c r="G39">
        <v>1</v>
      </c>
      <c r="H39" s="9" t="s">
        <v>13</v>
      </c>
      <c r="I39" s="10" t="str">
        <f>TEXT(VLOOKUP($A36,Daten1!$B$2:$Q$38,4,),"0,00")&amp;" €"</f>
        <v>0,63 €</v>
      </c>
    </row>
    <row r="40" spans="5:10" ht="12.75">
      <c r="E40" s="6"/>
      <c r="F40" s="11" t="str">
        <f>"·"&amp;VLOOKUP($A36,Daten1!$B$2:$Q$38,7,)</f>
        <v>·18</v>
      </c>
      <c r="I40" s="11"/>
      <c r="J40" s="10" t="str">
        <f>"·"&amp;VLOOKUP($A36,Daten1!$B$2:$Q$38,7,)</f>
        <v>·18</v>
      </c>
    </row>
    <row r="41" spans="5:9" ht="12.75">
      <c r="E41" s="6"/>
      <c r="F41" s="4"/>
      <c r="G41">
        <f>VLOOKUP($A36,Daten1!$B$2:$Q$38,7,)</f>
        <v>18</v>
      </c>
      <c r="H41" s="9" t="s">
        <v>13</v>
      </c>
      <c r="I41" s="10" t="str">
        <f>TEXT(VLOOKUP($A36,Daten1!$B$2:$Q$38,8,),"0,00")&amp;" €"</f>
        <v>11,34 €</v>
      </c>
    </row>
    <row r="42" spans="5:6" ht="12.75">
      <c r="E42" s="6"/>
      <c r="F42" s="4"/>
    </row>
    <row r="43" spans="1:6" ht="12.75">
      <c r="A43" s="8">
        <v>7</v>
      </c>
      <c r="E43" s="6"/>
      <c r="F43" s="4"/>
    </row>
    <row r="44" spans="1:9" ht="12.75">
      <c r="A44" s="5" t="str">
        <f>A43&amp;")"</f>
        <v>7)</v>
      </c>
      <c r="B44" t="str">
        <f>VLOOKUP($A43,Daten1!$B$2:$Q$38,14,)</f>
        <v>22 Tüten Chips kosten 31,24 €.</v>
      </c>
      <c r="E44" s="6"/>
      <c r="F44" s="4"/>
      <c r="G44">
        <f>VLOOKUP($A43,Daten1!$B$2:$Q$38,5,)</f>
        <v>22</v>
      </c>
      <c r="H44" s="9" t="s">
        <v>13</v>
      </c>
      <c r="I44" s="10" t="str">
        <f>TEXT(VLOOKUP($A43,Daten1!$B$2:$Q$38,6,),"0,00")&amp;" €"</f>
        <v>31,24 €</v>
      </c>
    </row>
    <row r="45" spans="2:10" ht="12.75">
      <c r="B45" t="str">
        <f>VLOOKUP($A43,Daten1!$B$2:$Q$38,15,)</f>
        <v>Was kosten 6 Tüten Chips?</v>
      </c>
      <c r="E45" s="6"/>
      <c r="F45" s="11" t="str">
        <f>":"&amp;VLOOKUP($A43,Daten1!$B$2:$Q$38,5,)</f>
        <v>:22</v>
      </c>
      <c r="H45" s="9"/>
      <c r="I45" s="11"/>
      <c r="J45" s="10" t="str">
        <f>":"&amp;VLOOKUP($A43,Daten1!$B$2:$Q$38,5,)</f>
        <v>:22</v>
      </c>
    </row>
    <row r="46" spans="5:9" ht="12.75">
      <c r="E46" s="6"/>
      <c r="F46" s="4"/>
      <c r="G46">
        <v>1</v>
      </c>
      <c r="H46" s="9" t="s">
        <v>13</v>
      </c>
      <c r="I46" s="10" t="str">
        <f>TEXT(VLOOKUP($A43,Daten1!$B$2:$Q$38,4,),"0,00")&amp;" €"</f>
        <v>1,42 €</v>
      </c>
    </row>
    <row r="47" spans="5:10" ht="12.75">
      <c r="E47" s="6"/>
      <c r="F47" s="11" t="str">
        <f>"·"&amp;VLOOKUP($A43,Daten1!$B$2:$Q$38,7,)</f>
        <v>·6</v>
      </c>
      <c r="I47" s="11"/>
      <c r="J47" s="10" t="str">
        <f>"·"&amp;VLOOKUP($A43,Daten1!$B$2:$Q$38,7,)</f>
        <v>·6</v>
      </c>
    </row>
    <row r="48" spans="5:9" ht="12.75">
      <c r="E48" s="6"/>
      <c r="F48" s="4"/>
      <c r="G48">
        <f>VLOOKUP($A43,Daten1!$B$2:$Q$38,7,)</f>
        <v>6</v>
      </c>
      <c r="H48" s="9" t="s">
        <v>13</v>
      </c>
      <c r="I48" s="10" t="str">
        <f>TEXT(VLOOKUP($A43,Daten1!$B$2:$Q$38,8,),"0,00")&amp;" €"</f>
        <v>8,52 €</v>
      </c>
    </row>
    <row r="49" spans="5:6" ht="12.75">
      <c r="E49" s="6"/>
      <c r="F49" s="4"/>
    </row>
    <row r="50" spans="1:6" ht="12.75">
      <c r="A50" s="8">
        <v>8</v>
      </c>
      <c r="E50" s="6"/>
      <c r="F50" s="4"/>
    </row>
    <row r="51" spans="1:9" ht="12.75">
      <c r="A51" s="5" t="str">
        <f>A50&amp;")"</f>
        <v>8)</v>
      </c>
      <c r="B51" t="str">
        <f>VLOOKUP($A50,Daten1!$B$2:$Q$38,14,)</f>
        <v>10 Gläser Nussnougatcreme kosten 18,00 €.</v>
      </c>
      <c r="E51" s="6"/>
      <c r="F51" s="4"/>
      <c r="G51">
        <f>VLOOKUP($A50,Daten1!$B$2:$Q$38,5,)</f>
        <v>10</v>
      </c>
      <c r="H51" s="9" t="s">
        <v>13</v>
      </c>
      <c r="I51" s="10" t="str">
        <f>TEXT(VLOOKUP($A50,Daten1!$B$2:$Q$38,6,),"0,00")&amp;" €"</f>
        <v>18,00 €</v>
      </c>
    </row>
    <row r="52" spans="2:10" ht="12.75">
      <c r="B52" t="str">
        <f>VLOOKUP($A50,Daten1!$B$2:$Q$38,15,)</f>
        <v>Was kosten 13 Gläser Nussnougatcreme?</v>
      </c>
      <c r="E52" s="6"/>
      <c r="F52" s="11" t="str">
        <f>":"&amp;VLOOKUP($A50,Daten1!$B$2:$Q$38,5,)</f>
        <v>:10</v>
      </c>
      <c r="H52" s="9"/>
      <c r="I52" s="11"/>
      <c r="J52" s="10" t="str">
        <f>":"&amp;VLOOKUP($A50,Daten1!$B$2:$Q$38,5,)</f>
        <v>:10</v>
      </c>
    </row>
    <row r="53" spans="5:9" ht="12.75">
      <c r="E53" s="6"/>
      <c r="F53" s="4"/>
      <c r="G53">
        <v>1</v>
      </c>
      <c r="H53" s="9" t="s">
        <v>13</v>
      </c>
      <c r="I53" s="10" t="str">
        <f>TEXT(VLOOKUP($A50,Daten1!$B$2:$Q$38,4,),"0,00")&amp;" €"</f>
        <v>1,80 €</v>
      </c>
    </row>
    <row r="54" spans="5:10" ht="12.75">
      <c r="E54" s="6"/>
      <c r="F54" s="11" t="str">
        <f>"·"&amp;VLOOKUP($A50,Daten1!$B$2:$Q$38,7,)</f>
        <v>·13</v>
      </c>
      <c r="I54" s="11"/>
      <c r="J54" s="10" t="str">
        <f>"·"&amp;VLOOKUP($A50,Daten1!$B$2:$Q$38,7,)</f>
        <v>·13</v>
      </c>
    </row>
    <row r="55" spans="5:9" ht="12.75">
      <c r="E55" s="6"/>
      <c r="F55" s="4"/>
      <c r="G55">
        <f>VLOOKUP($A50,Daten1!$B$2:$Q$38,7,)</f>
        <v>13</v>
      </c>
      <c r="H55" s="9" t="s">
        <v>13</v>
      </c>
      <c r="I55" s="10" t="str">
        <f>TEXT(VLOOKUP($A50,Daten1!$B$2:$Q$38,8,),"0,00")&amp;" €"</f>
        <v>23,40 €</v>
      </c>
    </row>
    <row r="56" spans="5:6" ht="12.75">
      <c r="E56" s="6"/>
      <c r="F56" s="4"/>
    </row>
    <row r="57" spans="1:6" ht="12.75">
      <c r="A57" s="5"/>
      <c r="E57" s="6"/>
      <c r="F57" s="4"/>
    </row>
  </sheetData>
  <sheetProtection/>
  <mergeCells count="2">
    <mergeCell ref="K2:L2"/>
    <mergeCell ref="K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9"/>
  <sheetViews>
    <sheetView zoomScalePageLayoutView="0" workbookViewId="0" topLeftCell="B1">
      <selection activeCell="I2" sqref="I2"/>
    </sheetView>
  </sheetViews>
  <sheetFormatPr defaultColWidth="11.421875" defaultRowHeight="12.75"/>
  <cols>
    <col min="2" max="2" width="35.00390625" style="0" customWidth="1"/>
    <col min="3" max="3" width="11.57421875" style="0" customWidth="1"/>
    <col min="4" max="4" width="8.57421875" style="0" customWidth="1"/>
    <col min="6" max="6" width="5.8515625" style="0" bestFit="1" customWidth="1"/>
    <col min="7" max="7" width="6.8515625" style="0" bestFit="1" customWidth="1"/>
    <col min="8" max="8" width="5.8515625" style="0" bestFit="1" customWidth="1"/>
    <col min="9" max="9" width="6.8515625" style="0" bestFit="1" customWidth="1"/>
    <col min="10" max="10" width="3.00390625" style="0" bestFit="1" customWidth="1"/>
    <col min="11" max="11" width="6.57421875" style="0" bestFit="1" customWidth="1"/>
    <col min="12" max="13" width="3.00390625" style="0" bestFit="1" customWidth="1"/>
    <col min="14" max="14" width="17.57421875" style="5" customWidth="1"/>
    <col min="15" max="15" width="34.7109375" style="0" bestFit="1" customWidth="1"/>
    <col min="16" max="16" width="36.00390625" style="0" bestFit="1" customWidth="1"/>
    <col min="17" max="17" width="5.8515625" style="0" bestFit="1" customWidth="1"/>
    <col min="18" max="18" width="5.8515625" style="0" customWidth="1"/>
  </cols>
  <sheetData>
    <row r="1" spans="1:18" ht="12.75">
      <c r="A1">
        <v>37</v>
      </c>
      <c r="C1" s="5" t="s">
        <v>11</v>
      </c>
      <c r="D1" s="5" t="s">
        <v>12</v>
      </c>
      <c r="E1" s="5" t="s">
        <v>6</v>
      </c>
      <c r="F1" s="5" t="s">
        <v>7</v>
      </c>
      <c r="G1" s="5" t="s">
        <v>9</v>
      </c>
      <c r="H1" s="5" t="s">
        <v>8</v>
      </c>
      <c r="I1" s="5" t="s">
        <v>10</v>
      </c>
      <c r="J1" s="5" t="s">
        <v>4</v>
      </c>
      <c r="K1" s="5" t="s">
        <v>6</v>
      </c>
      <c r="L1" s="5"/>
      <c r="M1" s="5"/>
      <c r="Q1" s="5" t="s">
        <v>8</v>
      </c>
      <c r="R1" s="5"/>
    </row>
    <row r="2" spans="1:23" ht="15">
      <c r="A2">
        <f ca="1">ROUND(RAND()*(A1-1)+0.5,0)</f>
        <v>32</v>
      </c>
      <c r="B2">
        <f aca="true" t="shared" si="0" ref="B2:B37">MOD(B1+$A$2,$A$1)</f>
        <v>32</v>
      </c>
      <c r="C2">
        <v>69</v>
      </c>
      <c r="D2">
        <v>139</v>
      </c>
      <c r="E2">
        <f ca="1">ROUND(RAND()*(D2-C2)+C2,0)/100</f>
        <v>1.02</v>
      </c>
      <c r="F2">
        <v>6</v>
      </c>
      <c r="G2" s="12">
        <f>E2*F2</f>
        <v>6.12</v>
      </c>
      <c r="H2">
        <f>IF(OR(Q2=F2,W2=1),F2+1,Q2)</f>
        <v>16</v>
      </c>
      <c r="I2" s="12">
        <f>H2*E2</f>
        <v>16.32</v>
      </c>
      <c r="J2">
        <f>_XLL.GGT(F2,H2)</f>
        <v>2</v>
      </c>
      <c r="K2" s="12">
        <f>J2*E2</f>
        <v>2.04</v>
      </c>
      <c r="L2">
        <f>F2/J2</f>
        <v>3</v>
      </c>
      <c r="M2">
        <f>H2/J2</f>
        <v>8</v>
      </c>
      <c r="N2" s="5" t="s">
        <v>5</v>
      </c>
      <c r="O2" t="str">
        <f>F2&amp;" "&amp;N2&amp;" kosten "&amp;TEXT(G2,"##,00")&amp;" €."</f>
        <v>6 Tüten Gummibärchen kosten 6,12 €.</v>
      </c>
      <c r="P2" s="5" t="str">
        <f>"Was kosten "&amp;H2&amp;" "&amp;N2&amp;"?"</f>
        <v>Was kosten 16 Tüten Gummibärchen?</v>
      </c>
      <c r="Q2">
        <f aca="true" ca="1" t="shared" si="1" ref="Q2:Q38">ROUND(RAND()*20+2,0)</f>
        <v>16</v>
      </c>
      <c r="S2">
        <f>F2/Q2</f>
        <v>0.375</v>
      </c>
      <c r="T2">
        <f>ROUND(S2,0)</f>
        <v>0</v>
      </c>
      <c r="U2">
        <f>Q2/F2</f>
        <v>2.6666666666666665</v>
      </c>
      <c r="V2" s="2">
        <f>ROUND(U2,0)</f>
        <v>3</v>
      </c>
      <c r="W2">
        <f>IF(OR(S2=T2,U2=V2),1,0)</f>
        <v>0</v>
      </c>
    </row>
    <row r="3" spans="2:23" ht="15">
      <c r="B3">
        <f t="shared" si="0"/>
        <v>27</v>
      </c>
      <c r="C3">
        <v>69</v>
      </c>
      <c r="D3">
        <v>139</v>
      </c>
      <c r="E3">
        <f aca="true" ca="1" t="shared" si="2" ref="E3:E38">ROUND(RAND()*(D3-C3)+C3,0)/100</f>
        <v>1.29</v>
      </c>
      <c r="F3">
        <f aca="true" ca="1" t="shared" si="3" ref="F3:F38">ROUND(RAND()*20+2,0)</f>
        <v>12</v>
      </c>
      <c r="G3" s="12">
        <f aca="true" t="shared" si="4" ref="G3:G16">E3*F3</f>
        <v>15.48</v>
      </c>
      <c r="H3">
        <f aca="true" t="shared" si="5" ref="H3:H38">IF(OR(Q3=F3,W3=1),F3+1,Q3)</f>
        <v>13</v>
      </c>
      <c r="I3" s="12">
        <f aca="true" t="shared" si="6" ref="I3:I16">H3*E3</f>
        <v>16.77</v>
      </c>
      <c r="J3">
        <f aca="true" t="shared" si="7" ref="J3:J16">_XLL.GGT(F3,H3)</f>
        <v>1</v>
      </c>
      <c r="K3" s="12">
        <f aca="true" t="shared" si="8" ref="K3:K16">J3*E3</f>
        <v>1.29</v>
      </c>
      <c r="L3">
        <f aca="true" t="shared" si="9" ref="L3:L16">F3/J3</f>
        <v>12</v>
      </c>
      <c r="M3">
        <f aca="true" t="shared" si="10" ref="M3:M16">H3/J3</f>
        <v>13</v>
      </c>
      <c r="N3" s="5" t="s">
        <v>14</v>
      </c>
      <c r="O3" t="str">
        <f aca="true" t="shared" si="11" ref="O3:O38">F3&amp;" "&amp;N3&amp;" kosten "&amp;TEXT(G3,"##,00")&amp;" €."</f>
        <v>12 Tafeln Schokolade kosten 15,48 €.</v>
      </c>
      <c r="P3" s="5" t="str">
        <f aca="true" t="shared" si="12" ref="P3:P38">"Was kosten "&amp;H3&amp;" "&amp;N3&amp;"?"</f>
        <v>Was kosten 13 Tafeln Schokolade?</v>
      </c>
      <c r="Q3">
        <f ca="1" t="shared" si="1"/>
        <v>12</v>
      </c>
      <c r="S3">
        <f aca="true" t="shared" si="13" ref="S3:S10">F3/Q3</f>
        <v>1</v>
      </c>
      <c r="T3">
        <f aca="true" t="shared" si="14" ref="T3:T38">ROUND(S3,0)</f>
        <v>1</v>
      </c>
      <c r="U3">
        <f aca="true" t="shared" si="15" ref="U3:U10">Q3/F3</f>
        <v>1</v>
      </c>
      <c r="V3" s="2">
        <f aca="true" t="shared" si="16" ref="V3:V38">ROUND(U3,0)</f>
        <v>1</v>
      </c>
      <c r="W3">
        <f aca="true" t="shared" si="17" ref="W3:W10">IF(OR(S3=T3,U3=V3),1,0)</f>
        <v>1</v>
      </c>
    </row>
    <row r="4" spans="2:23" ht="15">
      <c r="B4">
        <f t="shared" si="0"/>
        <v>22</v>
      </c>
      <c r="C4">
        <v>149</v>
      </c>
      <c r="D4">
        <v>299</v>
      </c>
      <c r="E4">
        <f ca="1" t="shared" si="2"/>
        <v>1.83</v>
      </c>
      <c r="F4">
        <f ca="1" t="shared" si="3"/>
        <v>21</v>
      </c>
      <c r="G4" s="12">
        <f t="shared" si="4"/>
        <v>38.43</v>
      </c>
      <c r="H4">
        <f t="shared" si="5"/>
        <v>18</v>
      </c>
      <c r="I4" s="12">
        <f t="shared" si="6"/>
        <v>32.94</v>
      </c>
      <c r="J4">
        <f t="shared" si="7"/>
        <v>3</v>
      </c>
      <c r="K4" s="12">
        <f t="shared" si="8"/>
        <v>5.49</v>
      </c>
      <c r="L4">
        <f t="shared" si="9"/>
        <v>7</v>
      </c>
      <c r="M4">
        <f t="shared" si="10"/>
        <v>6</v>
      </c>
      <c r="N4" s="5" t="s">
        <v>15</v>
      </c>
      <c r="O4" t="str">
        <f t="shared" si="11"/>
        <v>21 Packungen Kekse kosten 38,43 €.</v>
      </c>
      <c r="P4" s="5" t="str">
        <f t="shared" si="12"/>
        <v>Was kosten 18 Packungen Kekse?</v>
      </c>
      <c r="Q4">
        <f ca="1" t="shared" si="1"/>
        <v>18</v>
      </c>
      <c r="S4">
        <f t="shared" si="13"/>
        <v>1.1666666666666667</v>
      </c>
      <c r="T4">
        <f t="shared" si="14"/>
        <v>1</v>
      </c>
      <c r="U4">
        <f t="shared" si="15"/>
        <v>0.8571428571428571</v>
      </c>
      <c r="V4" s="2">
        <f t="shared" si="16"/>
        <v>1</v>
      </c>
      <c r="W4">
        <f t="shared" si="17"/>
        <v>0</v>
      </c>
    </row>
    <row r="5" spans="2:23" ht="15">
      <c r="B5">
        <f t="shared" si="0"/>
        <v>17</v>
      </c>
      <c r="C5">
        <v>99</v>
      </c>
      <c r="D5">
        <v>139</v>
      </c>
      <c r="E5">
        <f ca="1" t="shared" si="2"/>
        <v>1.22</v>
      </c>
      <c r="F5">
        <f ca="1" t="shared" si="3"/>
        <v>18</v>
      </c>
      <c r="G5" s="12">
        <f t="shared" si="4"/>
        <v>21.96</v>
      </c>
      <c r="H5">
        <f t="shared" si="5"/>
        <v>14</v>
      </c>
      <c r="I5" s="12">
        <f t="shared" si="6"/>
        <v>17.08</v>
      </c>
      <c r="J5">
        <f t="shared" si="7"/>
        <v>2</v>
      </c>
      <c r="K5" s="12">
        <f t="shared" si="8"/>
        <v>2.44</v>
      </c>
      <c r="L5">
        <f t="shared" si="9"/>
        <v>9</v>
      </c>
      <c r="M5">
        <f t="shared" si="10"/>
        <v>7</v>
      </c>
      <c r="N5" s="5" t="s">
        <v>16</v>
      </c>
      <c r="O5" t="str">
        <f t="shared" si="11"/>
        <v>18 Stücke Butter kosten 21,96 €.</v>
      </c>
      <c r="P5" s="5" t="str">
        <f t="shared" si="12"/>
        <v>Was kosten 14 Stücke Butter?</v>
      </c>
      <c r="Q5">
        <f ca="1" t="shared" si="1"/>
        <v>14</v>
      </c>
      <c r="S5">
        <f t="shared" si="13"/>
        <v>1.2857142857142858</v>
      </c>
      <c r="T5">
        <f t="shared" si="14"/>
        <v>1</v>
      </c>
      <c r="U5">
        <f t="shared" si="15"/>
        <v>0.7777777777777778</v>
      </c>
      <c r="V5" s="2">
        <f t="shared" si="16"/>
        <v>1</v>
      </c>
      <c r="W5">
        <f t="shared" si="17"/>
        <v>0</v>
      </c>
    </row>
    <row r="6" spans="2:23" ht="15">
      <c r="B6">
        <f t="shared" si="0"/>
        <v>12</v>
      </c>
      <c r="C6">
        <v>69</v>
      </c>
      <c r="D6">
        <v>119</v>
      </c>
      <c r="E6">
        <f ca="1" t="shared" si="2"/>
        <v>0.98</v>
      </c>
      <c r="F6">
        <f ca="1" t="shared" si="3"/>
        <v>3</v>
      </c>
      <c r="G6" s="12">
        <f t="shared" si="4"/>
        <v>2.94</v>
      </c>
      <c r="H6">
        <f t="shared" si="5"/>
        <v>5</v>
      </c>
      <c r="I6" s="12">
        <f t="shared" si="6"/>
        <v>4.9</v>
      </c>
      <c r="J6">
        <f t="shared" si="7"/>
        <v>1</v>
      </c>
      <c r="K6" s="12">
        <f t="shared" si="8"/>
        <v>0.98</v>
      </c>
      <c r="L6">
        <f t="shared" si="9"/>
        <v>3</v>
      </c>
      <c r="M6">
        <f t="shared" si="10"/>
        <v>5</v>
      </c>
      <c r="N6" s="5" t="s">
        <v>17</v>
      </c>
      <c r="O6" t="str">
        <f t="shared" si="11"/>
        <v>3 Dosen Cola kosten 2,94 €.</v>
      </c>
      <c r="P6" s="5" t="str">
        <f t="shared" si="12"/>
        <v>Was kosten 5 Dosen Cola?</v>
      </c>
      <c r="Q6">
        <f ca="1" t="shared" si="1"/>
        <v>5</v>
      </c>
      <c r="S6">
        <f t="shared" si="13"/>
        <v>0.6</v>
      </c>
      <c r="T6">
        <f t="shared" si="14"/>
        <v>1</v>
      </c>
      <c r="U6">
        <f t="shared" si="15"/>
        <v>1.6666666666666667</v>
      </c>
      <c r="V6" s="2">
        <f t="shared" si="16"/>
        <v>2</v>
      </c>
      <c r="W6">
        <f t="shared" si="17"/>
        <v>0</v>
      </c>
    </row>
    <row r="7" spans="2:23" ht="15">
      <c r="B7">
        <f t="shared" si="0"/>
        <v>7</v>
      </c>
      <c r="C7">
        <v>69</v>
      </c>
      <c r="D7">
        <v>179</v>
      </c>
      <c r="E7">
        <f ca="1" t="shared" si="2"/>
        <v>1.42</v>
      </c>
      <c r="F7">
        <f ca="1" t="shared" si="3"/>
        <v>22</v>
      </c>
      <c r="G7" s="12">
        <f t="shared" si="4"/>
        <v>31.24</v>
      </c>
      <c r="H7">
        <f t="shared" si="5"/>
        <v>6</v>
      </c>
      <c r="I7" s="12">
        <f t="shared" si="6"/>
        <v>8.52</v>
      </c>
      <c r="J7">
        <f t="shared" si="7"/>
        <v>2</v>
      </c>
      <c r="K7" s="12">
        <f t="shared" si="8"/>
        <v>2.84</v>
      </c>
      <c r="L7">
        <f t="shared" si="9"/>
        <v>11</v>
      </c>
      <c r="M7">
        <f t="shared" si="10"/>
        <v>3</v>
      </c>
      <c r="N7" s="5" t="s">
        <v>18</v>
      </c>
      <c r="O7" t="str">
        <f t="shared" si="11"/>
        <v>22 Tüten Chips kosten 31,24 €.</v>
      </c>
      <c r="P7" s="5" t="str">
        <f t="shared" si="12"/>
        <v>Was kosten 6 Tüten Chips?</v>
      </c>
      <c r="Q7">
        <f ca="1" t="shared" si="1"/>
        <v>6</v>
      </c>
      <c r="S7">
        <f t="shared" si="13"/>
        <v>3.6666666666666665</v>
      </c>
      <c r="T7">
        <f t="shared" si="14"/>
        <v>4</v>
      </c>
      <c r="U7">
        <f t="shared" si="15"/>
        <v>0.2727272727272727</v>
      </c>
      <c r="V7" s="2">
        <f t="shared" si="16"/>
        <v>0</v>
      </c>
      <c r="W7">
        <f t="shared" si="17"/>
        <v>0</v>
      </c>
    </row>
    <row r="8" spans="2:23" ht="15">
      <c r="B8">
        <f t="shared" si="0"/>
        <v>2</v>
      </c>
      <c r="C8">
        <v>69</v>
      </c>
      <c r="D8">
        <v>219</v>
      </c>
      <c r="E8">
        <f ca="1" t="shared" si="2"/>
        <v>1.44</v>
      </c>
      <c r="F8">
        <f ca="1" t="shared" si="3"/>
        <v>19</v>
      </c>
      <c r="G8" s="12">
        <f t="shared" si="4"/>
        <v>27.36</v>
      </c>
      <c r="H8">
        <f t="shared" si="5"/>
        <v>20</v>
      </c>
      <c r="I8" s="12">
        <f t="shared" si="6"/>
        <v>28.799999999999997</v>
      </c>
      <c r="J8">
        <f t="shared" si="7"/>
        <v>1</v>
      </c>
      <c r="K8" s="12">
        <f t="shared" si="8"/>
        <v>1.44</v>
      </c>
      <c r="L8">
        <f t="shared" si="9"/>
        <v>19</v>
      </c>
      <c r="M8">
        <f t="shared" si="10"/>
        <v>20</v>
      </c>
      <c r="N8" s="5" t="s">
        <v>19</v>
      </c>
      <c r="O8" t="str">
        <f t="shared" si="11"/>
        <v>19 Dosen Ananas kosten 27,36 €.</v>
      </c>
      <c r="P8" s="5" t="str">
        <f t="shared" si="12"/>
        <v>Was kosten 20 Dosen Ananas?</v>
      </c>
      <c r="Q8">
        <f ca="1" t="shared" si="1"/>
        <v>20</v>
      </c>
      <c r="S8">
        <f t="shared" si="13"/>
        <v>0.95</v>
      </c>
      <c r="T8">
        <f t="shared" si="14"/>
        <v>1</v>
      </c>
      <c r="U8">
        <f t="shared" si="15"/>
        <v>1.0526315789473684</v>
      </c>
      <c r="V8" s="2">
        <f t="shared" si="16"/>
        <v>1</v>
      </c>
      <c r="W8">
        <f t="shared" si="17"/>
        <v>0</v>
      </c>
    </row>
    <row r="9" spans="2:23" ht="15">
      <c r="B9">
        <f t="shared" si="0"/>
        <v>34</v>
      </c>
      <c r="C9">
        <v>25</v>
      </c>
      <c r="D9">
        <v>49</v>
      </c>
      <c r="E9">
        <f ca="1" t="shared" si="2"/>
        <v>0.34</v>
      </c>
      <c r="F9">
        <f ca="1" t="shared" si="3"/>
        <v>13</v>
      </c>
      <c r="G9" s="12">
        <f t="shared" si="4"/>
        <v>4.42</v>
      </c>
      <c r="H9">
        <f t="shared" si="5"/>
        <v>14</v>
      </c>
      <c r="I9" s="12">
        <f t="shared" si="6"/>
        <v>4.760000000000001</v>
      </c>
      <c r="J9">
        <f t="shared" si="7"/>
        <v>1</v>
      </c>
      <c r="K9" s="12">
        <f t="shared" si="8"/>
        <v>0.34</v>
      </c>
      <c r="L9">
        <f t="shared" si="9"/>
        <v>13</v>
      </c>
      <c r="M9">
        <f t="shared" si="10"/>
        <v>14</v>
      </c>
      <c r="N9" s="5" t="s">
        <v>20</v>
      </c>
      <c r="O9" t="str">
        <f t="shared" si="11"/>
        <v>13 Brötchen kosten 4,42 €.</v>
      </c>
      <c r="P9" s="5" t="str">
        <f t="shared" si="12"/>
        <v>Was kosten 14 Brötchen?</v>
      </c>
      <c r="Q9">
        <f ca="1" t="shared" si="1"/>
        <v>14</v>
      </c>
      <c r="S9">
        <f t="shared" si="13"/>
        <v>0.9285714285714286</v>
      </c>
      <c r="T9">
        <f t="shared" si="14"/>
        <v>1</v>
      </c>
      <c r="U9">
        <f t="shared" si="15"/>
        <v>1.0769230769230769</v>
      </c>
      <c r="V9" s="2">
        <f t="shared" si="16"/>
        <v>1</v>
      </c>
      <c r="W9">
        <f t="shared" si="17"/>
        <v>0</v>
      </c>
    </row>
    <row r="10" spans="2:23" ht="15">
      <c r="B10">
        <f t="shared" si="0"/>
        <v>29</v>
      </c>
      <c r="C10">
        <v>30</v>
      </c>
      <c r="D10">
        <v>99</v>
      </c>
      <c r="E10">
        <f ca="1" t="shared" si="2"/>
        <v>0.88</v>
      </c>
      <c r="F10">
        <f ca="1" t="shared" si="3"/>
        <v>20</v>
      </c>
      <c r="G10" s="12">
        <f t="shared" si="4"/>
        <v>17.6</v>
      </c>
      <c r="H10">
        <f t="shared" si="5"/>
        <v>19</v>
      </c>
      <c r="I10" s="12">
        <f t="shared" si="6"/>
        <v>16.72</v>
      </c>
      <c r="J10">
        <f t="shared" si="7"/>
        <v>1</v>
      </c>
      <c r="K10" s="12">
        <f t="shared" si="8"/>
        <v>0.88</v>
      </c>
      <c r="L10">
        <f t="shared" si="9"/>
        <v>20</v>
      </c>
      <c r="M10">
        <f t="shared" si="10"/>
        <v>19</v>
      </c>
      <c r="N10" s="5" t="s">
        <v>21</v>
      </c>
      <c r="O10" t="str">
        <f t="shared" si="11"/>
        <v>20 Brezeln kosten 17,60 €.</v>
      </c>
      <c r="P10" s="5" t="str">
        <f t="shared" si="12"/>
        <v>Was kosten 19 Brezeln?</v>
      </c>
      <c r="Q10">
        <f ca="1" t="shared" si="1"/>
        <v>19</v>
      </c>
      <c r="S10">
        <f t="shared" si="13"/>
        <v>1.0526315789473684</v>
      </c>
      <c r="T10">
        <f t="shared" si="14"/>
        <v>1</v>
      </c>
      <c r="U10">
        <f t="shared" si="15"/>
        <v>0.95</v>
      </c>
      <c r="V10" s="2">
        <f t="shared" si="16"/>
        <v>1</v>
      </c>
      <c r="W10">
        <f t="shared" si="17"/>
        <v>0</v>
      </c>
    </row>
    <row r="11" spans="2:23" ht="15">
      <c r="B11">
        <f t="shared" si="0"/>
        <v>24</v>
      </c>
      <c r="C11">
        <v>69</v>
      </c>
      <c r="D11">
        <v>139</v>
      </c>
      <c r="E11">
        <f ca="1" t="shared" si="2"/>
        <v>1.28</v>
      </c>
      <c r="F11">
        <f ca="1" t="shared" si="3"/>
        <v>10</v>
      </c>
      <c r="G11" s="12">
        <f t="shared" si="4"/>
        <v>12.8</v>
      </c>
      <c r="H11">
        <f t="shared" si="5"/>
        <v>11</v>
      </c>
      <c r="I11" s="12">
        <f t="shared" si="6"/>
        <v>14.08</v>
      </c>
      <c r="J11">
        <f t="shared" si="7"/>
        <v>1</v>
      </c>
      <c r="K11" s="12">
        <f t="shared" si="8"/>
        <v>1.28</v>
      </c>
      <c r="L11">
        <f t="shared" si="9"/>
        <v>10</v>
      </c>
      <c r="M11">
        <f t="shared" si="10"/>
        <v>11</v>
      </c>
      <c r="N11" s="5" t="s">
        <v>22</v>
      </c>
      <c r="O11" t="str">
        <f t="shared" si="11"/>
        <v>10 Stücke Seife kosten 12,80 €.</v>
      </c>
      <c r="P11" s="5" t="str">
        <f t="shared" si="12"/>
        <v>Was kosten 11 Stücke Seife?</v>
      </c>
      <c r="Q11">
        <f ca="1" t="shared" si="1"/>
        <v>5</v>
      </c>
      <c r="S11">
        <f aca="true" t="shared" si="18" ref="S11:S38">F11/Q11</f>
        <v>2</v>
      </c>
      <c r="T11">
        <f t="shared" si="14"/>
        <v>2</v>
      </c>
      <c r="U11">
        <f aca="true" t="shared" si="19" ref="U11:U38">Q11/F11</f>
        <v>0.5</v>
      </c>
      <c r="V11" s="2">
        <f t="shared" si="16"/>
        <v>1</v>
      </c>
      <c r="W11">
        <f aca="true" t="shared" si="20" ref="W11:W38">IF(OR(S11=T11,U11=V11),1,0)</f>
        <v>1</v>
      </c>
    </row>
    <row r="12" spans="2:23" ht="15">
      <c r="B12">
        <f t="shared" si="0"/>
        <v>19</v>
      </c>
      <c r="C12">
        <v>29</v>
      </c>
      <c r="D12">
        <v>99</v>
      </c>
      <c r="E12">
        <f ca="1" t="shared" si="2"/>
        <v>0.64</v>
      </c>
      <c r="F12">
        <f ca="1" t="shared" si="3"/>
        <v>17</v>
      </c>
      <c r="G12" s="12">
        <f t="shared" si="4"/>
        <v>10.88</v>
      </c>
      <c r="H12">
        <f t="shared" si="5"/>
        <v>21</v>
      </c>
      <c r="I12" s="12">
        <f t="shared" si="6"/>
        <v>13.44</v>
      </c>
      <c r="J12">
        <f t="shared" si="7"/>
        <v>1</v>
      </c>
      <c r="K12" s="12">
        <f t="shared" si="8"/>
        <v>0.64</v>
      </c>
      <c r="L12">
        <f t="shared" si="9"/>
        <v>17</v>
      </c>
      <c r="M12">
        <f t="shared" si="10"/>
        <v>21</v>
      </c>
      <c r="N12" s="5" t="s">
        <v>23</v>
      </c>
      <c r="O12" t="str">
        <f t="shared" si="11"/>
        <v>17 Gurken kosten 10,88 €.</v>
      </c>
      <c r="P12" s="5" t="str">
        <f t="shared" si="12"/>
        <v>Was kosten 21 Gurken?</v>
      </c>
      <c r="Q12">
        <f ca="1" t="shared" si="1"/>
        <v>21</v>
      </c>
      <c r="S12">
        <f t="shared" si="18"/>
        <v>0.8095238095238095</v>
      </c>
      <c r="T12">
        <f t="shared" si="14"/>
        <v>1</v>
      </c>
      <c r="U12">
        <f t="shared" si="19"/>
        <v>1.2352941176470589</v>
      </c>
      <c r="V12" s="2">
        <f t="shared" si="16"/>
        <v>1</v>
      </c>
      <c r="W12">
        <f t="shared" si="20"/>
        <v>0</v>
      </c>
    </row>
    <row r="13" spans="2:23" ht="15">
      <c r="B13">
        <f t="shared" si="0"/>
        <v>14</v>
      </c>
      <c r="C13">
        <v>17</v>
      </c>
      <c r="D13">
        <v>89</v>
      </c>
      <c r="E13">
        <f ca="1" t="shared" si="2"/>
        <v>0.25</v>
      </c>
      <c r="F13">
        <f ca="1" t="shared" si="3"/>
        <v>3</v>
      </c>
      <c r="G13" s="12">
        <f t="shared" si="4"/>
        <v>0.75</v>
      </c>
      <c r="H13">
        <f t="shared" si="5"/>
        <v>11</v>
      </c>
      <c r="I13" s="12">
        <f t="shared" si="6"/>
        <v>2.75</v>
      </c>
      <c r="J13">
        <f t="shared" si="7"/>
        <v>1</v>
      </c>
      <c r="K13" s="12">
        <f t="shared" si="8"/>
        <v>0.25</v>
      </c>
      <c r="L13">
        <f t="shared" si="9"/>
        <v>3</v>
      </c>
      <c r="M13">
        <f t="shared" si="10"/>
        <v>11</v>
      </c>
      <c r="N13" s="5" t="s">
        <v>24</v>
      </c>
      <c r="O13" t="str">
        <f t="shared" si="11"/>
        <v>3 Becher Joghurt kosten ,75 €.</v>
      </c>
      <c r="P13" s="5" t="str">
        <f t="shared" si="12"/>
        <v>Was kosten 11 Becher Joghurt?</v>
      </c>
      <c r="Q13">
        <f ca="1" t="shared" si="1"/>
        <v>11</v>
      </c>
      <c r="S13">
        <f t="shared" si="18"/>
        <v>0.2727272727272727</v>
      </c>
      <c r="T13">
        <f t="shared" si="14"/>
        <v>0</v>
      </c>
      <c r="U13">
        <f t="shared" si="19"/>
        <v>3.6666666666666665</v>
      </c>
      <c r="V13" s="2">
        <f t="shared" si="16"/>
        <v>4</v>
      </c>
      <c r="W13">
        <f t="shared" si="20"/>
        <v>0</v>
      </c>
    </row>
    <row r="14" spans="2:23" ht="15">
      <c r="B14">
        <f t="shared" si="0"/>
        <v>9</v>
      </c>
      <c r="C14">
        <v>399</v>
      </c>
      <c r="D14">
        <v>599</v>
      </c>
      <c r="E14">
        <f ca="1" t="shared" si="2"/>
        <v>5.44</v>
      </c>
      <c r="F14">
        <f ca="1" t="shared" si="3"/>
        <v>21</v>
      </c>
      <c r="G14" s="12">
        <f t="shared" si="4"/>
        <v>114.24000000000001</v>
      </c>
      <c r="H14">
        <f t="shared" si="5"/>
        <v>6</v>
      </c>
      <c r="I14" s="12">
        <f t="shared" si="6"/>
        <v>32.64</v>
      </c>
      <c r="J14">
        <f t="shared" si="7"/>
        <v>3</v>
      </c>
      <c r="K14" s="12">
        <f t="shared" si="8"/>
        <v>16.32</v>
      </c>
      <c r="L14">
        <f t="shared" si="9"/>
        <v>7</v>
      </c>
      <c r="M14">
        <f t="shared" si="10"/>
        <v>2</v>
      </c>
      <c r="N14" s="5" t="s">
        <v>25</v>
      </c>
      <c r="O14" t="str">
        <f t="shared" si="11"/>
        <v>21 Flaschen Sekt kosten 114,24 €.</v>
      </c>
      <c r="P14" s="5" t="str">
        <f t="shared" si="12"/>
        <v>Was kosten 6 Flaschen Sekt?</v>
      </c>
      <c r="Q14">
        <f ca="1" t="shared" si="1"/>
        <v>6</v>
      </c>
      <c r="S14">
        <f t="shared" si="18"/>
        <v>3.5</v>
      </c>
      <c r="T14">
        <f t="shared" si="14"/>
        <v>4</v>
      </c>
      <c r="U14">
        <f t="shared" si="19"/>
        <v>0.2857142857142857</v>
      </c>
      <c r="V14" s="2">
        <f t="shared" si="16"/>
        <v>0</v>
      </c>
      <c r="W14">
        <f t="shared" si="20"/>
        <v>0</v>
      </c>
    </row>
    <row r="15" spans="2:23" ht="15">
      <c r="B15">
        <f t="shared" si="0"/>
        <v>4</v>
      </c>
      <c r="C15">
        <v>88</v>
      </c>
      <c r="D15">
        <v>189</v>
      </c>
      <c r="E15">
        <f ca="1" t="shared" si="2"/>
        <v>1.71</v>
      </c>
      <c r="F15">
        <f ca="1" t="shared" si="3"/>
        <v>11</v>
      </c>
      <c r="G15" s="12">
        <f t="shared" si="4"/>
        <v>18.81</v>
      </c>
      <c r="H15">
        <f t="shared" si="5"/>
        <v>17</v>
      </c>
      <c r="I15" s="12">
        <f t="shared" si="6"/>
        <v>29.07</v>
      </c>
      <c r="J15">
        <f t="shared" si="7"/>
        <v>1</v>
      </c>
      <c r="K15" s="12">
        <f t="shared" si="8"/>
        <v>1.71</v>
      </c>
      <c r="L15">
        <f t="shared" si="9"/>
        <v>11</v>
      </c>
      <c r="M15">
        <f t="shared" si="10"/>
        <v>17</v>
      </c>
      <c r="N15" s="5" t="s">
        <v>26</v>
      </c>
      <c r="O15" t="str">
        <f t="shared" si="11"/>
        <v>11 Packungen Käseaufschnitt kosten 18,81 €.</v>
      </c>
      <c r="P15" s="5" t="str">
        <f t="shared" si="12"/>
        <v>Was kosten 17 Packungen Käseaufschnitt?</v>
      </c>
      <c r="Q15">
        <f ca="1" t="shared" si="1"/>
        <v>17</v>
      </c>
      <c r="S15">
        <f t="shared" si="18"/>
        <v>0.6470588235294118</v>
      </c>
      <c r="T15">
        <f t="shared" si="14"/>
        <v>1</v>
      </c>
      <c r="U15">
        <f t="shared" si="19"/>
        <v>1.5454545454545454</v>
      </c>
      <c r="V15" s="2">
        <f t="shared" si="16"/>
        <v>2</v>
      </c>
      <c r="W15">
        <f t="shared" si="20"/>
        <v>0</v>
      </c>
    </row>
    <row r="16" spans="2:23" ht="15">
      <c r="B16">
        <f t="shared" si="0"/>
        <v>36</v>
      </c>
      <c r="C16">
        <v>79</v>
      </c>
      <c r="D16">
        <v>159</v>
      </c>
      <c r="E16">
        <f ca="1" t="shared" si="2"/>
        <v>1.21</v>
      </c>
      <c r="F16">
        <f ca="1" t="shared" si="3"/>
        <v>14</v>
      </c>
      <c r="G16" s="12">
        <f t="shared" si="4"/>
        <v>16.939999999999998</v>
      </c>
      <c r="H16">
        <f t="shared" si="5"/>
        <v>22</v>
      </c>
      <c r="I16" s="12">
        <f t="shared" si="6"/>
        <v>26.619999999999997</v>
      </c>
      <c r="J16">
        <f t="shared" si="7"/>
        <v>2</v>
      </c>
      <c r="K16" s="12">
        <f t="shared" si="8"/>
        <v>2.42</v>
      </c>
      <c r="L16">
        <f t="shared" si="9"/>
        <v>7</v>
      </c>
      <c r="M16">
        <f t="shared" si="10"/>
        <v>11</v>
      </c>
      <c r="N16" s="5" t="s">
        <v>27</v>
      </c>
      <c r="O16" t="str">
        <f t="shared" si="11"/>
        <v>14 Liter Orangensaft kosten 16,94 €.</v>
      </c>
      <c r="P16" s="5" t="str">
        <f t="shared" si="12"/>
        <v>Was kosten 22 Liter Orangensaft?</v>
      </c>
      <c r="Q16">
        <f ca="1" t="shared" si="1"/>
        <v>22</v>
      </c>
      <c r="S16">
        <f t="shared" si="18"/>
        <v>0.6363636363636364</v>
      </c>
      <c r="T16">
        <f t="shared" si="14"/>
        <v>1</v>
      </c>
      <c r="U16">
        <f t="shared" si="19"/>
        <v>1.5714285714285714</v>
      </c>
      <c r="V16" s="2">
        <f t="shared" si="16"/>
        <v>2</v>
      </c>
      <c r="W16">
        <f t="shared" si="20"/>
        <v>0</v>
      </c>
    </row>
    <row r="17" spans="2:23" ht="15">
      <c r="B17">
        <f t="shared" si="0"/>
        <v>31</v>
      </c>
      <c r="C17">
        <v>49</v>
      </c>
      <c r="D17">
        <v>119</v>
      </c>
      <c r="E17">
        <f ca="1" t="shared" si="2"/>
        <v>1.09</v>
      </c>
      <c r="F17">
        <f ca="1" t="shared" si="3"/>
        <v>22</v>
      </c>
      <c r="G17" s="12">
        <f aca="true" t="shared" si="21" ref="G17:G38">E17*F17</f>
        <v>23.98</v>
      </c>
      <c r="H17">
        <f t="shared" si="5"/>
        <v>14</v>
      </c>
      <c r="I17" s="12">
        <f aca="true" t="shared" si="22" ref="I17:I38">H17*E17</f>
        <v>15.260000000000002</v>
      </c>
      <c r="J17">
        <f aca="true" t="shared" si="23" ref="J17:J38">_XLL.GGT(F17,H17)</f>
        <v>2</v>
      </c>
      <c r="K17" s="12">
        <f aca="true" t="shared" si="24" ref="K17:K38">J17*E17</f>
        <v>2.18</v>
      </c>
      <c r="L17">
        <f aca="true" t="shared" si="25" ref="L17:L38">F17/J17</f>
        <v>11</v>
      </c>
      <c r="M17">
        <f aca="true" t="shared" si="26" ref="M17:M38">H17/J17</f>
        <v>7</v>
      </c>
      <c r="N17" s="5" t="s">
        <v>28</v>
      </c>
      <c r="O17" t="str">
        <f t="shared" si="11"/>
        <v>22 Köpfe Salat kosten 23,98 €.</v>
      </c>
      <c r="P17" s="5" t="str">
        <f t="shared" si="12"/>
        <v>Was kosten 14 Köpfe Salat?</v>
      </c>
      <c r="Q17">
        <f ca="1" t="shared" si="1"/>
        <v>14</v>
      </c>
      <c r="S17">
        <f t="shared" si="18"/>
        <v>1.5714285714285714</v>
      </c>
      <c r="T17">
        <f t="shared" si="14"/>
        <v>2</v>
      </c>
      <c r="U17">
        <f t="shared" si="19"/>
        <v>0.6363636363636364</v>
      </c>
      <c r="V17" s="2">
        <f t="shared" si="16"/>
        <v>1</v>
      </c>
      <c r="W17">
        <f t="shared" si="20"/>
        <v>0</v>
      </c>
    </row>
    <row r="18" spans="2:23" ht="15">
      <c r="B18">
        <f t="shared" si="0"/>
        <v>26</v>
      </c>
      <c r="C18">
        <v>149</v>
      </c>
      <c r="D18">
        <v>199</v>
      </c>
      <c r="E18">
        <f ca="1" t="shared" si="2"/>
        <v>1.73</v>
      </c>
      <c r="F18">
        <f ca="1" t="shared" si="3"/>
        <v>11</v>
      </c>
      <c r="G18" s="12">
        <f t="shared" si="21"/>
        <v>19.03</v>
      </c>
      <c r="H18">
        <f t="shared" si="5"/>
        <v>12</v>
      </c>
      <c r="I18" s="12">
        <f t="shared" si="22"/>
        <v>20.759999999999998</v>
      </c>
      <c r="J18">
        <f t="shared" si="23"/>
        <v>1</v>
      </c>
      <c r="K18" s="12">
        <f t="shared" si="24"/>
        <v>1.73</v>
      </c>
      <c r="L18">
        <f t="shared" si="25"/>
        <v>11</v>
      </c>
      <c r="M18">
        <f t="shared" si="26"/>
        <v>12</v>
      </c>
      <c r="N18" s="5" t="s">
        <v>29</v>
      </c>
      <c r="O18" t="str">
        <f t="shared" si="11"/>
        <v>11 Gläser Marmelade kosten 19,03 €.</v>
      </c>
      <c r="P18" s="5" t="str">
        <f t="shared" si="12"/>
        <v>Was kosten 12 Gläser Marmelade?</v>
      </c>
      <c r="Q18">
        <f ca="1" t="shared" si="1"/>
        <v>11</v>
      </c>
      <c r="S18">
        <f t="shared" si="18"/>
        <v>1</v>
      </c>
      <c r="T18">
        <f t="shared" si="14"/>
        <v>1</v>
      </c>
      <c r="U18">
        <f t="shared" si="19"/>
        <v>1</v>
      </c>
      <c r="V18" s="2">
        <f t="shared" si="16"/>
        <v>1</v>
      </c>
      <c r="W18">
        <f t="shared" si="20"/>
        <v>1</v>
      </c>
    </row>
    <row r="19" spans="2:23" ht="15">
      <c r="B19">
        <f t="shared" si="0"/>
        <v>21</v>
      </c>
      <c r="C19">
        <v>219</v>
      </c>
      <c r="D19">
        <v>289</v>
      </c>
      <c r="E19">
        <f ca="1" t="shared" si="2"/>
        <v>2.66</v>
      </c>
      <c r="F19">
        <f ca="1" t="shared" si="3"/>
        <v>13</v>
      </c>
      <c r="G19" s="12">
        <f t="shared" si="21"/>
        <v>34.58</v>
      </c>
      <c r="H19">
        <f t="shared" si="5"/>
        <v>17</v>
      </c>
      <c r="I19" s="12">
        <f t="shared" si="22"/>
        <v>45.22</v>
      </c>
      <c r="J19">
        <f t="shared" si="23"/>
        <v>1</v>
      </c>
      <c r="K19" s="12">
        <f t="shared" si="24"/>
        <v>2.66</v>
      </c>
      <c r="L19">
        <f t="shared" si="25"/>
        <v>13</v>
      </c>
      <c r="M19">
        <f t="shared" si="26"/>
        <v>17</v>
      </c>
      <c r="N19" s="5" t="s">
        <v>30</v>
      </c>
      <c r="O19" t="str">
        <f t="shared" si="11"/>
        <v>13 Flaschen Öl kosten 34,58 €.</v>
      </c>
      <c r="P19" s="5" t="str">
        <f t="shared" si="12"/>
        <v>Was kosten 17 Flaschen Öl?</v>
      </c>
      <c r="Q19">
        <f ca="1" t="shared" si="1"/>
        <v>17</v>
      </c>
      <c r="S19">
        <f t="shared" si="18"/>
        <v>0.7647058823529411</v>
      </c>
      <c r="T19">
        <f t="shared" si="14"/>
        <v>1</v>
      </c>
      <c r="U19">
        <f t="shared" si="19"/>
        <v>1.3076923076923077</v>
      </c>
      <c r="V19" s="2">
        <f t="shared" si="16"/>
        <v>1</v>
      </c>
      <c r="W19">
        <f t="shared" si="20"/>
        <v>0</v>
      </c>
    </row>
    <row r="20" spans="2:23" ht="15">
      <c r="B20">
        <f t="shared" si="0"/>
        <v>16</v>
      </c>
      <c r="C20">
        <v>111</v>
      </c>
      <c r="D20">
        <v>339</v>
      </c>
      <c r="E20">
        <f ca="1" t="shared" si="2"/>
        <v>3.29</v>
      </c>
      <c r="F20">
        <f ca="1" t="shared" si="3"/>
        <v>20</v>
      </c>
      <c r="G20" s="12">
        <f t="shared" si="21"/>
        <v>65.8</v>
      </c>
      <c r="H20">
        <f t="shared" si="5"/>
        <v>9</v>
      </c>
      <c r="I20" s="12">
        <f t="shared" si="22"/>
        <v>29.61</v>
      </c>
      <c r="J20">
        <f t="shared" si="23"/>
        <v>1</v>
      </c>
      <c r="K20" s="12">
        <f t="shared" si="24"/>
        <v>3.29</v>
      </c>
      <c r="L20">
        <f t="shared" si="25"/>
        <v>20</v>
      </c>
      <c r="M20">
        <f t="shared" si="26"/>
        <v>9</v>
      </c>
      <c r="N20" s="5" t="s">
        <v>31</v>
      </c>
      <c r="O20" t="str">
        <f t="shared" si="11"/>
        <v>20 Packungen Eis kosten 65,80 €.</v>
      </c>
      <c r="P20" s="5" t="str">
        <f t="shared" si="12"/>
        <v>Was kosten 9 Packungen Eis?</v>
      </c>
      <c r="Q20">
        <f ca="1" t="shared" si="1"/>
        <v>9</v>
      </c>
      <c r="S20">
        <f t="shared" si="18"/>
        <v>2.2222222222222223</v>
      </c>
      <c r="T20">
        <f t="shared" si="14"/>
        <v>2</v>
      </c>
      <c r="U20">
        <f t="shared" si="19"/>
        <v>0.45</v>
      </c>
      <c r="V20" s="2">
        <f t="shared" si="16"/>
        <v>0</v>
      </c>
      <c r="W20">
        <f t="shared" si="20"/>
        <v>0</v>
      </c>
    </row>
    <row r="21" spans="2:23" ht="15">
      <c r="B21">
        <f t="shared" si="0"/>
        <v>11</v>
      </c>
      <c r="C21">
        <v>139</v>
      </c>
      <c r="D21">
        <v>219</v>
      </c>
      <c r="E21">
        <f ca="1" t="shared" si="2"/>
        <v>1.49</v>
      </c>
      <c r="F21">
        <f ca="1" t="shared" si="3"/>
        <v>13</v>
      </c>
      <c r="G21" s="12">
        <f t="shared" si="21"/>
        <v>19.37</v>
      </c>
      <c r="H21">
        <f t="shared" si="5"/>
        <v>8</v>
      </c>
      <c r="I21" s="12">
        <f t="shared" si="22"/>
        <v>11.92</v>
      </c>
      <c r="J21">
        <f t="shared" si="23"/>
        <v>1</v>
      </c>
      <c r="K21" s="12">
        <f t="shared" si="24"/>
        <v>1.49</v>
      </c>
      <c r="L21">
        <f t="shared" si="25"/>
        <v>13</v>
      </c>
      <c r="M21">
        <f t="shared" si="26"/>
        <v>8</v>
      </c>
      <c r="N21" s="5" t="s">
        <v>32</v>
      </c>
      <c r="O21" t="str">
        <f t="shared" si="11"/>
        <v>13 Packungen Schokoriegel kosten 19,37 €.</v>
      </c>
      <c r="P21" s="5" t="str">
        <f t="shared" si="12"/>
        <v>Was kosten 8 Packungen Schokoriegel?</v>
      </c>
      <c r="Q21">
        <f ca="1" t="shared" si="1"/>
        <v>8</v>
      </c>
      <c r="S21">
        <f t="shared" si="18"/>
        <v>1.625</v>
      </c>
      <c r="T21">
        <f t="shared" si="14"/>
        <v>2</v>
      </c>
      <c r="U21">
        <f t="shared" si="19"/>
        <v>0.6153846153846154</v>
      </c>
      <c r="V21" s="2">
        <f t="shared" si="16"/>
        <v>1</v>
      </c>
      <c r="W21">
        <f t="shared" si="20"/>
        <v>0</v>
      </c>
    </row>
    <row r="22" spans="2:23" ht="15">
      <c r="B22">
        <f t="shared" si="0"/>
        <v>6</v>
      </c>
      <c r="C22">
        <v>39</v>
      </c>
      <c r="D22">
        <v>89</v>
      </c>
      <c r="E22">
        <f ca="1" t="shared" si="2"/>
        <v>0.63</v>
      </c>
      <c r="F22">
        <f ca="1" t="shared" si="3"/>
        <v>15</v>
      </c>
      <c r="G22" s="12">
        <f t="shared" si="21"/>
        <v>9.45</v>
      </c>
      <c r="H22">
        <f t="shared" si="5"/>
        <v>18</v>
      </c>
      <c r="I22" s="12">
        <f t="shared" si="22"/>
        <v>11.34</v>
      </c>
      <c r="J22">
        <f t="shared" si="23"/>
        <v>3</v>
      </c>
      <c r="K22" s="12">
        <f t="shared" si="24"/>
        <v>1.8900000000000001</v>
      </c>
      <c r="L22">
        <f t="shared" si="25"/>
        <v>5</v>
      </c>
      <c r="M22">
        <f t="shared" si="26"/>
        <v>6</v>
      </c>
      <c r="N22" s="5" t="s">
        <v>33</v>
      </c>
      <c r="O22" t="str">
        <f t="shared" si="11"/>
        <v>15 Becher Schlagsahne kosten 9,45 €.</v>
      </c>
      <c r="P22" s="5" t="str">
        <f t="shared" si="12"/>
        <v>Was kosten 18 Becher Schlagsahne?</v>
      </c>
      <c r="Q22">
        <f ca="1" t="shared" si="1"/>
        <v>18</v>
      </c>
      <c r="S22">
        <f t="shared" si="18"/>
        <v>0.8333333333333334</v>
      </c>
      <c r="T22">
        <f t="shared" si="14"/>
        <v>1</v>
      </c>
      <c r="U22">
        <f t="shared" si="19"/>
        <v>1.2</v>
      </c>
      <c r="V22" s="2">
        <f t="shared" si="16"/>
        <v>1</v>
      </c>
      <c r="W22">
        <f t="shared" si="20"/>
        <v>0</v>
      </c>
    </row>
    <row r="23" spans="2:23" ht="15">
      <c r="B23">
        <f t="shared" si="0"/>
        <v>1</v>
      </c>
      <c r="C23">
        <v>19</v>
      </c>
      <c r="D23">
        <v>119</v>
      </c>
      <c r="E23">
        <f ca="1" t="shared" si="2"/>
        <v>0.72</v>
      </c>
      <c r="F23">
        <f ca="1" t="shared" si="3"/>
        <v>3</v>
      </c>
      <c r="G23" s="12">
        <f t="shared" si="21"/>
        <v>2.16</v>
      </c>
      <c r="H23">
        <f t="shared" si="5"/>
        <v>4</v>
      </c>
      <c r="I23" s="12">
        <f t="shared" si="22"/>
        <v>2.88</v>
      </c>
      <c r="J23">
        <f t="shared" si="23"/>
        <v>1</v>
      </c>
      <c r="K23" s="12">
        <f t="shared" si="24"/>
        <v>0.72</v>
      </c>
      <c r="L23">
        <f t="shared" si="25"/>
        <v>3</v>
      </c>
      <c r="M23">
        <f t="shared" si="26"/>
        <v>4</v>
      </c>
      <c r="N23" s="5" t="s">
        <v>34</v>
      </c>
      <c r="O23" t="str">
        <f t="shared" si="11"/>
        <v>3 Liter Wasser kosten 2,16 €.</v>
      </c>
      <c r="P23" s="5" t="str">
        <f t="shared" si="12"/>
        <v>Was kosten 4 Liter Wasser?</v>
      </c>
      <c r="Q23">
        <f ca="1" t="shared" si="1"/>
        <v>9</v>
      </c>
      <c r="S23">
        <f t="shared" si="18"/>
        <v>0.3333333333333333</v>
      </c>
      <c r="T23">
        <f t="shared" si="14"/>
        <v>0</v>
      </c>
      <c r="U23">
        <f t="shared" si="19"/>
        <v>3</v>
      </c>
      <c r="V23" s="2">
        <f t="shared" si="16"/>
        <v>3</v>
      </c>
      <c r="W23">
        <f t="shared" si="20"/>
        <v>1</v>
      </c>
    </row>
    <row r="24" spans="2:23" ht="15">
      <c r="B24">
        <f t="shared" si="0"/>
        <v>33</v>
      </c>
      <c r="C24">
        <v>69</v>
      </c>
      <c r="D24">
        <v>139</v>
      </c>
      <c r="E24">
        <f ca="1" t="shared" si="2"/>
        <v>1.3</v>
      </c>
      <c r="F24">
        <f ca="1" t="shared" si="3"/>
        <v>8</v>
      </c>
      <c r="G24" s="12">
        <f t="shared" si="21"/>
        <v>10.4</v>
      </c>
      <c r="H24">
        <f t="shared" si="5"/>
        <v>9</v>
      </c>
      <c r="I24" s="12">
        <f t="shared" si="22"/>
        <v>11.700000000000001</v>
      </c>
      <c r="J24">
        <f t="shared" si="23"/>
        <v>1</v>
      </c>
      <c r="K24" s="12">
        <f t="shared" si="24"/>
        <v>1.3</v>
      </c>
      <c r="L24">
        <f t="shared" si="25"/>
        <v>8</v>
      </c>
      <c r="M24">
        <f t="shared" si="26"/>
        <v>9</v>
      </c>
      <c r="N24" s="5" t="s">
        <v>35</v>
      </c>
      <c r="O24" t="str">
        <f t="shared" si="11"/>
        <v>8 Liter Apfelschorle kosten 10,40 €.</v>
      </c>
      <c r="P24" s="5" t="str">
        <f t="shared" si="12"/>
        <v>Was kosten 9 Liter Apfelschorle?</v>
      </c>
      <c r="Q24">
        <f ca="1" t="shared" si="1"/>
        <v>4</v>
      </c>
      <c r="S24">
        <f t="shared" si="18"/>
        <v>2</v>
      </c>
      <c r="T24">
        <f t="shared" si="14"/>
        <v>2</v>
      </c>
      <c r="U24">
        <f t="shared" si="19"/>
        <v>0.5</v>
      </c>
      <c r="V24" s="2">
        <f t="shared" si="16"/>
        <v>1</v>
      </c>
      <c r="W24">
        <f t="shared" si="20"/>
        <v>1</v>
      </c>
    </row>
    <row r="25" spans="2:23" ht="15">
      <c r="B25">
        <f t="shared" si="0"/>
        <v>28</v>
      </c>
      <c r="C25">
        <v>29</v>
      </c>
      <c r="D25">
        <v>119</v>
      </c>
      <c r="E25">
        <f ca="1" t="shared" si="2"/>
        <v>1.17</v>
      </c>
      <c r="F25">
        <f ca="1" t="shared" si="3"/>
        <v>18</v>
      </c>
      <c r="G25" s="12">
        <f t="shared" si="21"/>
        <v>21.06</v>
      </c>
      <c r="H25">
        <f t="shared" si="5"/>
        <v>12</v>
      </c>
      <c r="I25" s="12">
        <f t="shared" si="22"/>
        <v>14.04</v>
      </c>
      <c r="J25">
        <f t="shared" si="23"/>
        <v>6</v>
      </c>
      <c r="K25" s="12">
        <f t="shared" si="24"/>
        <v>7.02</v>
      </c>
      <c r="L25">
        <f t="shared" si="25"/>
        <v>3</v>
      </c>
      <c r="M25">
        <f t="shared" si="26"/>
        <v>2</v>
      </c>
      <c r="N25" s="5" t="s">
        <v>36</v>
      </c>
      <c r="O25" t="str">
        <f t="shared" si="11"/>
        <v>18 Päckchen Apfelmus kosten 21,06 €.</v>
      </c>
      <c r="P25" s="5" t="str">
        <f t="shared" si="12"/>
        <v>Was kosten 12 Päckchen Apfelmus?</v>
      </c>
      <c r="Q25">
        <f ca="1" t="shared" si="1"/>
        <v>12</v>
      </c>
      <c r="S25">
        <f t="shared" si="18"/>
        <v>1.5</v>
      </c>
      <c r="T25">
        <f t="shared" si="14"/>
        <v>2</v>
      </c>
      <c r="U25">
        <f t="shared" si="19"/>
        <v>0.6666666666666666</v>
      </c>
      <c r="V25" s="2">
        <f t="shared" si="16"/>
        <v>1</v>
      </c>
      <c r="W25">
        <f t="shared" si="20"/>
        <v>0</v>
      </c>
    </row>
    <row r="26" spans="2:23" ht="15">
      <c r="B26">
        <f t="shared" si="0"/>
        <v>23</v>
      </c>
      <c r="C26">
        <v>99</v>
      </c>
      <c r="D26">
        <v>199</v>
      </c>
      <c r="E26">
        <f ca="1" t="shared" si="2"/>
        <v>1.43</v>
      </c>
      <c r="F26">
        <f ca="1" t="shared" si="3"/>
        <v>12</v>
      </c>
      <c r="G26" s="12">
        <f t="shared" si="21"/>
        <v>17.16</v>
      </c>
      <c r="H26">
        <f t="shared" si="5"/>
        <v>10</v>
      </c>
      <c r="I26" s="12">
        <f t="shared" si="22"/>
        <v>14.299999999999999</v>
      </c>
      <c r="J26">
        <f t="shared" si="23"/>
        <v>2</v>
      </c>
      <c r="K26" s="12">
        <f t="shared" si="24"/>
        <v>2.86</v>
      </c>
      <c r="L26">
        <f t="shared" si="25"/>
        <v>6</v>
      </c>
      <c r="M26">
        <f t="shared" si="26"/>
        <v>5</v>
      </c>
      <c r="N26" s="5" t="s">
        <v>37</v>
      </c>
      <c r="O26" t="str">
        <f t="shared" si="11"/>
        <v>12 Packungen Toast kosten 17,16 €.</v>
      </c>
      <c r="P26" s="5" t="str">
        <f t="shared" si="12"/>
        <v>Was kosten 10 Packungen Toast?</v>
      </c>
      <c r="Q26">
        <f ca="1" t="shared" si="1"/>
        <v>10</v>
      </c>
      <c r="S26">
        <f t="shared" si="18"/>
        <v>1.2</v>
      </c>
      <c r="T26">
        <f t="shared" si="14"/>
        <v>1</v>
      </c>
      <c r="U26">
        <f t="shared" si="19"/>
        <v>0.8333333333333334</v>
      </c>
      <c r="V26" s="2">
        <f t="shared" si="16"/>
        <v>1</v>
      </c>
      <c r="W26">
        <f t="shared" si="20"/>
        <v>0</v>
      </c>
    </row>
    <row r="27" spans="2:23" ht="15">
      <c r="B27">
        <f t="shared" si="0"/>
        <v>18</v>
      </c>
      <c r="C27">
        <v>199</v>
      </c>
      <c r="D27">
        <v>249</v>
      </c>
      <c r="E27">
        <f ca="1" t="shared" si="2"/>
        <v>2.4</v>
      </c>
      <c r="F27">
        <f ca="1" t="shared" si="3"/>
        <v>17</v>
      </c>
      <c r="G27" s="12">
        <f t="shared" si="21"/>
        <v>40.8</v>
      </c>
      <c r="H27">
        <f t="shared" si="5"/>
        <v>13</v>
      </c>
      <c r="I27" s="12">
        <f t="shared" si="22"/>
        <v>31.2</v>
      </c>
      <c r="J27">
        <f t="shared" si="23"/>
        <v>1</v>
      </c>
      <c r="K27" s="12">
        <f t="shared" si="24"/>
        <v>2.4</v>
      </c>
      <c r="L27">
        <f t="shared" si="25"/>
        <v>17</v>
      </c>
      <c r="M27">
        <f t="shared" si="26"/>
        <v>13</v>
      </c>
      <c r="N27" s="5" t="s">
        <v>38</v>
      </c>
      <c r="O27" t="str">
        <f t="shared" si="11"/>
        <v>17 Packungen Quarkstrudel kosten 40,80 €.</v>
      </c>
      <c r="P27" s="5" t="str">
        <f t="shared" si="12"/>
        <v>Was kosten 13 Packungen Quarkstrudel?</v>
      </c>
      <c r="Q27">
        <f ca="1" t="shared" si="1"/>
        <v>13</v>
      </c>
      <c r="S27">
        <f t="shared" si="18"/>
        <v>1.3076923076923077</v>
      </c>
      <c r="T27">
        <f t="shared" si="14"/>
        <v>1</v>
      </c>
      <c r="U27">
        <f t="shared" si="19"/>
        <v>0.7647058823529411</v>
      </c>
      <c r="V27" s="2">
        <f t="shared" si="16"/>
        <v>1</v>
      </c>
      <c r="W27">
        <f t="shared" si="20"/>
        <v>0</v>
      </c>
    </row>
    <row r="28" spans="2:23" ht="15">
      <c r="B28">
        <f t="shared" si="0"/>
        <v>13</v>
      </c>
      <c r="C28">
        <v>179</v>
      </c>
      <c r="D28">
        <v>239</v>
      </c>
      <c r="E28">
        <f ca="1" t="shared" si="2"/>
        <v>1.96</v>
      </c>
      <c r="F28">
        <f ca="1" t="shared" si="3"/>
        <v>17</v>
      </c>
      <c r="G28" s="12">
        <f t="shared" si="21"/>
        <v>33.32</v>
      </c>
      <c r="H28">
        <f t="shared" si="5"/>
        <v>15</v>
      </c>
      <c r="I28" s="12">
        <f t="shared" si="22"/>
        <v>29.4</v>
      </c>
      <c r="J28">
        <f t="shared" si="23"/>
        <v>1</v>
      </c>
      <c r="K28" s="12">
        <f t="shared" si="24"/>
        <v>1.96</v>
      </c>
      <c r="L28">
        <f t="shared" si="25"/>
        <v>17</v>
      </c>
      <c r="M28">
        <f t="shared" si="26"/>
        <v>15</v>
      </c>
      <c r="N28" s="5" t="s">
        <v>39</v>
      </c>
      <c r="O28" t="str">
        <f t="shared" si="11"/>
        <v>17 Packungen Cornflakes kosten 33,32 €.</v>
      </c>
      <c r="P28" s="5" t="str">
        <f t="shared" si="12"/>
        <v>Was kosten 15 Packungen Cornflakes?</v>
      </c>
      <c r="Q28">
        <f ca="1" t="shared" si="1"/>
        <v>15</v>
      </c>
      <c r="S28">
        <f t="shared" si="18"/>
        <v>1.1333333333333333</v>
      </c>
      <c r="T28">
        <f t="shared" si="14"/>
        <v>1</v>
      </c>
      <c r="U28">
        <f t="shared" si="19"/>
        <v>0.8823529411764706</v>
      </c>
      <c r="V28" s="2">
        <f t="shared" si="16"/>
        <v>1</v>
      </c>
      <c r="W28">
        <f t="shared" si="20"/>
        <v>0</v>
      </c>
    </row>
    <row r="29" spans="2:23" ht="15">
      <c r="B29">
        <f t="shared" si="0"/>
        <v>8</v>
      </c>
      <c r="C29">
        <v>139</v>
      </c>
      <c r="D29">
        <v>279</v>
      </c>
      <c r="E29">
        <f ca="1" t="shared" si="2"/>
        <v>1.8</v>
      </c>
      <c r="F29">
        <f ca="1" t="shared" si="3"/>
        <v>10</v>
      </c>
      <c r="G29" s="12">
        <f t="shared" si="21"/>
        <v>18</v>
      </c>
      <c r="H29">
        <f t="shared" si="5"/>
        <v>13</v>
      </c>
      <c r="I29" s="12">
        <f t="shared" si="22"/>
        <v>23.400000000000002</v>
      </c>
      <c r="J29">
        <f t="shared" si="23"/>
        <v>1</v>
      </c>
      <c r="K29" s="12">
        <f t="shared" si="24"/>
        <v>1.8</v>
      </c>
      <c r="L29">
        <f t="shared" si="25"/>
        <v>10</v>
      </c>
      <c r="M29">
        <f t="shared" si="26"/>
        <v>13</v>
      </c>
      <c r="N29" s="5" t="s">
        <v>40</v>
      </c>
      <c r="O29" t="str">
        <f t="shared" si="11"/>
        <v>10 Gläser Nussnougatcreme kosten 18,00 €.</v>
      </c>
      <c r="P29" s="5" t="str">
        <f t="shared" si="12"/>
        <v>Was kosten 13 Gläser Nussnougatcreme?</v>
      </c>
      <c r="Q29">
        <f ca="1" t="shared" si="1"/>
        <v>13</v>
      </c>
      <c r="S29">
        <f t="shared" si="18"/>
        <v>0.7692307692307693</v>
      </c>
      <c r="T29">
        <f t="shared" si="14"/>
        <v>1</v>
      </c>
      <c r="U29">
        <f t="shared" si="19"/>
        <v>1.3</v>
      </c>
      <c r="V29" s="2">
        <f t="shared" si="16"/>
        <v>1</v>
      </c>
      <c r="W29">
        <f t="shared" si="20"/>
        <v>0</v>
      </c>
    </row>
    <row r="30" spans="2:23" ht="15">
      <c r="B30">
        <f t="shared" si="0"/>
        <v>3</v>
      </c>
      <c r="C30">
        <v>35</v>
      </c>
      <c r="D30">
        <v>59</v>
      </c>
      <c r="E30">
        <f ca="1" t="shared" si="2"/>
        <v>0.38</v>
      </c>
      <c r="F30">
        <f ca="1" t="shared" si="3"/>
        <v>19</v>
      </c>
      <c r="G30" s="12">
        <f t="shared" si="21"/>
        <v>7.22</v>
      </c>
      <c r="H30">
        <f t="shared" si="5"/>
        <v>11</v>
      </c>
      <c r="I30" s="12">
        <f t="shared" si="22"/>
        <v>4.18</v>
      </c>
      <c r="J30">
        <f t="shared" si="23"/>
        <v>1</v>
      </c>
      <c r="K30" s="12">
        <f t="shared" si="24"/>
        <v>0.38</v>
      </c>
      <c r="L30">
        <f t="shared" si="25"/>
        <v>19</v>
      </c>
      <c r="M30">
        <f t="shared" si="26"/>
        <v>11</v>
      </c>
      <c r="N30" s="5" t="s">
        <v>41</v>
      </c>
      <c r="O30" t="str">
        <f t="shared" si="11"/>
        <v>19 Päckchen Haferflocken kosten 7,22 €.</v>
      </c>
      <c r="P30" s="5" t="str">
        <f t="shared" si="12"/>
        <v>Was kosten 11 Päckchen Haferflocken?</v>
      </c>
      <c r="Q30">
        <f ca="1" t="shared" si="1"/>
        <v>11</v>
      </c>
      <c r="S30">
        <f t="shared" si="18"/>
        <v>1.7272727272727273</v>
      </c>
      <c r="T30">
        <f t="shared" si="14"/>
        <v>2</v>
      </c>
      <c r="U30">
        <f t="shared" si="19"/>
        <v>0.5789473684210527</v>
      </c>
      <c r="V30" s="2">
        <f t="shared" si="16"/>
        <v>1</v>
      </c>
      <c r="W30">
        <f t="shared" si="20"/>
        <v>0</v>
      </c>
    </row>
    <row r="31" spans="2:23" ht="15">
      <c r="B31">
        <f t="shared" si="0"/>
        <v>35</v>
      </c>
      <c r="C31">
        <v>129</v>
      </c>
      <c r="D31">
        <v>209</v>
      </c>
      <c r="E31">
        <f ca="1" t="shared" si="2"/>
        <v>1.41</v>
      </c>
      <c r="F31">
        <f ca="1" t="shared" si="3"/>
        <v>5</v>
      </c>
      <c r="G31" s="12">
        <f t="shared" si="21"/>
        <v>7.05</v>
      </c>
      <c r="H31">
        <f t="shared" si="5"/>
        <v>7</v>
      </c>
      <c r="I31" s="12">
        <f t="shared" si="22"/>
        <v>9.87</v>
      </c>
      <c r="J31">
        <f t="shared" si="23"/>
        <v>1</v>
      </c>
      <c r="K31" s="12">
        <f t="shared" si="24"/>
        <v>1.41</v>
      </c>
      <c r="L31">
        <f t="shared" si="25"/>
        <v>5</v>
      </c>
      <c r="M31">
        <f t="shared" si="26"/>
        <v>7</v>
      </c>
      <c r="N31" s="5" t="s">
        <v>42</v>
      </c>
      <c r="O31" t="str">
        <f t="shared" si="11"/>
        <v>5 Päckchen Salzstangen kosten 7,05 €.</v>
      </c>
      <c r="P31" s="5" t="str">
        <f t="shared" si="12"/>
        <v>Was kosten 7 Päckchen Salzstangen?</v>
      </c>
      <c r="Q31">
        <f ca="1" t="shared" si="1"/>
        <v>7</v>
      </c>
      <c r="S31">
        <f t="shared" si="18"/>
        <v>0.7142857142857143</v>
      </c>
      <c r="T31">
        <f t="shared" si="14"/>
        <v>1</v>
      </c>
      <c r="U31">
        <f t="shared" si="19"/>
        <v>1.4</v>
      </c>
      <c r="V31" s="2">
        <f t="shared" si="16"/>
        <v>1</v>
      </c>
      <c r="W31">
        <f t="shared" si="20"/>
        <v>0</v>
      </c>
    </row>
    <row r="32" spans="2:23" ht="15">
      <c r="B32">
        <f t="shared" si="0"/>
        <v>30</v>
      </c>
      <c r="C32">
        <v>69</v>
      </c>
      <c r="D32">
        <v>139</v>
      </c>
      <c r="E32">
        <f ca="1" t="shared" si="2"/>
        <v>1.01</v>
      </c>
      <c r="F32">
        <f ca="1" t="shared" si="3"/>
        <v>14</v>
      </c>
      <c r="G32" s="12">
        <f t="shared" si="21"/>
        <v>14.14</v>
      </c>
      <c r="H32">
        <f t="shared" si="5"/>
        <v>8</v>
      </c>
      <c r="I32" s="12">
        <f t="shared" si="22"/>
        <v>8.08</v>
      </c>
      <c r="J32">
        <f t="shared" si="23"/>
        <v>2</v>
      </c>
      <c r="K32" s="12">
        <f t="shared" si="24"/>
        <v>2.02</v>
      </c>
      <c r="L32">
        <f t="shared" si="25"/>
        <v>7</v>
      </c>
      <c r="M32">
        <f t="shared" si="26"/>
        <v>4</v>
      </c>
      <c r="N32" s="5" t="s">
        <v>43</v>
      </c>
      <c r="O32" t="str">
        <f t="shared" si="11"/>
        <v>14 Päckchen Brausepulver kosten 14,14 €.</v>
      </c>
      <c r="P32" s="5" t="str">
        <f t="shared" si="12"/>
        <v>Was kosten 8 Päckchen Brausepulver?</v>
      </c>
      <c r="Q32">
        <f ca="1" t="shared" si="1"/>
        <v>8</v>
      </c>
      <c r="S32">
        <f t="shared" si="18"/>
        <v>1.75</v>
      </c>
      <c r="T32">
        <f t="shared" si="14"/>
        <v>2</v>
      </c>
      <c r="U32">
        <f t="shared" si="19"/>
        <v>0.5714285714285714</v>
      </c>
      <c r="V32" s="2">
        <f t="shared" si="16"/>
        <v>1</v>
      </c>
      <c r="W32">
        <f t="shared" si="20"/>
        <v>0</v>
      </c>
    </row>
    <row r="33" spans="2:23" ht="15">
      <c r="B33">
        <f t="shared" si="0"/>
        <v>25</v>
      </c>
      <c r="C33">
        <v>79</v>
      </c>
      <c r="D33">
        <v>169</v>
      </c>
      <c r="E33">
        <f ca="1" t="shared" si="2"/>
        <v>1.64</v>
      </c>
      <c r="F33">
        <f ca="1" t="shared" si="3"/>
        <v>21</v>
      </c>
      <c r="G33" s="12">
        <f t="shared" si="21"/>
        <v>34.44</v>
      </c>
      <c r="H33">
        <f t="shared" si="5"/>
        <v>2</v>
      </c>
      <c r="I33" s="12">
        <f t="shared" si="22"/>
        <v>3.28</v>
      </c>
      <c r="J33">
        <f t="shared" si="23"/>
        <v>1</v>
      </c>
      <c r="K33" s="12">
        <f t="shared" si="24"/>
        <v>1.64</v>
      </c>
      <c r="L33">
        <f t="shared" si="25"/>
        <v>21</v>
      </c>
      <c r="M33">
        <f t="shared" si="26"/>
        <v>2</v>
      </c>
      <c r="N33" s="5" t="s">
        <v>44</v>
      </c>
      <c r="O33" t="str">
        <f t="shared" si="11"/>
        <v>21 Gläser Senf kosten 34,44 €.</v>
      </c>
      <c r="P33" s="5" t="str">
        <f t="shared" si="12"/>
        <v>Was kosten 2 Gläser Senf?</v>
      </c>
      <c r="Q33">
        <f ca="1" t="shared" si="1"/>
        <v>2</v>
      </c>
      <c r="S33">
        <f t="shared" si="18"/>
        <v>10.5</v>
      </c>
      <c r="T33">
        <f t="shared" si="14"/>
        <v>11</v>
      </c>
      <c r="U33">
        <f t="shared" si="19"/>
        <v>0.09523809523809523</v>
      </c>
      <c r="V33" s="2">
        <f t="shared" si="16"/>
        <v>0</v>
      </c>
      <c r="W33">
        <f t="shared" si="20"/>
        <v>0</v>
      </c>
    </row>
    <row r="34" spans="2:23" ht="15">
      <c r="B34">
        <f t="shared" si="0"/>
        <v>20</v>
      </c>
      <c r="C34">
        <v>99</v>
      </c>
      <c r="D34">
        <v>169</v>
      </c>
      <c r="E34">
        <f ca="1" t="shared" si="2"/>
        <v>1.05</v>
      </c>
      <c r="F34">
        <f ca="1" t="shared" si="3"/>
        <v>11</v>
      </c>
      <c r="G34" s="12">
        <f t="shared" si="21"/>
        <v>11.55</v>
      </c>
      <c r="H34">
        <f t="shared" si="5"/>
        <v>18</v>
      </c>
      <c r="I34" s="12">
        <f t="shared" si="22"/>
        <v>18.900000000000002</v>
      </c>
      <c r="J34">
        <f t="shared" si="23"/>
        <v>1</v>
      </c>
      <c r="K34" s="12">
        <f t="shared" si="24"/>
        <v>1.05</v>
      </c>
      <c r="L34">
        <f t="shared" si="25"/>
        <v>11</v>
      </c>
      <c r="M34">
        <f t="shared" si="26"/>
        <v>18</v>
      </c>
      <c r="N34" s="5" t="s">
        <v>49</v>
      </c>
      <c r="O34" t="str">
        <f t="shared" si="11"/>
        <v>11 Flaschen Tomatenketchup kosten 11,55 €.</v>
      </c>
      <c r="P34" s="5" t="str">
        <f t="shared" si="12"/>
        <v>Was kosten 18 Flaschen Tomatenketchup?</v>
      </c>
      <c r="Q34">
        <f ca="1" t="shared" si="1"/>
        <v>18</v>
      </c>
      <c r="S34">
        <f t="shared" si="18"/>
        <v>0.6111111111111112</v>
      </c>
      <c r="T34">
        <f t="shared" si="14"/>
        <v>1</v>
      </c>
      <c r="U34">
        <f t="shared" si="19"/>
        <v>1.6363636363636365</v>
      </c>
      <c r="V34" s="2">
        <f t="shared" si="16"/>
        <v>2</v>
      </c>
      <c r="W34">
        <f t="shared" si="20"/>
        <v>0</v>
      </c>
    </row>
    <row r="35" spans="2:23" ht="15">
      <c r="B35">
        <f t="shared" si="0"/>
        <v>15</v>
      </c>
      <c r="C35">
        <v>699</v>
      </c>
      <c r="D35">
        <v>999</v>
      </c>
      <c r="E35">
        <f ca="1" t="shared" si="2"/>
        <v>7.14</v>
      </c>
      <c r="F35">
        <f ca="1" t="shared" si="3"/>
        <v>20</v>
      </c>
      <c r="G35" s="12">
        <f t="shared" si="21"/>
        <v>142.79999999999998</v>
      </c>
      <c r="H35">
        <f t="shared" si="5"/>
        <v>21</v>
      </c>
      <c r="I35" s="12">
        <f t="shared" si="22"/>
        <v>149.94</v>
      </c>
      <c r="J35">
        <f t="shared" si="23"/>
        <v>1</v>
      </c>
      <c r="K35" s="12">
        <f t="shared" si="24"/>
        <v>7.14</v>
      </c>
      <c r="L35">
        <f t="shared" si="25"/>
        <v>20</v>
      </c>
      <c r="M35">
        <f t="shared" si="26"/>
        <v>21</v>
      </c>
      <c r="N35" s="5" t="s">
        <v>45</v>
      </c>
      <c r="O35" t="str">
        <f t="shared" si="11"/>
        <v>20 Pakete Waschpulver kosten 142,80 €.</v>
      </c>
      <c r="P35" s="5" t="str">
        <f t="shared" si="12"/>
        <v>Was kosten 21 Pakete Waschpulver?</v>
      </c>
      <c r="Q35">
        <f ca="1" t="shared" si="1"/>
        <v>4</v>
      </c>
      <c r="S35">
        <f t="shared" si="18"/>
        <v>5</v>
      </c>
      <c r="T35">
        <f t="shared" si="14"/>
        <v>5</v>
      </c>
      <c r="U35">
        <f t="shared" si="19"/>
        <v>0.2</v>
      </c>
      <c r="V35" s="2">
        <f t="shared" si="16"/>
        <v>0</v>
      </c>
      <c r="W35">
        <f t="shared" si="20"/>
        <v>1</v>
      </c>
    </row>
    <row r="36" spans="2:23" ht="15">
      <c r="B36">
        <f t="shared" si="0"/>
        <v>10</v>
      </c>
      <c r="C36">
        <v>299</v>
      </c>
      <c r="D36">
        <v>599</v>
      </c>
      <c r="E36">
        <f ca="1" t="shared" si="2"/>
        <v>3.39</v>
      </c>
      <c r="F36">
        <f ca="1" t="shared" si="3"/>
        <v>11</v>
      </c>
      <c r="G36" s="12">
        <f t="shared" si="21"/>
        <v>37.29</v>
      </c>
      <c r="H36">
        <f t="shared" si="5"/>
        <v>4</v>
      </c>
      <c r="I36" s="12">
        <f t="shared" si="22"/>
        <v>13.56</v>
      </c>
      <c r="J36">
        <f t="shared" si="23"/>
        <v>1</v>
      </c>
      <c r="K36" s="12">
        <f t="shared" si="24"/>
        <v>3.39</v>
      </c>
      <c r="L36">
        <f t="shared" si="25"/>
        <v>11</v>
      </c>
      <c r="M36">
        <f t="shared" si="26"/>
        <v>4</v>
      </c>
      <c r="N36" s="5" t="s">
        <v>46</v>
      </c>
      <c r="O36" t="str">
        <f t="shared" si="11"/>
        <v>11 Päckchen Spülmaschinentabs kosten 37,29 €.</v>
      </c>
      <c r="P36" s="5" t="str">
        <f t="shared" si="12"/>
        <v>Was kosten 4 Päckchen Spülmaschinentabs?</v>
      </c>
      <c r="Q36">
        <f ca="1" t="shared" si="1"/>
        <v>4</v>
      </c>
      <c r="S36">
        <f t="shared" si="18"/>
        <v>2.75</v>
      </c>
      <c r="T36">
        <f t="shared" si="14"/>
        <v>3</v>
      </c>
      <c r="U36">
        <f t="shared" si="19"/>
        <v>0.36363636363636365</v>
      </c>
      <c r="V36" s="2">
        <f t="shared" si="16"/>
        <v>0</v>
      </c>
      <c r="W36">
        <f t="shared" si="20"/>
        <v>0</v>
      </c>
    </row>
    <row r="37" spans="2:23" ht="15">
      <c r="B37">
        <f t="shared" si="0"/>
        <v>5</v>
      </c>
      <c r="C37">
        <v>99</v>
      </c>
      <c r="D37">
        <v>189</v>
      </c>
      <c r="E37">
        <f ca="1" t="shared" si="2"/>
        <v>1.73</v>
      </c>
      <c r="F37">
        <f ca="1" t="shared" si="3"/>
        <v>9</v>
      </c>
      <c r="G37" s="12">
        <f t="shared" si="21"/>
        <v>15.57</v>
      </c>
      <c r="H37">
        <f t="shared" si="5"/>
        <v>12</v>
      </c>
      <c r="I37" s="12">
        <f t="shared" si="22"/>
        <v>20.759999999999998</v>
      </c>
      <c r="J37">
        <f t="shared" si="23"/>
        <v>3</v>
      </c>
      <c r="K37" s="12">
        <f t="shared" si="24"/>
        <v>5.1899999999999995</v>
      </c>
      <c r="L37">
        <f t="shared" si="25"/>
        <v>3</v>
      </c>
      <c r="M37">
        <f t="shared" si="26"/>
        <v>4</v>
      </c>
      <c r="N37" s="5" t="s">
        <v>48</v>
      </c>
      <c r="O37" t="str">
        <f t="shared" si="11"/>
        <v>9 Gläser Gurken kosten 15,57 €.</v>
      </c>
      <c r="P37" s="5" t="str">
        <f t="shared" si="12"/>
        <v>Was kosten 12 Gläser Gurken?</v>
      </c>
      <c r="Q37">
        <f ca="1" t="shared" si="1"/>
        <v>12</v>
      </c>
      <c r="S37">
        <f t="shared" si="18"/>
        <v>0.75</v>
      </c>
      <c r="T37">
        <f t="shared" si="14"/>
        <v>1</v>
      </c>
      <c r="U37">
        <f t="shared" si="19"/>
        <v>1.3333333333333333</v>
      </c>
      <c r="V37" s="2">
        <f t="shared" si="16"/>
        <v>1</v>
      </c>
      <c r="W37">
        <f t="shared" si="20"/>
        <v>0</v>
      </c>
    </row>
    <row r="38" spans="2:23" ht="15">
      <c r="B38">
        <f>MOD(B37+$A$2,$A$1)</f>
        <v>0</v>
      </c>
      <c r="C38">
        <v>29</v>
      </c>
      <c r="D38">
        <v>49</v>
      </c>
      <c r="E38">
        <f ca="1" t="shared" si="2"/>
        <v>0.46</v>
      </c>
      <c r="F38">
        <f ca="1" t="shared" si="3"/>
        <v>17</v>
      </c>
      <c r="G38" s="12">
        <f t="shared" si="21"/>
        <v>7.82</v>
      </c>
      <c r="H38">
        <f t="shared" si="5"/>
        <v>20</v>
      </c>
      <c r="I38" s="12">
        <f t="shared" si="22"/>
        <v>9.200000000000001</v>
      </c>
      <c r="J38">
        <f t="shared" si="23"/>
        <v>1</v>
      </c>
      <c r="K38" s="12">
        <f t="shared" si="24"/>
        <v>0.46</v>
      </c>
      <c r="L38">
        <f t="shared" si="25"/>
        <v>17</v>
      </c>
      <c r="M38">
        <f t="shared" si="26"/>
        <v>20</v>
      </c>
      <c r="N38" s="5" t="s">
        <v>47</v>
      </c>
      <c r="O38" t="str">
        <f t="shared" si="11"/>
        <v>17 Dosen Bohnen kosten 7,82 €.</v>
      </c>
      <c r="P38" s="5" t="str">
        <f t="shared" si="12"/>
        <v>Was kosten 20 Dosen Bohnen?</v>
      </c>
      <c r="Q38">
        <f ca="1" t="shared" si="1"/>
        <v>20</v>
      </c>
      <c r="S38">
        <f t="shared" si="18"/>
        <v>0.85</v>
      </c>
      <c r="T38">
        <f t="shared" si="14"/>
        <v>1</v>
      </c>
      <c r="U38">
        <f t="shared" si="19"/>
        <v>1.1764705882352942</v>
      </c>
      <c r="V38" s="2">
        <f t="shared" si="16"/>
        <v>1</v>
      </c>
      <c r="W38">
        <f t="shared" si="20"/>
        <v>0</v>
      </c>
    </row>
    <row r="39" spans="2:4" ht="15">
      <c r="B39" s="1"/>
      <c r="C39" s="1"/>
      <c r="D39" s="1"/>
    </row>
    <row r="41" spans="2:4" ht="15">
      <c r="B41" s="2"/>
      <c r="C41" s="2"/>
      <c r="D41" s="2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  <row r="48" spans="2:4" ht="15">
      <c r="B48" s="1"/>
      <c r="C48" s="1"/>
      <c r="D48" s="1"/>
    </row>
    <row r="49" spans="2:4" ht="15">
      <c r="B49" s="1"/>
      <c r="C49" s="1"/>
      <c r="D49" s="1"/>
    </row>
    <row r="51" spans="2:4" ht="15">
      <c r="B51" s="2"/>
      <c r="C51" s="2"/>
      <c r="D51" s="2"/>
    </row>
    <row r="53" spans="2:4" ht="15">
      <c r="B53" s="1"/>
      <c r="C53" s="1"/>
      <c r="D53" s="1"/>
    </row>
    <row r="54" spans="2:4" ht="15">
      <c r="B54" s="1"/>
      <c r="C54" s="1"/>
      <c r="D54" s="1"/>
    </row>
    <row r="55" spans="2:4" ht="15">
      <c r="B55" s="1"/>
      <c r="C55" s="1"/>
      <c r="D55" s="1"/>
    </row>
    <row r="56" spans="2:4" ht="15">
      <c r="B56" s="1"/>
      <c r="C56" s="1"/>
      <c r="D56" s="1"/>
    </row>
    <row r="57" spans="2:4" ht="15">
      <c r="B57" s="1"/>
      <c r="C57" s="1"/>
      <c r="D57" s="1"/>
    </row>
    <row r="58" spans="2:4" ht="15">
      <c r="B58" s="1"/>
      <c r="C58" s="1"/>
      <c r="D58" s="1"/>
    </row>
    <row r="59" spans="2:4" ht="15">
      <c r="B59" s="1"/>
      <c r="C59" s="1"/>
      <c r="D59" s="1"/>
    </row>
    <row r="61" spans="2:4" ht="15">
      <c r="B61" s="2"/>
      <c r="C61" s="2"/>
      <c r="D61" s="2"/>
    </row>
    <row r="63" spans="2:4" ht="15">
      <c r="B63" s="1"/>
      <c r="C63" s="1"/>
      <c r="D63" s="1"/>
    </row>
    <row r="64" spans="2:4" ht="15">
      <c r="B64" s="1"/>
      <c r="C64" s="1"/>
      <c r="D64" s="1"/>
    </row>
    <row r="65" spans="2:4" ht="15">
      <c r="B65" s="1"/>
      <c r="C65" s="1"/>
      <c r="D65" s="1"/>
    </row>
    <row r="66" spans="2:4" ht="15">
      <c r="B66" s="1"/>
      <c r="C66" s="1"/>
      <c r="D66" s="1"/>
    </row>
    <row r="67" spans="2:4" ht="15">
      <c r="B67" s="1"/>
      <c r="C67" s="1"/>
      <c r="D67" s="1"/>
    </row>
    <row r="68" spans="2:4" ht="15">
      <c r="B68" s="1"/>
      <c r="C68" s="1"/>
      <c r="D68" s="1"/>
    </row>
    <row r="69" spans="2:4" ht="15">
      <c r="B69" s="1"/>
      <c r="C69" s="1"/>
      <c r="D69" s="1"/>
    </row>
    <row r="71" spans="2:4" ht="15">
      <c r="B71" s="2"/>
      <c r="C71" s="2"/>
      <c r="D71" s="2"/>
    </row>
    <row r="73" spans="2:4" ht="15">
      <c r="B73" s="1"/>
      <c r="C73" s="1"/>
      <c r="D73" s="1"/>
    </row>
    <row r="74" spans="2:4" ht="15">
      <c r="B74" s="1"/>
      <c r="C74" s="1"/>
      <c r="D74" s="1"/>
    </row>
    <row r="75" spans="2:4" ht="15">
      <c r="B75" s="1"/>
      <c r="C75" s="1"/>
      <c r="D75" s="1"/>
    </row>
    <row r="76" spans="2:4" ht="15">
      <c r="B76" s="1"/>
      <c r="C76" s="1"/>
      <c r="D76" s="1"/>
    </row>
    <row r="77" spans="2:4" ht="15">
      <c r="B77" s="1"/>
      <c r="C77" s="1"/>
      <c r="D77" s="1"/>
    </row>
    <row r="78" spans="2:4" ht="15">
      <c r="B78" s="1"/>
      <c r="C78" s="1"/>
      <c r="D78" s="1"/>
    </row>
    <row r="79" spans="2:4" ht="15">
      <c r="B79" s="1"/>
      <c r="C79" s="1"/>
      <c r="D79" s="1"/>
    </row>
    <row r="81" spans="2:4" ht="15">
      <c r="B81" s="2"/>
      <c r="C81" s="2"/>
      <c r="D81" s="2"/>
    </row>
    <row r="83" spans="2:4" ht="15">
      <c r="B83" s="1"/>
      <c r="C83" s="1"/>
      <c r="D83" s="1"/>
    </row>
    <row r="84" spans="2:4" ht="15">
      <c r="B84" s="1"/>
      <c r="C84" s="1"/>
      <c r="D84" s="1"/>
    </row>
    <row r="85" spans="2:4" ht="15">
      <c r="B85" s="1"/>
      <c r="C85" s="1"/>
      <c r="D85" s="1"/>
    </row>
    <row r="86" spans="2:4" ht="15">
      <c r="B86" s="1"/>
      <c r="C86" s="1"/>
      <c r="D86" s="1"/>
    </row>
    <row r="87" spans="2:4" ht="15">
      <c r="B87" s="1"/>
      <c r="C87" s="1"/>
      <c r="D87" s="1"/>
    </row>
    <row r="88" spans="2:4" ht="15">
      <c r="B88" s="1"/>
      <c r="C88" s="1"/>
      <c r="D88" s="1"/>
    </row>
    <row r="89" spans="2:4" ht="15">
      <c r="B89" s="1"/>
      <c r="C89" s="1"/>
      <c r="D89" s="1"/>
    </row>
    <row r="91" spans="2:4" ht="15">
      <c r="B91" s="2"/>
      <c r="C91" s="2"/>
      <c r="D91" s="2"/>
    </row>
    <row r="93" spans="2:4" ht="15">
      <c r="B93" s="1"/>
      <c r="C93" s="1"/>
      <c r="D93" s="1"/>
    </row>
    <row r="94" spans="2:4" ht="15">
      <c r="B94" s="1"/>
      <c r="C94" s="1"/>
      <c r="D94" s="1"/>
    </row>
    <row r="95" spans="2:4" ht="15">
      <c r="B95" s="1"/>
      <c r="C95" s="1"/>
      <c r="D95" s="1"/>
    </row>
    <row r="96" spans="2:4" ht="15">
      <c r="B96" s="1"/>
      <c r="C96" s="1"/>
      <c r="D96" s="1"/>
    </row>
    <row r="97" spans="2:4" ht="15">
      <c r="B97" s="1"/>
      <c r="C97" s="1"/>
      <c r="D97" s="1"/>
    </row>
    <row r="98" spans="2:4" ht="15">
      <c r="B98" s="1"/>
      <c r="C98" s="1"/>
      <c r="D98" s="1"/>
    </row>
    <row r="99" spans="2:4" ht="15">
      <c r="B99" s="1"/>
      <c r="C99" s="1"/>
      <c r="D99" s="1"/>
    </row>
    <row r="101" spans="2:4" ht="15">
      <c r="B101" s="2"/>
      <c r="C101" s="2"/>
      <c r="D101" s="2"/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2:4" ht="15">
      <c r="B106" s="1"/>
      <c r="C106" s="1"/>
      <c r="D106" s="1"/>
    </row>
    <row r="107" spans="2:4" ht="15">
      <c r="B107" s="1"/>
      <c r="C107" s="1"/>
      <c r="D107" s="1"/>
    </row>
    <row r="108" spans="2:4" ht="15">
      <c r="B108" s="1"/>
      <c r="C108" s="1"/>
      <c r="D108" s="1"/>
    </row>
    <row r="109" spans="2:4" ht="15">
      <c r="B109" s="1"/>
      <c r="C109" s="1"/>
      <c r="D109" s="1"/>
    </row>
    <row r="113" spans="2:4" ht="15">
      <c r="B113" s="1"/>
      <c r="C113" s="1"/>
      <c r="D113" s="1"/>
    </row>
    <row r="114" spans="2:4" ht="15">
      <c r="B114" s="1"/>
      <c r="C114" s="1"/>
      <c r="D114" s="1"/>
    </row>
    <row r="115" spans="2:4" ht="15">
      <c r="B115" s="1"/>
      <c r="C115" s="1"/>
      <c r="D115" s="1"/>
    </row>
    <row r="116" spans="2:4" ht="15">
      <c r="B116" s="1"/>
      <c r="C116" s="1"/>
      <c r="D116" s="1"/>
    </row>
    <row r="117" spans="2:4" ht="15">
      <c r="B117" s="1"/>
      <c r="C117" s="1"/>
      <c r="D117" s="1"/>
    </row>
    <row r="118" spans="2:4" ht="15">
      <c r="B118" s="1"/>
      <c r="C118" s="1"/>
      <c r="D118" s="1"/>
    </row>
    <row r="119" spans="2:4" ht="15">
      <c r="B119" s="1"/>
      <c r="C119" s="1"/>
      <c r="D119" s="1"/>
    </row>
    <row r="123" spans="2:4" ht="15">
      <c r="B123" s="1"/>
      <c r="C123" s="1"/>
      <c r="D123" s="1"/>
    </row>
    <row r="124" spans="2:4" ht="15">
      <c r="B124" s="1"/>
      <c r="C124" s="1"/>
      <c r="D124" s="1"/>
    </row>
    <row r="125" spans="2:4" ht="15">
      <c r="B125" s="1"/>
      <c r="C125" s="1"/>
      <c r="D125" s="1"/>
    </row>
    <row r="126" spans="2:4" ht="15">
      <c r="B126" s="1"/>
      <c r="C126" s="1"/>
      <c r="D126" s="1"/>
    </row>
    <row r="127" spans="2:4" ht="15">
      <c r="B127" s="1"/>
      <c r="C127" s="1"/>
      <c r="D127" s="1"/>
    </row>
    <row r="128" spans="2:4" ht="15">
      <c r="B128" s="1"/>
      <c r="C128" s="1"/>
      <c r="D128" s="1"/>
    </row>
    <row r="129" spans="2:4" ht="15">
      <c r="B129" s="1"/>
      <c r="C129" s="1"/>
      <c r="D129" s="1"/>
    </row>
    <row r="133" spans="2:4" ht="15">
      <c r="B133" s="1"/>
      <c r="C133" s="1"/>
      <c r="D133" s="1"/>
    </row>
    <row r="134" spans="2:4" ht="15">
      <c r="B134" s="1"/>
      <c r="C134" s="1"/>
      <c r="D134" s="1"/>
    </row>
    <row r="135" spans="2:4" ht="15">
      <c r="B135" s="1"/>
      <c r="C135" s="1"/>
      <c r="D135" s="1"/>
    </row>
    <row r="136" spans="2:4" ht="15">
      <c r="B136" s="1"/>
      <c r="C136" s="1"/>
      <c r="D136" s="1"/>
    </row>
    <row r="137" spans="2:4" ht="15">
      <c r="B137" s="1"/>
      <c r="C137" s="1"/>
      <c r="D137" s="1"/>
    </row>
    <row r="138" spans="2:4" ht="15">
      <c r="B138" s="1"/>
      <c r="C138" s="1"/>
      <c r="D138" s="1"/>
    </row>
    <row r="139" spans="2:4" ht="15">
      <c r="B139" s="1"/>
      <c r="C139" s="1"/>
      <c r="D139" s="1"/>
    </row>
    <row r="143" spans="2:4" ht="15">
      <c r="B143" s="1"/>
      <c r="C143" s="1"/>
      <c r="D143" s="1"/>
    </row>
    <row r="144" spans="2:4" ht="15">
      <c r="B144" s="1"/>
      <c r="C144" s="1"/>
      <c r="D144" s="1"/>
    </row>
    <row r="145" spans="2:4" ht="15">
      <c r="B145" s="1"/>
      <c r="C145" s="1"/>
      <c r="D145" s="1"/>
    </row>
    <row r="146" spans="2:4" ht="15">
      <c r="B146" s="1"/>
      <c r="C146" s="1"/>
      <c r="D146" s="1"/>
    </row>
    <row r="147" spans="2:4" ht="15">
      <c r="B147" s="1"/>
      <c r="C147" s="1"/>
      <c r="D147" s="1"/>
    </row>
    <row r="148" spans="2:4" ht="15">
      <c r="B148" s="1"/>
      <c r="C148" s="1"/>
      <c r="D148" s="1"/>
    </row>
    <row r="149" spans="2:4" ht="15">
      <c r="B149" s="1"/>
      <c r="C149" s="1"/>
      <c r="D149" s="1"/>
    </row>
    <row r="153" spans="2:4" ht="15">
      <c r="B153" s="1"/>
      <c r="C153" s="1"/>
      <c r="D153" s="1"/>
    </row>
    <row r="154" spans="2:4" ht="15">
      <c r="B154" s="1"/>
      <c r="C154" s="1"/>
      <c r="D154" s="1"/>
    </row>
    <row r="155" spans="2:4" ht="15">
      <c r="B155" s="1"/>
      <c r="C155" s="1"/>
      <c r="D155" s="1"/>
    </row>
    <row r="156" spans="2:4" ht="15">
      <c r="B156" s="1"/>
      <c r="C156" s="1"/>
      <c r="D156" s="1"/>
    </row>
    <row r="157" spans="2:4" ht="15">
      <c r="B157" s="1"/>
      <c r="C157" s="1"/>
      <c r="D157" s="1"/>
    </row>
    <row r="158" spans="2:4" ht="15">
      <c r="B158" s="1"/>
      <c r="C158" s="1"/>
      <c r="D158" s="1"/>
    </row>
    <row r="159" spans="2:4" ht="15">
      <c r="B159" s="1"/>
      <c r="C159" s="1"/>
      <c r="D159" s="1"/>
    </row>
    <row r="161" spans="2:4" ht="15">
      <c r="B161" s="2"/>
      <c r="C161" s="2"/>
      <c r="D161" s="2"/>
    </row>
    <row r="163" spans="2:4" ht="15">
      <c r="B163" s="1"/>
      <c r="C163" s="1"/>
      <c r="D163" s="1"/>
    </row>
    <row r="164" spans="2:4" ht="15">
      <c r="B164" s="1"/>
      <c r="C164" s="1"/>
      <c r="D164" s="1"/>
    </row>
    <row r="165" spans="2:4" ht="15">
      <c r="B165" s="1"/>
      <c r="C165" s="1"/>
      <c r="D165" s="1"/>
    </row>
    <row r="166" spans="2:4" ht="15">
      <c r="B166" s="1"/>
      <c r="C166" s="1"/>
      <c r="D166" s="1"/>
    </row>
    <row r="167" spans="2:4" ht="15">
      <c r="B167" s="1"/>
      <c r="C167" s="1"/>
      <c r="D167" s="1"/>
    </row>
    <row r="168" spans="2:4" ht="15">
      <c r="B168" s="1"/>
      <c r="C168" s="1"/>
      <c r="D168" s="1"/>
    </row>
    <row r="169" spans="2:4" ht="15">
      <c r="B169" s="1"/>
      <c r="C169" s="1"/>
      <c r="D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9"/>
  <sheetViews>
    <sheetView zoomScalePageLayoutView="0" workbookViewId="0" topLeftCell="A1">
      <selection activeCell="L8" sqref="L8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7" width="6.00390625" style="0" bestFit="1" customWidth="1"/>
    <col min="8" max="8" width="5.7109375" style="0" customWidth="1"/>
    <col min="16" max="16" width="15.140625" style="0" bestFit="1" customWidth="1"/>
  </cols>
  <sheetData>
    <row r="1" spans="1:15" ht="12.75">
      <c r="A1">
        <v>37</v>
      </c>
      <c r="C1" s="5" t="s">
        <v>6</v>
      </c>
      <c r="D1" s="5" t="s">
        <v>50</v>
      </c>
      <c r="E1" s="5" t="s">
        <v>51</v>
      </c>
      <c r="F1" s="5" t="s">
        <v>52</v>
      </c>
      <c r="G1" s="5" t="s">
        <v>53</v>
      </c>
      <c r="H1" s="5" t="s">
        <v>54</v>
      </c>
      <c r="I1" s="5" t="s">
        <v>55</v>
      </c>
      <c r="J1" s="5" t="s">
        <v>56</v>
      </c>
      <c r="K1" s="5" t="s">
        <v>57</v>
      </c>
      <c r="L1" s="5" t="s">
        <v>58</v>
      </c>
      <c r="M1" s="5" t="s">
        <v>59</v>
      </c>
      <c r="N1" s="5" t="s">
        <v>60</v>
      </c>
      <c r="O1" s="5" t="s">
        <v>61</v>
      </c>
    </row>
    <row r="2" spans="1:20" ht="12.75">
      <c r="A2">
        <f ca="1">ROUND(RAND()*(A1-1)+0.5,0)</f>
        <v>7</v>
      </c>
      <c r="B2">
        <f aca="true" t="shared" si="0" ref="B2:B37">MOD(B1+$A$2,$A$1)</f>
        <v>7</v>
      </c>
      <c r="C2">
        <f ca="1">ROUND(RAND()*5+1,1)</f>
        <v>4.9</v>
      </c>
      <c r="D2">
        <v>0.5</v>
      </c>
      <c r="E2">
        <f ca="1">IF(Q2=0,D2*$C2+ROUND(RAND()*3,1),D2*$C2)</f>
        <v>2.75</v>
      </c>
      <c r="F2">
        <v>1</v>
      </c>
      <c r="G2">
        <f ca="1">IF(R2=0,F2*$C2+ROUND(RAND()*3,1),F2*$C2)</f>
        <v>4.9</v>
      </c>
      <c r="H2">
        <v>1.5</v>
      </c>
      <c r="I2">
        <f ca="1">IF(S2=0,H2*$C2+ROUND(RAND()*3,1),H2*$C2)</f>
        <v>7.3500000000000005</v>
      </c>
      <c r="J2">
        <v>2</v>
      </c>
      <c r="K2">
        <f ca="1">IF(T2=0,J2*$C2+ROUND(RAND()*3,1),J2*$C2)</f>
        <v>9.8</v>
      </c>
      <c r="L2">
        <f>ROUND(E2/D2,2)</f>
        <v>5.5</v>
      </c>
      <c r="M2">
        <f>ROUND(G2/F2,2)</f>
        <v>4.9</v>
      </c>
      <c r="N2">
        <f>ROUND(I2/H2,2)</f>
        <v>4.9</v>
      </c>
      <c r="O2">
        <f>ROUND(K2/J2,2)</f>
        <v>4.9</v>
      </c>
      <c r="P2" t="str">
        <f>IF(AND(L2=M2,M2=N2,N2=O2),"Zuordnung ist proportional","Zuordnung ist nicht proportional")</f>
        <v>Zuordnung ist nicht proportional</v>
      </c>
      <c r="Q2">
        <f ca="1">ROUND(RAND()*5,0)</f>
        <v>0</v>
      </c>
      <c r="R2">
        <f ca="1">ROUND(RAND()*5,0)</f>
        <v>3</v>
      </c>
      <c r="S2">
        <f ca="1">ROUND(RAND()*5,0)</f>
        <v>3</v>
      </c>
      <c r="T2">
        <f ca="1">ROUND(RAND()*5,0)</f>
        <v>1</v>
      </c>
    </row>
    <row r="3" spans="2:20" ht="12.75">
      <c r="B3">
        <f t="shared" si="0"/>
        <v>14</v>
      </c>
      <c r="C3">
        <f aca="true" ca="1" t="shared" si="1" ref="C3:C38">ROUND(RAND()*5+1,1)</f>
        <v>5.5</v>
      </c>
      <c r="D3">
        <v>1</v>
      </c>
      <c r="E3">
        <f aca="true" ca="1" t="shared" si="2" ref="E3:E38">IF(Q3=0,D3*$C3+ROUND(RAND()*3,1),D3*$C3)</f>
        <v>5.5</v>
      </c>
      <c r="F3">
        <v>2</v>
      </c>
      <c r="G3">
        <f aca="true" ca="1" t="shared" si="3" ref="G3:G38">IF(R3=0,F3*$C3+ROUND(RAND()*3,1),F3*$C3)</f>
        <v>11</v>
      </c>
      <c r="H3">
        <v>3</v>
      </c>
      <c r="I3">
        <f aca="true" ca="1" t="shared" si="4" ref="I3:I38">IF(S3=0,H3*$C3+ROUND(RAND()*3,1),H3*$C3)</f>
        <v>16.5</v>
      </c>
      <c r="J3">
        <v>4</v>
      </c>
      <c r="K3">
        <f aca="true" ca="1" t="shared" si="5" ref="K3:K38">IF(T3=0,J3*$C3+ROUND(RAND()*3,1),J3*$C3)</f>
        <v>22</v>
      </c>
      <c r="L3">
        <f aca="true" t="shared" si="6" ref="L3:L38">ROUND(E3/D3,2)</f>
        <v>5.5</v>
      </c>
      <c r="M3">
        <f aca="true" t="shared" si="7" ref="M3:M38">ROUND(G3/F3,2)</f>
        <v>5.5</v>
      </c>
      <c r="N3">
        <f aca="true" t="shared" si="8" ref="N3:N38">ROUND(I3/H3,2)</f>
        <v>5.5</v>
      </c>
      <c r="O3">
        <f aca="true" t="shared" si="9" ref="O3:O38">ROUND(K3/J3,2)</f>
        <v>5.5</v>
      </c>
      <c r="P3" t="str">
        <f aca="true" t="shared" si="10" ref="P3:P38">IF(AND(L3=M3,M3=N3,N3=O3),"Zuordnung ist proportional","Zuordnung ist nicht proportional")</f>
        <v>Zuordnung ist proportional</v>
      </c>
      <c r="Q3">
        <f aca="true" ca="1" t="shared" si="11" ref="Q3:T38">ROUND(RAND()*5,0)</f>
        <v>2</v>
      </c>
      <c r="R3">
        <f ca="1" t="shared" si="11"/>
        <v>1</v>
      </c>
      <c r="S3">
        <f ca="1" t="shared" si="11"/>
        <v>2</v>
      </c>
      <c r="T3">
        <f ca="1" t="shared" si="11"/>
        <v>4</v>
      </c>
    </row>
    <row r="4" spans="2:20" ht="12.75">
      <c r="B4">
        <f t="shared" si="0"/>
        <v>21</v>
      </c>
      <c r="C4">
        <f ca="1" t="shared" si="1"/>
        <v>5.6</v>
      </c>
      <c r="D4">
        <v>1</v>
      </c>
      <c r="E4">
        <f ca="1" t="shared" si="2"/>
        <v>5.6</v>
      </c>
      <c r="F4">
        <v>1.5</v>
      </c>
      <c r="G4">
        <f ca="1" t="shared" si="3"/>
        <v>10.099999999999998</v>
      </c>
      <c r="H4">
        <v>2</v>
      </c>
      <c r="I4">
        <f ca="1" t="shared" si="4"/>
        <v>11.2</v>
      </c>
      <c r="J4">
        <v>2.5</v>
      </c>
      <c r="K4">
        <f ca="1" t="shared" si="5"/>
        <v>14</v>
      </c>
      <c r="L4">
        <f t="shared" si="6"/>
        <v>5.6</v>
      </c>
      <c r="M4">
        <f t="shared" si="7"/>
        <v>6.73</v>
      </c>
      <c r="N4">
        <f t="shared" si="8"/>
        <v>5.6</v>
      </c>
      <c r="O4">
        <f t="shared" si="9"/>
        <v>5.6</v>
      </c>
      <c r="P4" t="str">
        <f t="shared" si="10"/>
        <v>Zuordnung ist nicht proportional</v>
      </c>
      <c r="Q4">
        <f ca="1" t="shared" si="11"/>
        <v>3</v>
      </c>
      <c r="R4">
        <f ca="1" t="shared" si="11"/>
        <v>0</v>
      </c>
      <c r="S4">
        <f ca="1" t="shared" si="11"/>
        <v>3</v>
      </c>
      <c r="T4">
        <f ca="1" t="shared" si="11"/>
        <v>4</v>
      </c>
    </row>
    <row r="5" spans="2:20" ht="12.75">
      <c r="B5">
        <f t="shared" si="0"/>
        <v>28</v>
      </c>
      <c r="C5">
        <f ca="1" t="shared" si="1"/>
        <v>4.3</v>
      </c>
      <c r="D5">
        <v>0.5</v>
      </c>
      <c r="E5">
        <f ca="1" t="shared" si="2"/>
        <v>2.15</v>
      </c>
      <c r="F5">
        <v>1.5</v>
      </c>
      <c r="G5">
        <f ca="1" t="shared" si="3"/>
        <v>8.149999999999999</v>
      </c>
      <c r="H5">
        <v>2</v>
      </c>
      <c r="I5">
        <f ca="1" t="shared" si="4"/>
        <v>8.6</v>
      </c>
      <c r="J5">
        <v>4</v>
      </c>
      <c r="K5">
        <f ca="1" t="shared" si="5"/>
        <v>17.2</v>
      </c>
      <c r="L5">
        <f t="shared" si="6"/>
        <v>4.3</v>
      </c>
      <c r="M5">
        <f t="shared" si="7"/>
        <v>5.43</v>
      </c>
      <c r="N5">
        <f t="shared" si="8"/>
        <v>4.3</v>
      </c>
      <c r="O5">
        <f t="shared" si="9"/>
        <v>4.3</v>
      </c>
      <c r="P5" t="str">
        <f t="shared" si="10"/>
        <v>Zuordnung ist nicht proportional</v>
      </c>
      <c r="Q5">
        <f ca="1" t="shared" si="11"/>
        <v>4</v>
      </c>
      <c r="R5">
        <f ca="1" t="shared" si="11"/>
        <v>0</v>
      </c>
      <c r="S5">
        <f ca="1" t="shared" si="11"/>
        <v>1</v>
      </c>
      <c r="T5">
        <f ca="1" t="shared" si="11"/>
        <v>3</v>
      </c>
    </row>
    <row r="6" spans="2:20" ht="12.75">
      <c r="B6">
        <f t="shared" si="0"/>
        <v>35</v>
      </c>
      <c r="C6">
        <f ca="1" t="shared" si="1"/>
        <v>2.9</v>
      </c>
      <c r="D6">
        <v>1</v>
      </c>
      <c r="E6">
        <f ca="1" t="shared" si="2"/>
        <v>2.9</v>
      </c>
      <c r="F6">
        <v>2</v>
      </c>
      <c r="G6">
        <f ca="1" t="shared" si="3"/>
        <v>5.8</v>
      </c>
      <c r="H6">
        <v>5</v>
      </c>
      <c r="I6">
        <f ca="1" t="shared" si="4"/>
        <v>14.5</v>
      </c>
      <c r="J6">
        <v>7</v>
      </c>
      <c r="K6">
        <f ca="1" t="shared" si="5"/>
        <v>20.3</v>
      </c>
      <c r="L6">
        <f t="shared" si="6"/>
        <v>2.9</v>
      </c>
      <c r="M6">
        <f t="shared" si="7"/>
        <v>2.9</v>
      </c>
      <c r="N6">
        <f t="shared" si="8"/>
        <v>2.9</v>
      </c>
      <c r="O6">
        <f t="shared" si="9"/>
        <v>2.9</v>
      </c>
      <c r="P6" t="str">
        <f t="shared" si="10"/>
        <v>Zuordnung ist proportional</v>
      </c>
      <c r="Q6">
        <f ca="1" t="shared" si="11"/>
        <v>1</v>
      </c>
      <c r="R6">
        <f ca="1" t="shared" si="11"/>
        <v>4</v>
      </c>
      <c r="S6">
        <f ca="1" t="shared" si="11"/>
        <v>3</v>
      </c>
      <c r="T6">
        <f ca="1" t="shared" si="11"/>
        <v>3</v>
      </c>
    </row>
    <row r="7" spans="2:20" ht="12.75">
      <c r="B7">
        <f t="shared" si="0"/>
        <v>5</v>
      </c>
      <c r="C7">
        <f ca="1" t="shared" si="1"/>
        <v>2.7</v>
      </c>
      <c r="D7">
        <v>1</v>
      </c>
      <c r="E7">
        <f ca="1" t="shared" si="2"/>
        <v>2.7</v>
      </c>
      <c r="F7">
        <v>3</v>
      </c>
      <c r="G7">
        <f ca="1" t="shared" si="3"/>
        <v>8.100000000000001</v>
      </c>
      <c r="H7">
        <v>4</v>
      </c>
      <c r="I7">
        <f ca="1" t="shared" si="4"/>
        <v>10.8</v>
      </c>
      <c r="J7">
        <v>6</v>
      </c>
      <c r="K7">
        <f ca="1" t="shared" si="5"/>
        <v>16.200000000000003</v>
      </c>
      <c r="L7">
        <f t="shared" si="6"/>
        <v>2.7</v>
      </c>
      <c r="M7">
        <f t="shared" si="7"/>
        <v>2.7</v>
      </c>
      <c r="N7">
        <f t="shared" si="8"/>
        <v>2.7</v>
      </c>
      <c r="O7">
        <f t="shared" si="9"/>
        <v>2.7</v>
      </c>
      <c r="P7" t="str">
        <f t="shared" si="10"/>
        <v>Zuordnung ist proportional</v>
      </c>
      <c r="Q7">
        <f ca="1" t="shared" si="11"/>
        <v>1</v>
      </c>
      <c r="R7">
        <f ca="1" t="shared" si="11"/>
        <v>3</v>
      </c>
      <c r="S7">
        <f ca="1" t="shared" si="11"/>
        <v>1</v>
      </c>
      <c r="T7">
        <f ca="1" t="shared" si="11"/>
        <v>3</v>
      </c>
    </row>
    <row r="8" spans="2:20" ht="12.75">
      <c r="B8">
        <f t="shared" si="0"/>
        <v>12</v>
      </c>
      <c r="C8">
        <f ca="1" t="shared" si="1"/>
        <v>1.8</v>
      </c>
      <c r="D8">
        <v>1</v>
      </c>
      <c r="E8">
        <f ca="1" t="shared" si="2"/>
        <v>1.8</v>
      </c>
      <c r="F8">
        <v>2</v>
      </c>
      <c r="G8">
        <f ca="1" t="shared" si="3"/>
        <v>3.6</v>
      </c>
      <c r="H8">
        <v>4</v>
      </c>
      <c r="I8">
        <f ca="1" t="shared" si="4"/>
        <v>7.2</v>
      </c>
      <c r="J8">
        <v>6</v>
      </c>
      <c r="K8">
        <f ca="1" t="shared" si="5"/>
        <v>10.8</v>
      </c>
      <c r="L8">
        <f t="shared" si="6"/>
        <v>1.8</v>
      </c>
      <c r="M8">
        <f t="shared" si="7"/>
        <v>1.8</v>
      </c>
      <c r="N8">
        <f t="shared" si="8"/>
        <v>1.8</v>
      </c>
      <c r="O8">
        <f t="shared" si="9"/>
        <v>1.8</v>
      </c>
      <c r="P8" t="str">
        <f t="shared" si="10"/>
        <v>Zuordnung ist proportional</v>
      </c>
      <c r="Q8">
        <f ca="1" t="shared" si="11"/>
        <v>2</v>
      </c>
      <c r="R8">
        <f ca="1" t="shared" si="11"/>
        <v>4</v>
      </c>
      <c r="S8">
        <f ca="1" t="shared" si="11"/>
        <v>3</v>
      </c>
      <c r="T8">
        <f ca="1" t="shared" si="11"/>
        <v>2</v>
      </c>
    </row>
    <row r="9" spans="2:20" ht="12.75">
      <c r="B9">
        <f t="shared" si="0"/>
        <v>19</v>
      </c>
      <c r="C9">
        <f ca="1" t="shared" si="1"/>
        <v>5.3</v>
      </c>
      <c r="D9">
        <v>1</v>
      </c>
      <c r="E9">
        <f ca="1" t="shared" si="2"/>
        <v>5.3</v>
      </c>
      <c r="F9">
        <v>2.5</v>
      </c>
      <c r="G9">
        <f ca="1" t="shared" si="3"/>
        <v>13.25</v>
      </c>
      <c r="H9">
        <v>5</v>
      </c>
      <c r="I9">
        <f ca="1" t="shared" si="4"/>
        <v>26.5</v>
      </c>
      <c r="J9">
        <v>7</v>
      </c>
      <c r="K9">
        <f ca="1" t="shared" si="5"/>
        <v>37.1</v>
      </c>
      <c r="L9">
        <f t="shared" si="6"/>
        <v>5.3</v>
      </c>
      <c r="M9">
        <f t="shared" si="7"/>
        <v>5.3</v>
      </c>
      <c r="N9">
        <f t="shared" si="8"/>
        <v>5.3</v>
      </c>
      <c r="O9">
        <f t="shared" si="9"/>
        <v>5.3</v>
      </c>
      <c r="P9" t="str">
        <f t="shared" si="10"/>
        <v>Zuordnung ist proportional</v>
      </c>
      <c r="Q9">
        <f ca="1" t="shared" si="11"/>
        <v>4</v>
      </c>
      <c r="R9">
        <f ca="1" t="shared" si="11"/>
        <v>4</v>
      </c>
      <c r="S9">
        <f ca="1" t="shared" si="11"/>
        <v>1</v>
      </c>
      <c r="T9">
        <f ca="1" t="shared" si="11"/>
        <v>4</v>
      </c>
    </row>
    <row r="10" spans="2:20" ht="12.75">
      <c r="B10">
        <f t="shared" si="0"/>
        <v>26</v>
      </c>
      <c r="C10">
        <f ca="1" t="shared" si="1"/>
        <v>4.6</v>
      </c>
      <c r="D10">
        <v>0.5</v>
      </c>
      <c r="E10">
        <f ca="1" t="shared" si="2"/>
        <v>2.3</v>
      </c>
      <c r="F10">
        <v>1</v>
      </c>
      <c r="G10">
        <f ca="1" t="shared" si="3"/>
        <v>4.6</v>
      </c>
      <c r="H10">
        <v>1.5</v>
      </c>
      <c r="I10">
        <f ca="1" t="shared" si="4"/>
        <v>6.8999999999999995</v>
      </c>
      <c r="J10">
        <v>2</v>
      </c>
      <c r="K10">
        <f ca="1" t="shared" si="5"/>
        <v>9.2</v>
      </c>
      <c r="L10">
        <f t="shared" si="6"/>
        <v>4.6</v>
      </c>
      <c r="M10">
        <f t="shared" si="7"/>
        <v>4.6</v>
      </c>
      <c r="N10">
        <f t="shared" si="8"/>
        <v>4.6</v>
      </c>
      <c r="O10">
        <f t="shared" si="9"/>
        <v>4.6</v>
      </c>
      <c r="P10" t="str">
        <f t="shared" si="10"/>
        <v>Zuordnung ist proportional</v>
      </c>
      <c r="Q10">
        <f ca="1" t="shared" si="11"/>
        <v>2</v>
      </c>
      <c r="R10">
        <f ca="1" t="shared" si="11"/>
        <v>1</v>
      </c>
      <c r="S10">
        <f ca="1" t="shared" si="11"/>
        <v>3</v>
      </c>
      <c r="T10">
        <f ca="1" t="shared" si="11"/>
        <v>2</v>
      </c>
    </row>
    <row r="11" spans="2:20" ht="12.75">
      <c r="B11">
        <f t="shared" si="0"/>
        <v>33</v>
      </c>
      <c r="C11">
        <f ca="1" t="shared" si="1"/>
        <v>4.6</v>
      </c>
      <c r="D11">
        <v>1</v>
      </c>
      <c r="E11">
        <f ca="1" t="shared" si="2"/>
        <v>4.6</v>
      </c>
      <c r="F11">
        <v>2</v>
      </c>
      <c r="G11">
        <f ca="1" t="shared" si="3"/>
        <v>9.2</v>
      </c>
      <c r="H11">
        <v>3</v>
      </c>
      <c r="I11">
        <f ca="1" t="shared" si="4"/>
        <v>13.799999999999999</v>
      </c>
      <c r="J11">
        <v>4</v>
      </c>
      <c r="K11">
        <f ca="1" t="shared" si="5"/>
        <v>18.4</v>
      </c>
      <c r="L11">
        <f t="shared" si="6"/>
        <v>4.6</v>
      </c>
      <c r="M11">
        <f t="shared" si="7"/>
        <v>4.6</v>
      </c>
      <c r="N11">
        <f t="shared" si="8"/>
        <v>4.6</v>
      </c>
      <c r="O11">
        <f t="shared" si="9"/>
        <v>4.6</v>
      </c>
      <c r="P11" t="str">
        <f t="shared" si="10"/>
        <v>Zuordnung ist proportional</v>
      </c>
      <c r="Q11">
        <f ca="1" t="shared" si="11"/>
        <v>4</v>
      </c>
      <c r="R11">
        <f ca="1" t="shared" si="11"/>
        <v>2</v>
      </c>
      <c r="S11">
        <f ca="1" t="shared" si="11"/>
        <v>1</v>
      </c>
      <c r="T11">
        <f ca="1" t="shared" si="11"/>
        <v>3</v>
      </c>
    </row>
    <row r="12" spans="2:20" ht="12.75">
      <c r="B12">
        <f t="shared" si="0"/>
        <v>3</v>
      </c>
      <c r="C12">
        <f ca="1" t="shared" si="1"/>
        <v>4.1</v>
      </c>
      <c r="D12">
        <v>1</v>
      </c>
      <c r="E12">
        <f ca="1" t="shared" si="2"/>
        <v>4.1</v>
      </c>
      <c r="F12">
        <v>1.5</v>
      </c>
      <c r="G12">
        <f ca="1" t="shared" si="3"/>
        <v>6.1499999999999995</v>
      </c>
      <c r="H12">
        <v>2</v>
      </c>
      <c r="I12">
        <f ca="1" t="shared" si="4"/>
        <v>8.2</v>
      </c>
      <c r="J12">
        <v>2.5</v>
      </c>
      <c r="K12">
        <f ca="1" t="shared" si="5"/>
        <v>10.25</v>
      </c>
      <c r="L12">
        <f t="shared" si="6"/>
        <v>4.1</v>
      </c>
      <c r="M12">
        <f t="shared" si="7"/>
        <v>4.1</v>
      </c>
      <c r="N12">
        <f t="shared" si="8"/>
        <v>4.1</v>
      </c>
      <c r="O12">
        <f t="shared" si="9"/>
        <v>4.1</v>
      </c>
      <c r="P12" t="str">
        <f t="shared" si="10"/>
        <v>Zuordnung ist proportional</v>
      </c>
      <c r="Q12">
        <f ca="1" t="shared" si="11"/>
        <v>4</v>
      </c>
      <c r="R12">
        <f ca="1" t="shared" si="11"/>
        <v>2</v>
      </c>
      <c r="S12">
        <f ca="1" t="shared" si="11"/>
        <v>5</v>
      </c>
      <c r="T12">
        <f ca="1" t="shared" si="11"/>
        <v>3</v>
      </c>
    </row>
    <row r="13" spans="2:20" ht="12.75">
      <c r="B13">
        <f t="shared" si="0"/>
        <v>10</v>
      </c>
      <c r="C13">
        <f ca="1" t="shared" si="1"/>
        <v>3.6</v>
      </c>
      <c r="D13">
        <v>0.5</v>
      </c>
      <c r="E13">
        <f ca="1" t="shared" si="2"/>
        <v>1.8</v>
      </c>
      <c r="F13">
        <v>1.5</v>
      </c>
      <c r="G13">
        <f ca="1" t="shared" si="3"/>
        <v>5.4</v>
      </c>
      <c r="H13">
        <v>2</v>
      </c>
      <c r="I13">
        <f ca="1" t="shared" si="4"/>
        <v>8.5</v>
      </c>
      <c r="J13">
        <v>4</v>
      </c>
      <c r="K13">
        <f ca="1" t="shared" si="5"/>
        <v>17.2</v>
      </c>
      <c r="L13">
        <f t="shared" si="6"/>
        <v>3.6</v>
      </c>
      <c r="M13">
        <f t="shared" si="7"/>
        <v>3.6</v>
      </c>
      <c r="N13">
        <f t="shared" si="8"/>
        <v>4.25</v>
      </c>
      <c r="O13">
        <f t="shared" si="9"/>
        <v>4.3</v>
      </c>
      <c r="P13" t="str">
        <f t="shared" si="10"/>
        <v>Zuordnung ist nicht proportional</v>
      </c>
      <c r="Q13">
        <f ca="1" t="shared" si="11"/>
        <v>3</v>
      </c>
      <c r="R13">
        <f ca="1" t="shared" si="11"/>
        <v>4</v>
      </c>
      <c r="S13">
        <f ca="1" t="shared" si="11"/>
        <v>0</v>
      </c>
      <c r="T13">
        <f ca="1" t="shared" si="11"/>
        <v>0</v>
      </c>
    </row>
    <row r="14" spans="2:20" ht="12.75">
      <c r="B14">
        <f t="shared" si="0"/>
        <v>17</v>
      </c>
      <c r="C14">
        <f ca="1" t="shared" si="1"/>
        <v>1.9</v>
      </c>
      <c r="D14">
        <v>1</v>
      </c>
      <c r="E14">
        <f ca="1" t="shared" si="2"/>
        <v>1.9</v>
      </c>
      <c r="F14">
        <v>2</v>
      </c>
      <c r="G14">
        <f ca="1" t="shared" si="3"/>
        <v>3.8</v>
      </c>
      <c r="H14">
        <v>5</v>
      </c>
      <c r="I14">
        <f ca="1" t="shared" si="4"/>
        <v>9.5</v>
      </c>
      <c r="J14">
        <v>7</v>
      </c>
      <c r="K14">
        <f ca="1" t="shared" si="5"/>
        <v>13.299999999999999</v>
      </c>
      <c r="L14">
        <f t="shared" si="6"/>
        <v>1.9</v>
      </c>
      <c r="M14">
        <f t="shared" si="7"/>
        <v>1.9</v>
      </c>
      <c r="N14">
        <f t="shared" si="8"/>
        <v>1.9</v>
      </c>
      <c r="O14">
        <f t="shared" si="9"/>
        <v>1.9</v>
      </c>
      <c r="P14" t="str">
        <f t="shared" si="10"/>
        <v>Zuordnung ist proportional</v>
      </c>
      <c r="Q14">
        <f ca="1" t="shared" si="11"/>
        <v>3</v>
      </c>
      <c r="R14">
        <f ca="1" t="shared" si="11"/>
        <v>1</v>
      </c>
      <c r="S14">
        <f ca="1" t="shared" si="11"/>
        <v>3</v>
      </c>
      <c r="T14">
        <f ca="1" t="shared" si="11"/>
        <v>3</v>
      </c>
    </row>
    <row r="15" spans="2:20" ht="12.75">
      <c r="B15">
        <f t="shared" si="0"/>
        <v>24</v>
      </c>
      <c r="C15">
        <f ca="1" t="shared" si="1"/>
        <v>5.6</v>
      </c>
      <c r="D15">
        <v>1</v>
      </c>
      <c r="E15">
        <f ca="1" t="shared" si="2"/>
        <v>5.6</v>
      </c>
      <c r="F15">
        <v>3</v>
      </c>
      <c r="G15">
        <f ca="1" t="shared" si="3"/>
        <v>16.799999999999997</v>
      </c>
      <c r="H15">
        <v>4</v>
      </c>
      <c r="I15">
        <f ca="1" t="shared" si="4"/>
        <v>22.4</v>
      </c>
      <c r="J15">
        <v>6</v>
      </c>
      <c r="K15">
        <f ca="1" t="shared" si="5"/>
        <v>33.599999999999994</v>
      </c>
      <c r="L15">
        <f t="shared" si="6"/>
        <v>5.6</v>
      </c>
      <c r="M15">
        <f t="shared" si="7"/>
        <v>5.6</v>
      </c>
      <c r="N15">
        <f t="shared" si="8"/>
        <v>5.6</v>
      </c>
      <c r="O15">
        <f t="shared" si="9"/>
        <v>5.6</v>
      </c>
      <c r="P15" t="str">
        <f t="shared" si="10"/>
        <v>Zuordnung ist proportional</v>
      </c>
      <c r="Q15">
        <f ca="1" t="shared" si="11"/>
        <v>2</v>
      </c>
      <c r="R15">
        <f ca="1" t="shared" si="11"/>
        <v>1</v>
      </c>
      <c r="S15">
        <f ca="1" t="shared" si="11"/>
        <v>2</v>
      </c>
      <c r="T15">
        <f ca="1" t="shared" si="11"/>
        <v>2</v>
      </c>
    </row>
    <row r="16" spans="2:20" ht="12.75">
      <c r="B16">
        <f t="shared" si="0"/>
        <v>31</v>
      </c>
      <c r="C16">
        <f ca="1" t="shared" si="1"/>
        <v>3.6</v>
      </c>
      <c r="D16">
        <v>1</v>
      </c>
      <c r="E16">
        <f ca="1" t="shared" si="2"/>
        <v>3.6</v>
      </c>
      <c r="F16">
        <v>2</v>
      </c>
      <c r="G16">
        <f ca="1" t="shared" si="3"/>
        <v>7.2</v>
      </c>
      <c r="H16">
        <v>4</v>
      </c>
      <c r="I16">
        <f ca="1" t="shared" si="4"/>
        <v>14.4</v>
      </c>
      <c r="J16">
        <v>6</v>
      </c>
      <c r="K16">
        <f ca="1" t="shared" si="5"/>
        <v>21.6</v>
      </c>
      <c r="L16">
        <f t="shared" si="6"/>
        <v>3.6</v>
      </c>
      <c r="M16">
        <f t="shared" si="7"/>
        <v>3.6</v>
      </c>
      <c r="N16">
        <f t="shared" si="8"/>
        <v>3.6</v>
      </c>
      <c r="O16">
        <f t="shared" si="9"/>
        <v>3.6</v>
      </c>
      <c r="P16" t="str">
        <f t="shared" si="10"/>
        <v>Zuordnung ist proportional</v>
      </c>
      <c r="Q16">
        <f ca="1" t="shared" si="11"/>
        <v>2</v>
      </c>
      <c r="R16">
        <f ca="1" t="shared" si="11"/>
        <v>3</v>
      </c>
      <c r="S16">
        <f ca="1" t="shared" si="11"/>
        <v>4</v>
      </c>
      <c r="T16">
        <f ca="1" t="shared" si="11"/>
        <v>1</v>
      </c>
    </row>
    <row r="17" spans="2:20" ht="12.75">
      <c r="B17">
        <f t="shared" si="0"/>
        <v>1</v>
      </c>
      <c r="C17">
        <f ca="1" t="shared" si="1"/>
        <v>3.2</v>
      </c>
      <c r="D17">
        <v>1</v>
      </c>
      <c r="E17">
        <f ca="1" t="shared" si="2"/>
        <v>3.2</v>
      </c>
      <c r="F17">
        <v>2.5</v>
      </c>
      <c r="G17">
        <f ca="1" t="shared" si="3"/>
        <v>8</v>
      </c>
      <c r="H17">
        <v>5</v>
      </c>
      <c r="I17">
        <f ca="1" t="shared" si="4"/>
        <v>16</v>
      </c>
      <c r="J17">
        <v>7</v>
      </c>
      <c r="K17">
        <f ca="1" t="shared" si="5"/>
        <v>22.400000000000002</v>
      </c>
      <c r="L17">
        <f t="shared" si="6"/>
        <v>3.2</v>
      </c>
      <c r="M17">
        <f t="shared" si="7"/>
        <v>3.2</v>
      </c>
      <c r="N17">
        <f t="shared" si="8"/>
        <v>3.2</v>
      </c>
      <c r="O17">
        <f t="shared" si="9"/>
        <v>3.2</v>
      </c>
      <c r="P17" t="str">
        <f t="shared" si="10"/>
        <v>Zuordnung ist proportional</v>
      </c>
      <c r="Q17">
        <f ca="1" t="shared" si="11"/>
        <v>3</v>
      </c>
      <c r="R17">
        <f ca="1" t="shared" si="11"/>
        <v>4</v>
      </c>
      <c r="S17">
        <f ca="1" t="shared" si="11"/>
        <v>3</v>
      </c>
      <c r="T17">
        <f ca="1" t="shared" si="11"/>
        <v>2</v>
      </c>
    </row>
    <row r="18" spans="2:20" ht="12.75">
      <c r="B18">
        <f t="shared" si="0"/>
        <v>8</v>
      </c>
      <c r="C18">
        <f ca="1" t="shared" si="1"/>
        <v>1.2</v>
      </c>
      <c r="D18">
        <v>0.5</v>
      </c>
      <c r="E18">
        <f ca="1" t="shared" si="2"/>
        <v>0.6</v>
      </c>
      <c r="F18">
        <v>1</v>
      </c>
      <c r="G18">
        <f ca="1" t="shared" si="3"/>
        <v>1.2</v>
      </c>
      <c r="H18">
        <v>1.5</v>
      </c>
      <c r="I18">
        <f ca="1" t="shared" si="4"/>
        <v>1.7999999999999998</v>
      </c>
      <c r="J18">
        <v>2</v>
      </c>
      <c r="K18">
        <f ca="1" t="shared" si="5"/>
        <v>2.4</v>
      </c>
      <c r="L18">
        <f t="shared" si="6"/>
        <v>1.2</v>
      </c>
      <c r="M18">
        <f t="shared" si="7"/>
        <v>1.2</v>
      </c>
      <c r="N18">
        <f t="shared" si="8"/>
        <v>1.2</v>
      </c>
      <c r="O18">
        <f t="shared" si="9"/>
        <v>1.2</v>
      </c>
      <c r="P18" t="str">
        <f t="shared" si="10"/>
        <v>Zuordnung ist proportional</v>
      </c>
      <c r="Q18">
        <f ca="1" t="shared" si="11"/>
        <v>5</v>
      </c>
      <c r="R18">
        <f ca="1" t="shared" si="11"/>
        <v>2</v>
      </c>
      <c r="S18">
        <f ca="1" t="shared" si="11"/>
        <v>3</v>
      </c>
      <c r="T18">
        <f ca="1" t="shared" si="11"/>
        <v>3</v>
      </c>
    </row>
    <row r="19" spans="2:20" ht="12.75">
      <c r="B19">
        <f t="shared" si="0"/>
        <v>15</v>
      </c>
      <c r="C19">
        <f ca="1" t="shared" si="1"/>
        <v>3</v>
      </c>
      <c r="D19">
        <v>1</v>
      </c>
      <c r="E19">
        <f ca="1" t="shared" si="2"/>
        <v>5.5</v>
      </c>
      <c r="F19">
        <v>2</v>
      </c>
      <c r="G19">
        <f ca="1" t="shared" si="3"/>
        <v>6</v>
      </c>
      <c r="H19">
        <v>3</v>
      </c>
      <c r="I19">
        <f ca="1" t="shared" si="4"/>
        <v>9.7</v>
      </c>
      <c r="J19">
        <v>4</v>
      </c>
      <c r="K19">
        <f ca="1" t="shared" si="5"/>
        <v>12</v>
      </c>
      <c r="L19">
        <f t="shared" si="6"/>
        <v>5.5</v>
      </c>
      <c r="M19">
        <f t="shared" si="7"/>
        <v>3</v>
      </c>
      <c r="N19">
        <f t="shared" si="8"/>
        <v>3.23</v>
      </c>
      <c r="O19">
        <f t="shared" si="9"/>
        <v>3</v>
      </c>
      <c r="P19" t="str">
        <f t="shared" si="10"/>
        <v>Zuordnung ist nicht proportional</v>
      </c>
      <c r="Q19">
        <f ca="1" t="shared" si="11"/>
        <v>0</v>
      </c>
      <c r="R19">
        <f ca="1" t="shared" si="11"/>
        <v>3</v>
      </c>
      <c r="S19">
        <f ca="1" t="shared" si="11"/>
        <v>0</v>
      </c>
      <c r="T19">
        <f ca="1" t="shared" si="11"/>
        <v>3</v>
      </c>
    </row>
    <row r="20" spans="2:20" ht="12.75">
      <c r="B20">
        <f t="shared" si="0"/>
        <v>22</v>
      </c>
      <c r="C20">
        <f ca="1" t="shared" si="1"/>
        <v>3.9</v>
      </c>
      <c r="D20">
        <v>1</v>
      </c>
      <c r="E20">
        <f ca="1" t="shared" si="2"/>
        <v>3.9</v>
      </c>
      <c r="F20">
        <v>1.5</v>
      </c>
      <c r="G20">
        <f ca="1" t="shared" si="3"/>
        <v>5.85</v>
      </c>
      <c r="H20">
        <v>2</v>
      </c>
      <c r="I20">
        <f ca="1" t="shared" si="4"/>
        <v>7.8</v>
      </c>
      <c r="J20">
        <v>2.5</v>
      </c>
      <c r="K20">
        <f ca="1" t="shared" si="5"/>
        <v>9.75</v>
      </c>
      <c r="L20">
        <f t="shared" si="6"/>
        <v>3.9</v>
      </c>
      <c r="M20">
        <f t="shared" si="7"/>
        <v>3.9</v>
      </c>
      <c r="N20">
        <f t="shared" si="8"/>
        <v>3.9</v>
      </c>
      <c r="O20">
        <f t="shared" si="9"/>
        <v>3.9</v>
      </c>
      <c r="P20" t="str">
        <f t="shared" si="10"/>
        <v>Zuordnung ist proportional</v>
      </c>
      <c r="Q20">
        <f ca="1" t="shared" si="11"/>
        <v>1</v>
      </c>
      <c r="R20">
        <f ca="1" t="shared" si="11"/>
        <v>5</v>
      </c>
      <c r="S20">
        <f ca="1" t="shared" si="11"/>
        <v>1</v>
      </c>
      <c r="T20">
        <f ca="1" t="shared" si="11"/>
        <v>4</v>
      </c>
    </row>
    <row r="21" spans="2:20" ht="12.75">
      <c r="B21">
        <f t="shared" si="0"/>
        <v>29</v>
      </c>
      <c r="C21">
        <f ca="1" t="shared" si="1"/>
        <v>3.3</v>
      </c>
      <c r="D21">
        <v>0.5</v>
      </c>
      <c r="E21">
        <f ca="1" t="shared" si="2"/>
        <v>1.65</v>
      </c>
      <c r="F21">
        <v>1.5</v>
      </c>
      <c r="G21">
        <f ca="1" t="shared" si="3"/>
        <v>5.949999999999999</v>
      </c>
      <c r="H21">
        <v>2</v>
      </c>
      <c r="I21">
        <f ca="1" t="shared" si="4"/>
        <v>6.6</v>
      </c>
      <c r="J21">
        <v>4</v>
      </c>
      <c r="K21">
        <f ca="1" t="shared" si="5"/>
        <v>13.2</v>
      </c>
      <c r="L21">
        <f t="shared" si="6"/>
        <v>3.3</v>
      </c>
      <c r="M21">
        <f t="shared" si="7"/>
        <v>3.97</v>
      </c>
      <c r="N21">
        <f t="shared" si="8"/>
        <v>3.3</v>
      </c>
      <c r="O21">
        <f t="shared" si="9"/>
        <v>3.3</v>
      </c>
      <c r="P21" t="str">
        <f t="shared" si="10"/>
        <v>Zuordnung ist nicht proportional</v>
      </c>
      <c r="Q21">
        <f ca="1" t="shared" si="11"/>
        <v>1</v>
      </c>
      <c r="R21">
        <f ca="1" t="shared" si="11"/>
        <v>0</v>
      </c>
      <c r="S21">
        <f ca="1" t="shared" si="11"/>
        <v>3</v>
      </c>
      <c r="T21">
        <f ca="1" t="shared" si="11"/>
        <v>2</v>
      </c>
    </row>
    <row r="22" spans="2:20" ht="12.75">
      <c r="B22">
        <f t="shared" si="0"/>
        <v>36</v>
      </c>
      <c r="C22">
        <f ca="1" t="shared" si="1"/>
        <v>1.6</v>
      </c>
      <c r="D22">
        <v>1</v>
      </c>
      <c r="E22">
        <f ca="1" t="shared" si="2"/>
        <v>1.6</v>
      </c>
      <c r="F22">
        <v>2</v>
      </c>
      <c r="G22">
        <f ca="1" t="shared" si="3"/>
        <v>3.2</v>
      </c>
      <c r="H22">
        <v>5</v>
      </c>
      <c r="I22">
        <f ca="1" t="shared" si="4"/>
        <v>8</v>
      </c>
      <c r="J22">
        <v>7</v>
      </c>
      <c r="K22">
        <f ca="1" t="shared" si="5"/>
        <v>11.200000000000001</v>
      </c>
      <c r="L22">
        <f t="shared" si="6"/>
        <v>1.6</v>
      </c>
      <c r="M22">
        <f t="shared" si="7"/>
        <v>1.6</v>
      </c>
      <c r="N22">
        <f t="shared" si="8"/>
        <v>1.6</v>
      </c>
      <c r="O22">
        <f t="shared" si="9"/>
        <v>1.6</v>
      </c>
      <c r="P22" t="str">
        <f t="shared" si="10"/>
        <v>Zuordnung ist proportional</v>
      </c>
      <c r="Q22">
        <f ca="1" t="shared" si="11"/>
        <v>3</v>
      </c>
      <c r="R22">
        <f ca="1" t="shared" si="11"/>
        <v>4</v>
      </c>
      <c r="S22">
        <f ca="1" t="shared" si="11"/>
        <v>4</v>
      </c>
      <c r="T22">
        <f ca="1" t="shared" si="11"/>
        <v>4</v>
      </c>
    </row>
    <row r="23" spans="2:20" ht="12.75">
      <c r="B23">
        <f t="shared" si="0"/>
        <v>6</v>
      </c>
      <c r="C23">
        <f ca="1" t="shared" si="1"/>
        <v>2.3</v>
      </c>
      <c r="D23">
        <v>1</v>
      </c>
      <c r="E23">
        <f ca="1" t="shared" si="2"/>
        <v>2.6999999999999997</v>
      </c>
      <c r="F23">
        <v>3</v>
      </c>
      <c r="G23">
        <f ca="1" t="shared" si="3"/>
        <v>6.8999999999999995</v>
      </c>
      <c r="H23">
        <v>4</v>
      </c>
      <c r="I23">
        <f ca="1" t="shared" si="4"/>
        <v>9.2</v>
      </c>
      <c r="J23">
        <v>6</v>
      </c>
      <c r="K23">
        <f ca="1" t="shared" si="5"/>
        <v>13.799999999999999</v>
      </c>
      <c r="L23">
        <f t="shared" si="6"/>
        <v>2.7</v>
      </c>
      <c r="M23">
        <f t="shared" si="7"/>
        <v>2.3</v>
      </c>
      <c r="N23">
        <f t="shared" si="8"/>
        <v>2.3</v>
      </c>
      <c r="O23">
        <f t="shared" si="9"/>
        <v>2.3</v>
      </c>
      <c r="P23" t="str">
        <f t="shared" si="10"/>
        <v>Zuordnung ist nicht proportional</v>
      </c>
      <c r="Q23">
        <f ca="1" t="shared" si="11"/>
        <v>0</v>
      </c>
      <c r="R23">
        <f ca="1" t="shared" si="11"/>
        <v>2</v>
      </c>
      <c r="S23">
        <f ca="1" t="shared" si="11"/>
        <v>5</v>
      </c>
      <c r="T23">
        <f ca="1" t="shared" si="11"/>
        <v>5</v>
      </c>
    </row>
    <row r="24" spans="2:20" ht="12.75">
      <c r="B24">
        <f t="shared" si="0"/>
        <v>13</v>
      </c>
      <c r="C24">
        <f ca="1" t="shared" si="1"/>
        <v>4.5</v>
      </c>
      <c r="D24">
        <v>1</v>
      </c>
      <c r="E24">
        <f ca="1" t="shared" si="2"/>
        <v>4.5</v>
      </c>
      <c r="F24">
        <v>2</v>
      </c>
      <c r="G24">
        <f ca="1" t="shared" si="3"/>
        <v>9</v>
      </c>
      <c r="H24">
        <v>4</v>
      </c>
      <c r="I24">
        <f ca="1" t="shared" si="4"/>
        <v>20.3</v>
      </c>
      <c r="J24">
        <v>6</v>
      </c>
      <c r="K24">
        <f ca="1" t="shared" si="5"/>
        <v>27</v>
      </c>
      <c r="L24">
        <f t="shared" si="6"/>
        <v>4.5</v>
      </c>
      <c r="M24">
        <f t="shared" si="7"/>
        <v>4.5</v>
      </c>
      <c r="N24">
        <f t="shared" si="8"/>
        <v>5.08</v>
      </c>
      <c r="O24">
        <f t="shared" si="9"/>
        <v>4.5</v>
      </c>
      <c r="P24" t="str">
        <f t="shared" si="10"/>
        <v>Zuordnung ist nicht proportional</v>
      </c>
      <c r="Q24">
        <f ca="1" t="shared" si="11"/>
        <v>2</v>
      </c>
      <c r="R24">
        <f ca="1" t="shared" si="11"/>
        <v>1</v>
      </c>
      <c r="S24">
        <f ca="1" t="shared" si="11"/>
        <v>0</v>
      </c>
      <c r="T24">
        <f ca="1" t="shared" si="11"/>
        <v>4</v>
      </c>
    </row>
    <row r="25" spans="2:20" ht="12.75">
      <c r="B25">
        <f t="shared" si="0"/>
        <v>20</v>
      </c>
      <c r="C25">
        <f ca="1" t="shared" si="1"/>
        <v>3.5</v>
      </c>
      <c r="D25">
        <v>1</v>
      </c>
      <c r="E25">
        <f ca="1" t="shared" si="2"/>
        <v>3.5</v>
      </c>
      <c r="F25">
        <v>2.5</v>
      </c>
      <c r="G25">
        <f ca="1" t="shared" si="3"/>
        <v>8.75</v>
      </c>
      <c r="H25">
        <v>5</v>
      </c>
      <c r="I25">
        <f ca="1" t="shared" si="4"/>
        <v>17.5</v>
      </c>
      <c r="J25">
        <v>7</v>
      </c>
      <c r="K25">
        <f ca="1" t="shared" si="5"/>
        <v>24.5</v>
      </c>
      <c r="L25">
        <f t="shared" si="6"/>
        <v>3.5</v>
      </c>
      <c r="M25">
        <f t="shared" si="7"/>
        <v>3.5</v>
      </c>
      <c r="N25">
        <f t="shared" si="8"/>
        <v>3.5</v>
      </c>
      <c r="O25">
        <f t="shared" si="9"/>
        <v>3.5</v>
      </c>
      <c r="P25" t="str">
        <f t="shared" si="10"/>
        <v>Zuordnung ist proportional</v>
      </c>
      <c r="Q25">
        <f ca="1" t="shared" si="11"/>
        <v>1</v>
      </c>
      <c r="R25">
        <f ca="1" t="shared" si="11"/>
        <v>2</v>
      </c>
      <c r="S25">
        <f ca="1" t="shared" si="11"/>
        <v>4</v>
      </c>
      <c r="T25">
        <f ca="1" t="shared" si="11"/>
        <v>4</v>
      </c>
    </row>
    <row r="26" spans="2:20" ht="12.75">
      <c r="B26">
        <f t="shared" si="0"/>
        <v>27</v>
      </c>
      <c r="C26">
        <f ca="1" t="shared" si="1"/>
        <v>5.4</v>
      </c>
      <c r="D26">
        <v>0.5</v>
      </c>
      <c r="E26">
        <f ca="1" t="shared" si="2"/>
        <v>4.300000000000001</v>
      </c>
      <c r="F26">
        <v>1</v>
      </c>
      <c r="G26">
        <f ca="1" t="shared" si="3"/>
        <v>5.4</v>
      </c>
      <c r="H26">
        <v>1.5</v>
      </c>
      <c r="I26">
        <f ca="1" t="shared" si="4"/>
        <v>8.100000000000001</v>
      </c>
      <c r="J26">
        <v>2</v>
      </c>
      <c r="K26">
        <f ca="1" t="shared" si="5"/>
        <v>10.8</v>
      </c>
      <c r="L26">
        <f t="shared" si="6"/>
        <v>8.6</v>
      </c>
      <c r="M26">
        <f t="shared" si="7"/>
        <v>5.4</v>
      </c>
      <c r="N26">
        <f t="shared" si="8"/>
        <v>5.4</v>
      </c>
      <c r="O26">
        <f t="shared" si="9"/>
        <v>5.4</v>
      </c>
      <c r="P26" t="str">
        <f t="shared" si="10"/>
        <v>Zuordnung ist nicht proportional</v>
      </c>
      <c r="Q26">
        <f ca="1" t="shared" si="11"/>
        <v>0</v>
      </c>
      <c r="R26">
        <f ca="1" t="shared" si="11"/>
        <v>4</v>
      </c>
      <c r="S26">
        <f ca="1" t="shared" si="11"/>
        <v>3</v>
      </c>
      <c r="T26">
        <f ca="1" t="shared" si="11"/>
        <v>1</v>
      </c>
    </row>
    <row r="27" spans="2:20" ht="12.75">
      <c r="B27">
        <f t="shared" si="0"/>
        <v>34</v>
      </c>
      <c r="C27">
        <f ca="1" t="shared" si="1"/>
        <v>3.1</v>
      </c>
      <c r="D27">
        <v>1</v>
      </c>
      <c r="E27">
        <f ca="1" t="shared" si="2"/>
        <v>3.1</v>
      </c>
      <c r="F27">
        <v>2</v>
      </c>
      <c r="G27">
        <f ca="1" t="shared" si="3"/>
        <v>6.2</v>
      </c>
      <c r="H27">
        <v>3</v>
      </c>
      <c r="I27">
        <f ca="1" t="shared" si="4"/>
        <v>9.3</v>
      </c>
      <c r="J27">
        <v>4</v>
      </c>
      <c r="K27">
        <f ca="1" t="shared" si="5"/>
        <v>12.4</v>
      </c>
      <c r="L27">
        <f t="shared" si="6"/>
        <v>3.1</v>
      </c>
      <c r="M27">
        <f t="shared" si="7"/>
        <v>3.1</v>
      </c>
      <c r="N27">
        <f t="shared" si="8"/>
        <v>3.1</v>
      </c>
      <c r="O27">
        <f t="shared" si="9"/>
        <v>3.1</v>
      </c>
      <c r="P27" t="str">
        <f t="shared" si="10"/>
        <v>Zuordnung ist proportional</v>
      </c>
      <c r="Q27">
        <f ca="1" t="shared" si="11"/>
        <v>5</v>
      </c>
      <c r="R27">
        <f ca="1" t="shared" si="11"/>
        <v>4</v>
      </c>
      <c r="S27">
        <f ca="1" t="shared" si="11"/>
        <v>3</v>
      </c>
      <c r="T27">
        <f ca="1" t="shared" si="11"/>
        <v>1</v>
      </c>
    </row>
    <row r="28" spans="2:20" ht="12.75">
      <c r="B28">
        <f t="shared" si="0"/>
        <v>4</v>
      </c>
      <c r="C28">
        <f ca="1" t="shared" si="1"/>
        <v>3.2</v>
      </c>
      <c r="D28">
        <v>1</v>
      </c>
      <c r="E28">
        <f ca="1" t="shared" si="2"/>
        <v>3.2</v>
      </c>
      <c r="F28">
        <v>1.5</v>
      </c>
      <c r="G28">
        <f ca="1" t="shared" si="3"/>
        <v>7.300000000000001</v>
      </c>
      <c r="H28">
        <v>2</v>
      </c>
      <c r="I28">
        <f ca="1" t="shared" si="4"/>
        <v>6.4</v>
      </c>
      <c r="J28">
        <v>2.5</v>
      </c>
      <c r="K28">
        <f ca="1" t="shared" si="5"/>
        <v>8</v>
      </c>
      <c r="L28">
        <f t="shared" si="6"/>
        <v>3.2</v>
      </c>
      <c r="M28">
        <f t="shared" si="7"/>
        <v>4.87</v>
      </c>
      <c r="N28">
        <f t="shared" si="8"/>
        <v>3.2</v>
      </c>
      <c r="O28">
        <f t="shared" si="9"/>
        <v>3.2</v>
      </c>
      <c r="P28" t="str">
        <f t="shared" si="10"/>
        <v>Zuordnung ist nicht proportional</v>
      </c>
      <c r="Q28">
        <f ca="1" t="shared" si="11"/>
        <v>2</v>
      </c>
      <c r="R28">
        <f ca="1" t="shared" si="11"/>
        <v>0</v>
      </c>
      <c r="S28">
        <f ca="1" t="shared" si="11"/>
        <v>1</v>
      </c>
      <c r="T28">
        <f ca="1" t="shared" si="11"/>
        <v>5</v>
      </c>
    </row>
    <row r="29" spans="2:20" ht="12.75">
      <c r="B29">
        <f t="shared" si="0"/>
        <v>11</v>
      </c>
      <c r="C29">
        <f ca="1" t="shared" si="1"/>
        <v>5</v>
      </c>
      <c r="D29">
        <v>0.5</v>
      </c>
      <c r="E29">
        <f ca="1" t="shared" si="2"/>
        <v>2.5</v>
      </c>
      <c r="F29">
        <v>1.5</v>
      </c>
      <c r="G29">
        <f ca="1" t="shared" si="3"/>
        <v>7.5</v>
      </c>
      <c r="H29">
        <v>2</v>
      </c>
      <c r="I29">
        <f ca="1" t="shared" si="4"/>
        <v>10</v>
      </c>
      <c r="J29">
        <v>4</v>
      </c>
      <c r="K29">
        <f ca="1" t="shared" si="5"/>
        <v>20</v>
      </c>
      <c r="L29">
        <f t="shared" si="6"/>
        <v>5</v>
      </c>
      <c r="M29">
        <f t="shared" si="7"/>
        <v>5</v>
      </c>
      <c r="N29">
        <f t="shared" si="8"/>
        <v>5</v>
      </c>
      <c r="O29">
        <f t="shared" si="9"/>
        <v>5</v>
      </c>
      <c r="P29" t="str">
        <f t="shared" si="10"/>
        <v>Zuordnung ist proportional</v>
      </c>
      <c r="Q29">
        <f ca="1" t="shared" si="11"/>
        <v>2</v>
      </c>
      <c r="R29">
        <f ca="1" t="shared" si="11"/>
        <v>4</v>
      </c>
      <c r="S29">
        <f ca="1" t="shared" si="11"/>
        <v>4</v>
      </c>
      <c r="T29">
        <f ca="1" t="shared" si="11"/>
        <v>5</v>
      </c>
    </row>
    <row r="30" spans="2:20" ht="12.75">
      <c r="B30">
        <f t="shared" si="0"/>
        <v>18</v>
      </c>
      <c r="C30">
        <f ca="1" t="shared" si="1"/>
        <v>1.4</v>
      </c>
      <c r="D30">
        <v>1</v>
      </c>
      <c r="E30">
        <f ca="1" t="shared" si="2"/>
        <v>1.4</v>
      </c>
      <c r="F30">
        <v>2</v>
      </c>
      <c r="G30">
        <f ca="1" t="shared" si="3"/>
        <v>2.8</v>
      </c>
      <c r="H30">
        <v>5</v>
      </c>
      <c r="I30">
        <f ca="1" t="shared" si="4"/>
        <v>7</v>
      </c>
      <c r="J30">
        <v>7</v>
      </c>
      <c r="K30">
        <f ca="1" t="shared" si="5"/>
        <v>9.799999999999999</v>
      </c>
      <c r="L30">
        <f t="shared" si="6"/>
        <v>1.4</v>
      </c>
      <c r="M30">
        <f t="shared" si="7"/>
        <v>1.4</v>
      </c>
      <c r="N30">
        <f t="shared" si="8"/>
        <v>1.4</v>
      </c>
      <c r="O30">
        <f t="shared" si="9"/>
        <v>1.4</v>
      </c>
      <c r="P30" t="str">
        <f t="shared" si="10"/>
        <v>Zuordnung ist proportional</v>
      </c>
      <c r="Q30">
        <f ca="1" t="shared" si="11"/>
        <v>4</v>
      </c>
      <c r="R30">
        <f ca="1" t="shared" si="11"/>
        <v>2</v>
      </c>
      <c r="S30">
        <f ca="1" t="shared" si="11"/>
        <v>1</v>
      </c>
      <c r="T30">
        <f ca="1" t="shared" si="11"/>
        <v>2</v>
      </c>
    </row>
    <row r="31" spans="2:20" ht="12.75">
      <c r="B31">
        <f t="shared" si="0"/>
        <v>25</v>
      </c>
      <c r="C31">
        <f ca="1" t="shared" si="1"/>
        <v>3.9</v>
      </c>
      <c r="D31">
        <v>1</v>
      </c>
      <c r="E31">
        <f ca="1" t="shared" si="2"/>
        <v>3.9</v>
      </c>
      <c r="F31">
        <v>3</v>
      </c>
      <c r="G31">
        <f ca="1" t="shared" si="3"/>
        <v>11.7</v>
      </c>
      <c r="H31">
        <v>4</v>
      </c>
      <c r="I31">
        <f ca="1" t="shared" si="4"/>
        <v>15.6</v>
      </c>
      <c r="J31">
        <v>6</v>
      </c>
      <c r="K31">
        <f ca="1" t="shared" si="5"/>
        <v>23.4</v>
      </c>
      <c r="L31">
        <f t="shared" si="6"/>
        <v>3.9</v>
      </c>
      <c r="M31">
        <f t="shared" si="7"/>
        <v>3.9</v>
      </c>
      <c r="N31">
        <f t="shared" si="8"/>
        <v>3.9</v>
      </c>
      <c r="O31">
        <f t="shared" si="9"/>
        <v>3.9</v>
      </c>
      <c r="P31" t="str">
        <f t="shared" si="10"/>
        <v>Zuordnung ist proportional</v>
      </c>
      <c r="Q31">
        <f ca="1" t="shared" si="11"/>
        <v>3</v>
      </c>
      <c r="R31">
        <f ca="1" t="shared" si="11"/>
        <v>2</v>
      </c>
      <c r="S31">
        <f ca="1" t="shared" si="11"/>
        <v>2</v>
      </c>
      <c r="T31">
        <f ca="1" t="shared" si="11"/>
        <v>4</v>
      </c>
    </row>
    <row r="32" spans="2:20" ht="12.75">
      <c r="B32">
        <f t="shared" si="0"/>
        <v>32</v>
      </c>
      <c r="C32">
        <f ca="1" t="shared" si="1"/>
        <v>3.7</v>
      </c>
      <c r="D32">
        <v>1</v>
      </c>
      <c r="E32">
        <f ca="1" t="shared" si="2"/>
        <v>3.7</v>
      </c>
      <c r="F32">
        <v>2</v>
      </c>
      <c r="G32">
        <f ca="1" t="shared" si="3"/>
        <v>7.4</v>
      </c>
      <c r="H32">
        <v>4</v>
      </c>
      <c r="I32">
        <f ca="1" t="shared" si="4"/>
        <v>14.8</v>
      </c>
      <c r="J32">
        <v>6</v>
      </c>
      <c r="K32">
        <f ca="1" t="shared" si="5"/>
        <v>22.200000000000003</v>
      </c>
      <c r="L32">
        <f t="shared" si="6"/>
        <v>3.7</v>
      </c>
      <c r="M32">
        <f t="shared" si="7"/>
        <v>3.7</v>
      </c>
      <c r="N32">
        <f t="shared" si="8"/>
        <v>3.7</v>
      </c>
      <c r="O32">
        <f t="shared" si="9"/>
        <v>3.7</v>
      </c>
      <c r="P32" t="str">
        <f t="shared" si="10"/>
        <v>Zuordnung ist proportional</v>
      </c>
      <c r="Q32">
        <f ca="1" t="shared" si="11"/>
        <v>5</v>
      </c>
      <c r="R32">
        <f ca="1" t="shared" si="11"/>
        <v>5</v>
      </c>
      <c r="S32">
        <f ca="1" t="shared" si="11"/>
        <v>1</v>
      </c>
      <c r="T32">
        <f ca="1" t="shared" si="11"/>
        <v>2</v>
      </c>
    </row>
    <row r="33" spans="2:20" ht="12.75">
      <c r="B33">
        <f t="shared" si="0"/>
        <v>2</v>
      </c>
      <c r="C33">
        <f ca="1" t="shared" si="1"/>
        <v>4.4</v>
      </c>
      <c r="D33">
        <v>1</v>
      </c>
      <c r="E33">
        <f ca="1" t="shared" si="2"/>
        <v>4.4</v>
      </c>
      <c r="F33">
        <v>2.5</v>
      </c>
      <c r="G33">
        <f ca="1" t="shared" si="3"/>
        <v>11</v>
      </c>
      <c r="H33">
        <v>5</v>
      </c>
      <c r="I33">
        <f ca="1" t="shared" si="4"/>
        <v>22</v>
      </c>
      <c r="J33">
        <v>7</v>
      </c>
      <c r="K33">
        <f ca="1" t="shared" si="5"/>
        <v>30.800000000000004</v>
      </c>
      <c r="L33">
        <f t="shared" si="6"/>
        <v>4.4</v>
      </c>
      <c r="M33">
        <f t="shared" si="7"/>
        <v>4.4</v>
      </c>
      <c r="N33">
        <f t="shared" si="8"/>
        <v>4.4</v>
      </c>
      <c r="O33">
        <f t="shared" si="9"/>
        <v>4.4</v>
      </c>
      <c r="P33" t="str">
        <f t="shared" si="10"/>
        <v>Zuordnung ist proportional</v>
      </c>
      <c r="Q33">
        <f ca="1" t="shared" si="11"/>
        <v>5</v>
      </c>
      <c r="R33">
        <f ca="1" t="shared" si="11"/>
        <v>4</v>
      </c>
      <c r="S33">
        <f ca="1" t="shared" si="11"/>
        <v>3</v>
      </c>
      <c r="T33">
        <f ca="1" t="shared" si="11"/>
        <v>3</v>
      </c>
    </row>
    <row r="34" spans="2:20" ht="12.75">
      <c r="B34">
        <f t="shared" si="0"/>
        <v>9</v>
      </c>
      <c r="C34">
        <f ca="1" t="shared" si="1"/>
        <v>3.9</v>
      </c>
      <c r="D34">
        <v>0.5</v>
      </c>
      <c r="E34">
        <f ca="1" t="shared" si="2"/>
        <v>1.95</v>
      </c>
      <c r="F34">
        <v>1</v>
      </c>
      <c r="G34">
        <f ca="1" t="shared" si="3"/>
        <v>3.9</v>
      </c>
      <c r="H34">
        <v>1.5</v>
      </c>
      <c r="I34">
        <f ca="1" t="shared" si="4"/>
        <v>5.85</v>
      </c>
      <c r="J34">
        <v>2</v>
      </c>
      <c r="K34">
        <f ca="1" t="shared" si="5"/>
        <v>7.8</v>
      </c>
      <c r="L34">
        <f t="shared" si="6"/>
        <v>3.9</v>
      </c>
      <c r="M34">
        <f t="shared" si="7"/>
        <v>3.9</v>
      </c>
      <c r="N34">
        <f t="shared" si="8"/>
        <v>3.9</v>
      </c>
      <c r="O34">
        <f t="shared" si="9"/>
        <v>3.9</v>
      </c>
      <c r="P34" t="str">
        <f t="shared" si="10"/>
        <v>Zuordnung ist proportional</v>
      </c>
      <c r="Q34">
        <f ca="1" t="shared" si="11"/>
        <v>3</v>
      </c>
      <c r="R34">
        <f ca="1" t="shared" si="11"/>
        <v>4</v>
      </c>
      <c r="S34">
        <f ca="1" t="shared" si="11"/>
        <v>3</v>
      </c>
      <c r="T34">
        <f ca="1" t="shared" si="11"/>
        <v>3</v>
      </c>
    </row>
    <row r="35" spans="2:20" ht="12.75">
      <c r="B35">
        <f t="shared" si="0"/>
        <v>16</v>
      </c>
      <c r="C35">
        <f ca="1" t="shared" si="1"/>
        <v>5.7</v>
      </c>
      <c r="D35">
        <v>1</v>
      </c>
      <c r="E35">
        <f ca="1" t="shared" si="2"/>
        <v>5.7</v>
      </c>
      <c r="F35">
        <v>2</v>
      </c>
      <c r="G35">
        <f ca="1" t="shared" si="3"/>
        <v>11.4</v>
      </c>
      <c r="H35">
        <v>3</v>
      </c>
      <c r="I35">
        <f ca="1" t="shared" si="4"/>
        <v>17.1</v>
      </c>
      <c r="J35">
        <v>4</v>
      </c>
      <c r="K35">
        <f ca="1" t="shared" si="5"/>
        <v>22.8</v>
      </c>
      <c r="L35">
        <f t="shared" si="6"/>
        <v>5.7</v>
      </c>
      <c r="M35">
        <f t="shared" si="7"/>
        <v>5.7</v>
      </c>
      <c r="N35">
        <f t="shared" si="8"/>
        <v>5.7</v>
      </c>
      <c r="O35">
        <f t="shared" si="9"/>
        <v>5.7</v>
      </c>
      <c r="P35" t="str">
        <f t="shared" si="10"/>
        <v>Zuordnung ist proportional</v>
      </c>
      <c r="Q35">
        <f ca="1" t="shared" si="11"/>
        <v>3</v>
      </c>
      <c r="R35">
        <f ca="1" t="shared" si="11"/>
        <v>2</v>
      </c>
      <c r="S35">
        <f ca="1" t="shared" si="11"/>
        <v>5</v>
      </c>
      <c r="T35">
        <f ca="1" t="shared" si="11"/>
        <v>5</v>
      </c>
    </row>
    <row r="36" spans="2:20" ht="12.75">
      <c r="B36">
        <f t="shared" si="0"/>
        <v>23</v>
      </c>
      <c r="C36">
        <f ca="1" t="shared" si="1"/>
        <v>4.2</v>
      </c>
      <c r="D36">
        <v>1</v>
      </c>
      <c r="E36">
        <f ca="1" t="shared" si="2"/>
        <v>4.2</v>
      </c>
      <c r="F36">
        <v>1.5</v>
      </c>
      <c r="G36">
        <f ca="1" t="shared" si="3"/>
        <v>6.300000000000001</v>
      </c>
      <c r="H36">
        <v>2</v>
      </c>
      <c r="I36">
        <f ca="1" t="shared" si="4"/>
        <v>8.4</v>
      </c>
      <c r="J36">
        <v>2.5</v>
      </c>
      <c r="K36">
        <f ca="1" t="shared" si="5"/>
        <v>10.5</v>
      </c>
      <c r="L36">
        <f t="shared" si="6"/>
        <v>4.2</v>
      </c>
      <c r="M36">
        <f t="shared" si="7"/>
        <v>4.2</v>
      </c>
      <c r="N36">
        <f t="shared" si="8"/>
        <v>4.2</v>
      </c>
      <c r="O36">
        <f t="shared" si="9"/>
        <v>4.2</v>
      </c>
      <c r="P36" t="str">
        <f t="shared" si="10"/>
        <v>Zuordnung ist proportional</v>
      </c>
      <c r="Q36">
        <f ca="1" t="shared" si="11"/>
        <v>3</v>
      </c>
      <c r="R36">
        <f ca="1" t="shared" si="11"/>
        <v>5</v>
      </c>
      <c r="S36">
        <f ca="1" t="shared" si="11"/>
        <v>4</v>
      </c>
      <c r="T36">
        <f ca="1" t="shared" si="11"/>
        <v>3</v>
      </c>
    </row>
    <row r="37" spans="2:20" ht="12.75">
      <c r="B37">
        <f t="shared" si="0"/>
        <v>30</v>
      </c>
      <c r="C37">
        <f ca="1" t="shared" si="1"/>
        <v>5.7</v>
      </c>
      <c r="D37">
        <v>0.5</v>
      </c>
      <c r="E37">
        <f ca="1" t="shared" si="2"/>
        <v>2.85</v>
      </c>
      <c r="F37">
        <v>1.5</v>
      </c>
      <c r="G37">
        <f ca="1" t="shared" si="3"/>
        <v>10.15</v>
      </c>
      <c r="H37">
        <v>2</v>
      </c>
      <c r="I37">
        <f ca="1" t="shared" si="4"/>
        <v>11.4</v>
      </c>
      <c r="J37">
        <v>4</v>
      </c>
      <c r="K37">
        <f ca="1" t="shared" si="5"/>
        <v>22.8</v>
      </c>
      <c r="L37">
        <f t="shared" si="6"/>
        <v>5.7</v>
      </c>
      <c r="M37">
        <f t="shared" si="7"/>
        <v>6.77</v>
      </c>
      <c r="N37">
        <f t="shared" si="8"/>
        <v>5.7</v>
      </c>
      <c r="O37">
        <f t="shared" si="9"/>
        <v>5.7</v>
      </c>
      <c r="P37" t="str">
        <f t="shared" si="10"/>
        <v>Zuordnung ist nicht proportional</v>
      </c>
      <c r="Q37">
        <f ca="1" t="shared" si="11"/>
        <v>1</v>
      </c>
      <c r="R37">
        <f ca="1" t="shared" si="11"/>
        <v>0</v>
      </c>
      <c r="S37">
        <f ca="1" t="shared" si="11"/>
        <v>3</v>
      </c>
      <c r="T37">
        <f ca="1" t="shared" si="11"/>
        <v>4</v>
      </c>
    </row>
    <row r="38" spans="2:20" ht="12.75">
      <c r="B38">
        <f>MOD(B37+$A$2,$A$1)</f>
        <v>0</v>
      </c>
      <c r="C38">
        <f ca="1" t="shared" si="1"/>
        <v>2.4</v>
      </c>
      <c r="D38">
        <v>1</v>
      </c>
      <c r="E38">
        <f ca="1" t="shared" si="2"/>
        <v>2.4</v>
      </c>
      <c r="F38">
        <v>2</v>
      </c>
      <c r="G38">
        <f ca="1" t="shared" si="3"/>
        <v>4.8</v>
      </c>
      <c r="H38">
        <v>5</v>
      </c>
      <c r="I38">
        <f ca="1" t="shared" si="4"/>
        <v>12</v>
      </c>
      <c r="J38">
        <v>7</v>
      </c>
      <c r="K38">
        <f ca="1" t="shared" si="5"/>
        <v>16.8</v>
      </c>
      <c r="L38">
        <f t="shared" si="6"/>
        <v>2.4</v>
      </c>
      <c r="M38">
        <f t="shared" si="7"/>
        <v>2.4</v>
      </c>
      <c r="N38">
        <f t="shared" si="8"/>
        <v>2.4</v>
      </c>
      <c r="O38">
        <f t="shared" si="9"/>
        <v>2.4</v>
      </c>
      <c r="P38" t="str">
        <f t="shared" si="10"/>
        <v>Zuordnung ist proportional</v>
      </c>
      <c r="Q38">
        <f ca="1" t="shared" si="11"/>
        <v>2</v>
      </c>
      <c r="R38">
        <f ca="1" t="shared" si="11"/>
        <v>1</v>
      </c>
      <c r="S38">
        <f ca="1" t="shared" si="11"/>
        <v>4</v>
      </c>
      <c r="T38">
        <f ca="1" t="shared" si="11"/>
        <v>4</v>
      </c>
    </row>
    <row r="39" ht="15">
      <c r="B39" s="1"/>
    </row>
    <row r="41" ht="15">
      <c r="B41" s="2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1" ht="15">
      <c r="B51" s="2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2012-09-12T19:19:27Z</cp:lastPrinted>
  <dcterms:created xsi:type="dcterms:W3CDTF">2009-10-08T17:52:09Z</dcterms:created>
  <dcterms:modified xsi:type="dcterms:W3CDTF">2012-09-12T19:20:42Z</dcterms:modified>
  <cp:category/>
  <cp:version/>
  <cp:contentType/>
  <cp:contentStatus/>
</cp:coreProperties>
</file>