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3040" windowHeight="9228" activeTab="0"/>
  </bookViews>
  <sheets>
    <sheet name="Tabelle1" sheetId="1" r:id="rId1"/>
  </sheets>
  <definedNames>
    <definedName name="_xlnm.Print_Area" localSheetId="0">'Tabelle1'!$A$1:$J$41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<sst xmlns="http://schemas.openxmlformats.org/spreadsheetml/2006/main" count="25" uniqueCount="24">
  <si>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Aufgabe 1: </t>
  </si>
  <si>
    <t>Berechne die fehlenden Werte</t>
  </si>
  <si>
    <t>Grundwert</t>
  </si>
  <si>
    <t>Prozentsatz</t>
  </si>
  <si>
    <t>Prozentwert</t>
  </si>
  <si>
    <t xml:space="preserve">Lösung: </t>
  </si>
  <si>
    <t>1.</t>
  </si>
  <si>
    <t xml:space="preserve">Aufgabe 2: </t>
  </si>
  <si>
    <t>Kapital</t>
  </si>
  <si>
    <t>Zinssatz</t>
  </si>
  <si>
    <t>Jahreszinsen</t>
  </si>
  <si>
    <t>2.</t>
  </si>
  <si>
    <t>3.</t>
  </si>
  <si>
    <t xml:space="preserve">Aufgabe 3: </t>
  </si>
  <si>
    <t xml:space="preserve">Aufgabe 4: </t>
  </si>
  <si>
    <t>4.</t>
  </si>
  <si>
    <t xml:space="preserve">Aufgabe 5: </t>
  </si>
  <si>
    <t>5.</t>
  </si>
  <si>
    <t xml:space="preserve">Aufgabe 6: </t>
  </si>
  <si>
    <t xml:space="preserve">6. </t>
  </si>
  <si>
    <t xml:space="preserve">Aufgabe 7: </t>
  </si>
  <si>
    <t xml:space="preserve">7. </t>
  </si>
  <si>
    <t>Jahre</t>
  </si>
  <si>
    <t>F9 = Neue Aufgaben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</si>
</sst>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3"/>
      <color indexed="9"/>
      <name val="Calibri"/>
      <family val="2"/>
    </font>
    <font>
      <sz val="13"/>
      <name val="Calibri"/>
      <family val="2"/>
    </font>
    <font>
      <vertAlign val="superscript"/>
      <sz val="13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3"/>
      <color theme="0"/>
      <name val="Calibri"/>
      <family val="2"/>
    </font>
    <font>
      <vertAlign val="superscript"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10" fontId="40" fillId="0" borderId="10" xfId="49" applyNumberFormat="1" applyFont="1" applyBorder="1" applyAlignment="1">
      <alignment/>
    </xf>
    <xf numFmtId="0" fontId="5" fillId="0" borderId="10" xfId="0" applyFont="1" applyBorder="1" applyAlignment="1">
      <alignment/>
    </xf>
    <xf numFmtId="10" fontId="40" fillId="0" borderId="0" xfId="0" applyNumberFormat="1" applyFont="1" applyAlignment="1">
      <alignment/>
    </xf>
    <xf numFmtId="10" fontId="40" fillId="0" borderId="10" xfId="0" applyNumberFormat="1" applyFont="1" applyBorder="1" applyAlignment="1">
      <alignment/>
    </xf>
    <xf numFmtId="14" fontId="40" fillId="0" borderId="0" xfId="0" applyNumberFormat="1" applyFont="1" applyAlignment="1">
      <alignment/>
    </xf>
    <xf numFmtId="43" fontId="40" fillId="0" borderId="10" xfId="46" applyFont="1" applyBorder="1" applyAlignment="1">
      <alignment/>
    </xf>
    <xf numFmtId="43" fontId="40" fillId="0" borderId="0" xfId="0" applyNumberFormat="1" applyFont="1" applyAlignment="1">
      <alignment/>
    </xf>
    <xf numFmtId="0" fontId="40" fillId="0" borderId="0" xfId="0" applyNumberFormat="1" applyFont="1" applyAlignment="1">
      <alignment/>
    </xf>
    <xf numFmtId="43" fontId="40" fillId="0" borderId="0" xfId="0" applyNumberFormat="1" applyFont="1" applyAlignment="1">
      <alignment/>
    </xf>
    <xf numFmtId="0" fontId="42" fillId="0" borderId="0" xfId="0" applyFont="1" applyAlignment="1">
      <alignment/>
    </xf>
    <xf numFmtId="0" fontId="41" fillId="0" borderId="0" xfId="0" applyFont="1" applyBorder="1" applyAlignment="1">
      <alignment/>
    </xf>
    <xf numFmtId="10" fontId="40" fillId="0" borderId="0" xfId="49" applyNumberFormat="1" applyFont="1" applyBorder="1" applyAlignment="1">
      <alignment/>
    </xf>
    <xf numFmtId="0" fontId="5" fillId="0" borderId="0" xfId="0" applyFont="1" applyBorder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164" fontId="40" fillId="0" borderId="10" xfId="49" applyNumberFormat="1" applyFont="1" applyBorder="1" applyAlignment="1">
      <alignment/>
    </xf>
    <xf numFmtId="0" fontId="40" fillId="0" borderId="11" xfId="0" applyFont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A24" sqref="A24:IV24"/>
    </sheetView>
  </sheetViews>
  <sheetFormatPr defaultColWidth="14.28125" defaultRowHeight="15"/>
  <cols>
    <col min="1" max="1" width="4.28125" style="2" customWidth="1"/>
    <col min="2" max="2" width="11.421875" style="2" customWidth="1"/>
    <col min="3" max="3" width="10.8515625" style="2" customWidth="1"/>
    <col min="4" max="4" width="10.7109375" style="2" customWidth="1"/>
    <col min="5" max="5" width="10.8515625" style="2" customWidth="1"/>
    <col min="6" max="6" width="11.28125" style="2" customWidth="1"/>
    <col min="7" max="7" width="9.00390625" style="2" customWidth="1"/>
    <col min="8" max="8" width="9.28125" style="2" customWidth="1"/>
    <col min="9" max="9" width="8.140625" style="2" customWidth="1"/>
    <col min="10" max="10" width="5.57421875" style="2" customWidth="1"/>
    <col min="11" max="11" width="14.28125" style="2" customWidth="1"/>
    <col min="12" max="16" width="14.28125" style="2" hidden="1" customWidth="1"/>
    <col min="17" max="16384" width="14.28125" style="2" customWidth="1"/>
  </cols>
  <sheetData>
    <row r="1" ht="17.25">
      <c r="A1" s="1" t="s">
        <v>0</v>
      </c>
    </row>
    <row r="2" spans="1:18" ht="17.25">
      <c r="A2" s="2" t="s">
        <v>1</v>
      </c>
      <c r="Q2" s="23" t="s">
        <v>23</v>
      </c>
      <c r="R2" s="23"/>
    </row>
    <row r="3" spans="1:10" ht="17.25">
      <c r="A3" s="25" t="s">
        <v>2</v>
      </c>
      <c r="B3" s="25"/>
      <c r="C3" s="3">
        <f ca="1">ROUND(RAND()*500,2)+100</f>
        <v>447.52</v>
      </c>
      <c r="D3" s="3">
        <f ca="1">ROUND(RAND()*500,2)+100</f>
        <v>414.81</v>
      </c>
      <c r="E3" s="4">
        <f>E5/E4</f>
        <v>2605.625</v>
      </c>
      <c r="F3" s="3">
        <f ca="1">ROUND(RAND()*500,2)+100</f>
        <v>310.13</v>
      </c>
      <c r="G3" s="3">
        <f ca="1">ROUND(RAND()*500,2)+100</f>
        <v>465.8</v>
      </c>
      <c r="H3" s="4">
        <f>H5/H4</f>
        <v>22590</v>
      </c>
      <c r="I3" s="15"/>
      <c r="J3" s="15"/>
    </row>
    <row r="4" spans="1:10" ht="17.25">
      <c r="A4" s="25" t="s">
        <v>3</v>
      </c>
      <c r="B4" s="25"/>
      <c r="C4" s="5">
        <f ca="1">(ROUND(RAND()*10,0)/10+ROUND(RAND()*10,0))/100+0.005</f>
        <v>0.1</v>
      </c>
      <c r="D4" s="4">
        <f ca="1">(ROUND(RAND()*10,0)/10+ROUND(RAND()*10,0))/100</f>
        <v>0.08</v>
      </c>
      <c r="E4" s="5">
        <f ca="1">(ROUND(RAND()*5,0)/10+ROUND(RAND()*5,0))/100+0.005</f>
        <v>0.047999999999999994</v>
      </c>
      <c r="F4" s="5">
        <f ca="1">(ROUND(RAND()*5,0)/10+ROUND(RAND()*5,0))/100+0.005</f>
        <v>0.057999999999999996</v>
      </c>
      <c r="G4" s="4">
        <f ca="1">(ROUND(RAND()*10,0)/10+ROUND(RAND()*10,0))/100</f>
        <v>0.063</v>
      </c>
      <c r="H4" s="5">
        <f ca="1">(ROUND(RAND()*5,0)/10+ROUND(RAND()*5,0))/100+0.005</f>
        <v>0.006</v>
      </c>
      <c r="I4" s="16"/>
      <c r="J4" s="16"/>
    </row>
    <row r="5" spans="1:10" ht="17.25">
      <c r="A5" s="25" t="s">
        <v>4</v>
      </c>
      <c r="B5" s="25"/>
      <c r="C5" s="4">
        <f>ROUND(C3*C4,2)</f>
        <v>44.75</v>
      </c>
      <c r="D5" s="3">
        <f>ROUND(D3*D4,2)</f>
        <v>33.18</v>
      </c>
      <c r="E5" s="6">
        <f ca="1">ROUND(RAND()*50,2)+100</f>
        <v>125.07</v>
      </c>
      <c r="F5" s="4">
        <f>ROUND(F3*F4,2)</f>
        <v>17.99</v>
      </c>
      <c r="G5" s="3">
        <f>ROUND(G3*G4,2)</f>
        <v>29.35</v>
      </c>
      <c r="H5" s="6">
        <f ca="1">ROUND(RAND()*50,2)+100</f>
        <v>135.54</v>
      </c>
      <c r="I5" s="17"/>
      <c r="J5" s="17"/>
    </row>
    <row r="7" ht="17.25">
      <c r="A7" s="1" t="s">
        <v>7</v>
      </c>
    </row>
    <row r="8" spans="1:13" ht="17.25">
      <c r="A8" s="2" t="str">
        <f>"Herr Schmitt kauft sich einen Pullover für "&amp;L8&amp;"€. Er erhält einen Rabatt"</f>
        <v>Herr Schmitt kauft sich einen Pullover für 173€. Er erhält einen Rabatt</v>
      </c>
      <c r="L8" s="6">
        <f ca="1">ROUND(RAND()*100,0)+100</f>
        <v>173</v>
      </c>
      <c r="M8" s="2">
        <f>L8-L10</f>
        <v>162.62</v>
      </c>
    </row>
    <row r="9" spans="1:13" ht="17.25">
      <c r="A9" s="2" t="str">
        <f>"von "&amp;M9&amp;". Wie viel muss er für den Pullover bezahlen?"</f>
        <v>von 6%. Wie viel muss er für den Pullover bezahlen?</v>
      </c>
      <c r="L9" s="5">
        <f ca="1">ROUND(RAND()*10+1,0)/100</f>
        <v>0.06</v>
      </c>
      <c r="M9" s="2" t="str">
        <f>L9*100&amp;"%"</f>
        <v>6%</v>
      </c>
    </row>
    <row r="10" ht="17.25">
      <c r="L10" s="3">
        <f>ROUND(L8*L9,2)</f>
        <v>10.38</v>
      </c>
    </row>
    <row r="11" ht="17.25">
      <c r="A11" s="1" t="s">
        <v>13</v>
      </c>
    </row>
    <row r="12" ht="17.25">
      <c r="A12" s="2" t="s">
        <v>1</v>
      </c>
    </row>
    <row r="13" spans="1:10" ht="17.25">
      <c r="A13" s="25" t="s">
        <v>8</v>
      </c>
      <c r="B13" s="25"/>
      <c r="C13" s="3">
        <f ca="1">ROUND(RAND()*500,2)+100</f>
        <v>183.66</v>
      </c>
      <c r="D13" s="3">
        <f ca="1">ROUND(RAND()*500,2)+100</f>
        <v>117.12</v>
      </c>
      <c r="E13" s="4">
        <f>E15/E14</f>
        <v>18425</v>
      </c>
      <c r="F13" s="3">
        <f ca="1">ROUND(RAND()*500,2)+100</f>
        <v>115.11</v>
      </c>
      <c r="G13" s="3">
        <f ca="1">ROUND(RAND()*500,2)+100</f>
        <v>519.78</v>
      </c>
      <c r="H13" s="4">
        <f>H15/H14</f>
        <v>3214.5945945945946</v>
      </c>
      <c r="I13" s="15"/>
      <c r="J13" s="15"/>
    </row>
    <row r="14" spans="1:10" ht="17.25">
      <c r="A14" s="25" t="s">
        <v>9</v>
      </c>
      <c r="B14" s="25"/>
      <c r="C14" s="5">
        <f ca="1">(ROUND(RAND()*5,0)/10+ROUND(RAND()*5,0))/100+0.005</f>
        <v>0.030000000000000002</v>
      </c>
      <c r="D14" s="4">
        <f ca="1">(ROUND(RAND()*10,0)/10+ROUND(RAND()*10,0))/100</f>
        <v>0.10400000000000001</v>
      </c>
      <c r="E14" s="5">
        <f ca="1">(ROUND(RAND()*5,0)/10+ROUND(RAND()*5,0))/100+0.005</f>
        <v>0.008</v>
      </c>
      <c r="F14" s="5">
        <f ca="1">(ROUND(RAND()*5,0)/10+ROUND(RAND()*5,0))/100+0.005</f>
        <v>0.007</v>
      </c>
      <c r="G14" s="4">
        <f ca="1">(ROUND(RAND()*10,0)/10+ROUND(RAND()*10,0))/100</f>
        <v>0.069</v>
      </c>
      <c r="H14" s="5">
        <f ca="1">(ROUND(RAND()*5,0)/10+ROUND(RAND()*5,0))/100+0.005</f>
        <v>0.037</v>
      </c>
      <c r="I14" s="16"/>
      <c r="J14" s="16"/>
    </row>
    <row r="15" spans="1:10" ht="17.25">
      <c r="A15" s="25" t="s">
        <v>10</v>
      </c>
      <c r="B15" s="25"/>
      <c r="C15" s="4">
        <f>ROUND(C13*C14,2)</f>
        <v>5.51</v>
      </c>
      <c r="D15" s="3">
        <f>ROUND(D13*D14,2)</f>
        <v>12.18</v>
      </c>
      <c r="E15" s="6">
        <f ca="1">ROUND(RAND()*50,2)+100</f>
        <v>147.4</v>
      </c>
      <c r="F15" s="4">
        <f>ROUND(F13*F14,2)</f>
        <v>0.81</v>
      </c>
      <c r="G15" s="3">
        <f>ROUND(G13*G14,2)</f>
        <v>35.86</v>
      </c>
      <c r="H15" s="6">
        <f ca="1">ROUND(RAND()*50,2)+100</f>
        <v>118.94</v>
      </c>
      <c r="I15" s="17"/>
      <c r="J15" s="17"/>
    </row>
    <row r="17" ht="17.25">
      <c r="A17" s="1" t="s">
        <v>14</v>
      </c>
    </row>
    <row r="18" spans="1:13" ht="17.25">
      <c r="A18" s="2" t="str">
        <f>"Herr Meyer leiht sich bei seiner Bank "&amp;L18&amp;"€ zu  einem Zinssatz"</f>
        <v>Herr Meyer leiht sich bei seiner Bank 3200€ zu  einem Zinssatz</v>
      </c>
      <c r="L18" s="6">
        <f ca="1">ROUND(RAND()*100,0)*100+1000</f>
        <v>3200</v>
      </c>
      <c r="M18" s="2">
        <f>L18+L20</f>
        <v>3360</v>
      </c>
    </row>
    <row r="19" spans="1:13" ht="17.25">
      <c r="A19" s="2" t="str">
        <f>"von "&amp;M19&amp;". Wie viel Zinsen muss er für den Kredit bezahlen?"</f>
        <v>von 5%. Wie viel Zinsen muss er für den Kredit bezahlen?</v>
      </c>
      <c r="L19" s="5">
        <f ca="1">ROUND(RAND()*10+1,0)/100</f>
        <v>0.05</v>
      </c>
      <c r="M19" s="2" t="str">
        <f>L19*100&amp;"%"</f>
        <v>5%</v>
      </c>
    </row>
    <row r="20" ht="17.25">
      <c r="L20" s="3">
        <f>ROUND(L18*L19,2)</f>
        <v>160</v>
      </c>
    </row>
    <row r="21" ht="17.25">
      <c r="A21" s="1" t="s">
        <v>16</v>
      </c>
    </row>
    <row r="22" spans="1:13" ht="17.25">
      <c r="A22" s="2" t="str">
        <f>"Herr Müller legt bei seiner Bank "&amp;L22&amp;"€ zu  einem Zinssatz von "&amp;M23&amp;" an."</f>
        <v>Herr Müller legt bei seiner Bank 3400€ zu  einem Zinssatz von 1,8% an.</v>
      </c>
      <c r="L22" s="6">
        <f ca="1">ROUND(RAND()*100,0)*100+1000</f>
        <v>3400</v>
      </c>
      <c r="M22" s="2">
        <f>ROUND(L22*L24^M24,2)</f>
        <v>3461.2</v>
      </c>
    </row>
    <row r="23" spans="1:13" ht="17.25">
      <c r="A23" s="2" t="str">
        <f>"Wie viel Geld hat er nach "&amp;M24&amp;" Jahren?"</f>
        <v>Wie viel Geld hat er nach 1 Jahren?</v>
      </c>
      <c r="L23" s="5">
        <f ca="1">ROUND(RAND()*20+1,0)/1000</f>
        <v>0.018</v>
      </c>
      <c r="M23" s="2" t="str">
        <f>L23*100&amp;"%"</f>
        <v>1,8%</v>
      </c>
    </row>
    <row r="24" spans="12:13" ht="17.25">
      <c r="L24" s="8">
        <f>1+L23</f>
        <v>1.018</v>
      </c>
      <c r="M24" s="2">
        <f ca="1">ROUND(RAND()*10,0)+1</f>
        <v>1</v>
      </c>
    </row>
    <row r="25" ht="17.25">
      <c r="A25" s="1" t="s">
        <v>18</v>
      </c>
    </row>
    <row r="26" spans="1:14" ht="17.25">
      <c r="A26" s="2" t="str">
        <f>"Herr Becker legt bei seiner Bank "&amp;L26&amp;"€ zu  einem Zinssatz von "&amp;M27</f>
        <v>Herr Becker legt bei seiner Bank 2700€ zu  einem Zinssatz von 0,9%</v>
      </c>
      <c r="L26" s="6">
        <f ca="1">ROUND(RAND()*100,0)*100+1000</f>
        <v>2700</v>
      </c>
      <c r="N26" s="9"/>
    </row>
    <row r="27" spans="1:16" ht="17.25">
      <c r="A27" s="2" t="str">
        <f>"für "&amp;M28&amp;" Tage an. Wie viel Zinsen bekommt er dafür?"</f>
        <v>für 15 Tage an. Wie viel Zinsen bekommt er dafür?</v>
      </c>
      <c r="L27" s="5">
        <f ca="1">ROUND(RAND()*50+1,0)/1000</f>
        <v>0.009</v>
      </c>
      <c r="M27" s="2" t="str">
        <f>L27*100&amp;"%"</f>
        <v>0,9%</v>
      </c>
      <c r="P27" s="2">
        <f>L26*L27</f>
        <v>24.299999999999997</v>
      </c>
    </row>
    <row r="28" spans="12:13" ht="17.25">
      <c r="L28" s="10">
        <f>ROUND(L26*L27*M28/360,2)</f>
        <v>1.01</v>
      </c>
      <c r="M28" s="2">
        <f ca="1">ROUND(RAND()*100,0)+1</f>
        <v>15</v>
      </c>
    </row>
    <row r="29" ht="17.25">
      <c r="A29" s="1" t="s">
        <v>20</v>
      </c>
    </row>
    <row r="30" spans="1:16" ht="17.25">
      <c r="A30" s="2" t="str">
        <f>"Herr Becker legt am "&amp;N30&amp;" bei seiner Bank "&amp;L30&amp;"€ zu  einem Zinssatz"</f>
        <v>Herr Becker legt am 11.10.2016 bei seiner Bank 3100€ zu  einem Zinssatz</v>
      </c>
      <c r="L30" s="6">
        <f ca="1">ROUND(RAND()*100,0)*100+1000</f>
        <v>3100</v>
      </c>
      <c r="N30" s="12" t="str">
        <f>TEXT(O30,"TT.MM.JJJJ")</f>
        <v>11.10.2016</v>
      </c>
      <c r="O30" s="9">
        <f>P30</f>
        <v>42654</v>
      </c>
      <c r="P30" s="2">
        <f ca="1">TODAY()-ROUND(RAND()*100,0)+1</f>
        <v>42654</v>
      </c>
    </row>
    <row r="31" spans="1:16" ht="17.25">
      <c r="A31" s="2" t="str">
        <f>"von "&amp;M31&amp;" an. Wie viel Zinsen bekommt er dafür am "&amp;N31&amp;" ausgezahlt?"</f>
        <v>von 3,4% an. Wie viel Zinsen bekommt er dafür am 17.10.2016 ausgezahlt?</v>
      </c>
      <c r="L31" s="5">
        <f ca="1">ROUND(RAND()*50+1,0)/1000</f>
        <v>0.034</v>
      </c>
      <c r="M31" s="2" t="str">
        <f>L31*100&amp;"%"</f>
        <v>3,4%</v>
      </c>
      <c r="N31" s="12" t="str">
        <f>TEXT(O31,"TT.MM.JJJJ")</f>
        <v>17.10.2016</v>
      </c>
      <c r="O31" s="9">
        <f>O30+M32</f>
        <v>42660</v>
      </c>
      <c r="P31" s="2">
        <f>L30*L31</f>
        <v>105.4</v>
      </c>
    </row>
    <row r="32" spans="1:15" ht="18" thickBot="1">
      <c r="A32" s="22"/>
      <c r="B32" s="22"/>
      <c r="C32" s="22"/>
      <c r="D32" s="22"/>
      <c r="E32" s="22"/>
      <c r="F32" s="22"/>
      <c r="G32" s="22"/>
      <c r="H32" s="22"/>
      <c r="I32" s="22"/>
      <c r="L32" s="10">
        <f>ROUND(L30*L31*O32/360,2)</f>
        <v>1.76</v>
      </c>
      <c r="M32" s="2">
        <f ca="1">ROUND(RAND()*200,0)+1</f>
        <v>6</v>
      </c>
      <c r="O32" s="2">
        <f>DAYS360(O30,O31)</f>
        <v>6</v>
      </c>
    </row>
    <row r="33" ht="17.25">
      <c r="A33" s="1" t="s">
        <v>5</v>
      </c>
    </row>
    <row r="34" spans="1:9" ht="17.25">
      <c r="A34" s="2" t="s">
        <v>6</v>
      </c>
      <c r="B34" s="3">
        <f>C5</f>
        <v>44.75</v>
      </c>
      <c r="C34" s="8">
        <f>D4</f>
        <v>0.08</v>
      </c>
      <c r="D34" s="3">
        <f>ROUND(E3,2)</f>
        <v>2605.63</v>
      </c>
      <c r="E34" s="3">
        <f>F5</f>
        <v>17.99</v>
      </c>
      <c r="F34" s="8">
        <f>G4</f>
        <v>0.063</v>
      </c>
      <c r="G34" s="25">
        <f>ROUND(H3,2)</f>
        <v>22590</v>
      </c>
      <c r="H34" s="25"/>
      <c r="I34" s="19"/>
    </row>
    <row r="35" spans="1:6" ht="17.25">
      <c r="A35" s="2" t="s">
        <v>11</v>
      </c>
      <c r="B35" s="2" t="str">
        <f>"W = G · p% = "&amp;L8&amp;" · "&amp;M9&amp;" = "&amp;L10</f>
        <v>W = G · p% = 173 · 6% = 10,38</v>
      </c>
      <c r="C35" s="7"/>
      <c r="E35" s="2" t="str">
        <f>"Preis = G - W = "&amp;L8&amp;" - "&amp;L10&amp;" = "&amp;M8</f>
        <v>Preis = G - W = 173 - 10,38 = 162,62</v>
      </c>
      <c r="F35" s="7"/>
    </row>
    <row r="36" spans="1:9" ht="17.25">
      <c r="A36" s="2" t="s">
        <v>12</v>
      </c>
      <c r="B36" s="3">
        <f>C15</f>
        <v>5.51</v>
      </c>
      <c r="C36" s="21">
        <f>D14</f>
        <v>0.10400000000000001</v>
      </c>
      <c r="D36" s="3">
        <f>ROUND(E13,2)</f>
        <v>18425</v>
      </c>
      <c r="E36" s="3">
        <f>F15</f>
        <v>0.81</v>
      </c>
      <c r="F36" s="21">
        <f>G14</f>
        <v>0.069</v>
      </c>
      <c r="G36" s="25">
        <f>ROUND(H13,2)</f>
        <v>3214.59</v>
      </c>
      <c r="H36" s="25"/>
      <c r="I36" s="19"/>
    </row>
    <row r="37" spans="1:2" ht="17.25">
      <c r="A37" s="2" t="s">
        <v>15</v>
      </c>
      <c r="B37" s="2" t="str">
        <f>"Z = K · p% = "&amp;L18&amp;" · "&amp;M19&amp;" = "&amp;L20</f>
        <v>Z = K · p% = 3200 · 5% = 160</v>
      </c>
    </row>
    <row r="38" spans="1:7" ht="19.5">
      <c r="A38" s="2" t="s">
        <v>17</v>
      </c>
      <c r="B38" s="24" t="str">
        <f>"Wachstumsfaktor q = "&amp;1+L23&amp;". Neues Kapital = K · q"</f>
        <v>Wachstumsfaktor q = 1,018. Neues Kapital = K · q</v>
      </c>
      <c r="C38" s="24"/>
      <c r="D38" s="24"/>
      <c r="E38" s="24"/>
      <c r="F38" s="24"/>
      <c r="G38" s="14" t="s">
        <v>22</v>
      </c>
    </row>
    <row r="39" spans="2:10" ht="19.5">
      <c r="B39" s="18"/>
      <c r="C39" s="18"/>
      <c r="D39" s="18"/>
      <c r="E39" s="24" t="str">
        <f>" = "&amp;L22&amp;" · "&amp;L24</f>
        <v> = 3400 · 1,018</v>
      </c>
      <c r="F39" s="24"/>
      <c r="G39" s="20">
        <f>M24</f>
        <v>1</v>
      </c>
      <c r="H39" s="2" t="str">
        <f>" = "&amp;M22</f>
        <v> = 3461,2</v>
      </c>
      <c r="I39" s="18"/>
      <c r="J39" s="20"/>
    </row>
    <row r="40" spans="1:2" ht="17.25">
      <c r="A40" s="2" t="s">
        <v>19</v>
      </c>
      <c r="B40" s="13" t="str">
        <f>"Jahreszinsen Z = "&amp;P27&amp;". Tageszinsen = Jahreszinsen : 360 · "&amp;M28&amp;" = "&amp;L28</f>
        <v>Jahreszinsen Z = 24,3. Tageszinsen = Jahreszinsen : 360 · 15 = 1,01</v>
      </c>
    </row>
    <row r="41" spans="1:2" ht="17.25">
      <c r="A41" s="2" t="s">
        <v>21</v>
      </c>
      <c r="B41" s="11" t="str">
        <f>"Jahreszinsen Z = "&amp;P31&amp;". t = "&amp;O32&amp;" Tage. Tageszinsen = Jahreszinsen : 360 · "&amp;O32&amp;" = "&amp;L32</f>
        <v>Jahreszinsen Z = 105,4. t = 6 Tage. Tageszinsen = Jahreszinsen : 360 · 6 = 1,76</v>
      </c>
    </row>
  </sheetData>
  <sheetProtection/>
  <mergeCells count="11">
    <mergeCell ref="A15:B15"/>
    <mergeCell ref="Q2:R2"/>
    <mergeCell ref="B38:F38"/>
    <mergeCell ref="G34:H34"/>
    <mergeCell ref="G36:H36"/>
    <mergeCell ref="E39:F39"/>
    <mergeCell ref="A3:B3"/>
    <mergeCell ref="A4:B4"/>
    <mergeCell ref="A5:B5"/>
    <mergeCell ref="A13:B13"/>
    <mergeCell ref="A14:B14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Müller</dc:creator>
  <cp:keywords/>
  <dc:description/>
  <cp:lastModifiedBy>Stefan Müller</cp:lastModifiedBy>
  <cp:lastPrinted>2016-11-23T18:41:22Z</cp:lastPrinted>
  <dcterms:created xsi:type="dcterms:W3CDTF">2016-11-22T06:33:07Z</dcterms:created>
  <dcterms:modified xsi:type="dcterms:W3CDTF">2016-11-25T16:59:29Z</dcterms:modified>
  <cp:category/>
  <cp:version/>
  <cp:contentType/>
  <cp:contentStatus/>
</cp:coreProperties>
</file>