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548" activeTab="0"/>
  </bookViews>
  <sheets>
    <sheet name="Arbeitsblatt" sheetId="1" r:id="rId1"/>
    <sheet name="Daten" sheetId="2" r:id="rId2"/>
  </sheets>
  <definedNames>
    <definedName name="_xlnm.Print_Area" localSheetId="0">'Arbeitsblatt'!$A$1:$I$60</definedName>
  </definedNames>
  <calcPr fullCalcOnLoad="1"/>
</workbook>
</file>

<file path=xl/sharedStrings.xml><?xml version="1.0" encoding="utf-8"?>
<sst xmlns="http://schemas.openxmlformats.org/spreadsheetml/2006/main" count="110" uniqueCount="31">
  <si>
    <t>Für neue Zufallswerte</t>
  </si>
  <si>
    <t>F9 drücken</t>
  </si>
  <si>
    <t>a)</t>
  </si>
  <si>
    <t>b)</t>
  </si>
  <si>
    <t>c)</t>
  </si>
  <si>
    <t>a</t>
  </si>
  <si>
    <t>b</t>
  </si>
  <si>
    <t>c</t>
  </si>
  <si>
    <t>A</t>
  </si>
  <si>
    <t>Berechne Seite c mit Pythagoras</t>
  </si>
  <si>
    <t>Berechne Flächeninhalt A = g · h : 2</t>
  </si>
  <si>
    <t>Berechne Seite b mit Pythagoras</t>
  </si>
  <si>
    <t>Berechne Seite a mit Pythagoras</t>
  </si>
  <si>
    <t>Berechne c mit Sinus, Kosinus, ...</t>
  </si>
  <si>
    <t>Berechne a mit Sinus, Kosinus, ...</t>
  </si>
  <si>
    <t>Gegeben ist:</t>
  </si>
  <si>
    <t xml:space="preserve">Gegeben ist: </t>
  </si>
  <si>
    <t>Berechnungen an rechtwinkligen Dreiecken</t>
  </si>
  <si>
    <t>αβγ</t>
  </si>
  <si>
    <t>α</t>
  </si>
  <si>
    <t>β</t>
  </si>
  <si>
    <t>Berechne α mit Winkelsummensatz</t>
  </si>
  <si>
    <t>Berechne α mit Sinus, Kosinus, ...</t>
  </si>
  <si>
    <t>Berechne β mit Winkelsummensatz</t>
  </si>
  <si>
    <t>Bestimme alle fehlenden Seiten und Winkel.</t>
  </si>
  <si>
    <t>Aufgabe:</t>
  </si>
  <si>
    <t>d)</t>
  </si>
  <si>
    <t>e)</t>
  </si>
  <si>
    <t>f)</t>
  </si>
  <si>
    <t>Gegeben ist ein rechtwinkliges Dreieck mit dem rechten Winkel bei C.</t>
  </si>
  <si>
    <t>www.schlauistwow.de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</si>
</sst>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</numFmts>
  <fonts count="44">
    <font>
      <sz val="10"/>
      <name val="Arial"/>
      <family val="0"/>
    </font>
    <font>
      <sz val="10"/>
      <name val="Symbol"/>
      <family val="1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164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2" fillId="5" borderId="0" xfId="0" applyFont="1" applyFill="1" applyAlignment="1">
      <alignment horizontal="right" vertical="top"/>
    </xf>
    <xf numFmtId="0" fontId="2" fillId="5" borderId="0" xfId="0" applyFont="1" applyFill="1" applyAlignment="1">
      <alignment/>
    </xf>
    <xf numFmtId="0" fontId="2" fillId="5" borderId="0" xfId="0" applyFont="1" applyFill="1" applyAlignment="1">
      <alignment vertical="top"/>
    </xf>
    <xf numFmtId="0" fontId="2" fillId="5" borderId="0" xfId="0" applyFont="1" applyFill="1" applyBorder="1" applyAlignment="1">
      <alignment/>
    </xf>
    <xf numFmtId="0" fontId="4" fillId="5" borderId="0" xfId="0" applyFont="1" applyFill="1" applyAlignment="1">
      <alignment/>
    </xf>
    <xf numFmtId="0" fontId="2" fillId="5" borderId="0" xfId="0" applyFont="1" applyFill="1" applyAlignment="1">
      <alignment horizontal="right"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="150" zoomScaleNormal="150" zoomScalePageLayoutView="0" workbookViewId="0" topLeftCell="A3">
      <selection activeCell="I8" sqref="I8"/>
    </sheetView>
  </sheetViews>
  <sheetFormatPr defaultColWidth="11.421875" defaultRowHeight="12.75"/>
  <cols>
    <col min="1" max="1" width="3.8515625" style="3" customWidth="1"/>
    <col min="2" max="2" width="12.7109375" style="3" customWidth="1"/>
    <col min="3" max="4" width="11.57421875" style="3" customWidth="1"/>
    <col min="5" max="5" width="5.421875" style="5" customWidth="1"/>
    <col min="6" max="6" width="3.00390625" style="5" customWidth="1"/>
    <col min="7" max="7" width="3.57421875" style="3" customWidth="1"/>
    <col min="8" max="8" width="6.421875" style="3" customWidth="1"/>
    <col min="9" max="9" width="18.8515625" style="3" customWidth="1"/>
    <col min="10" max="16384" width="11.57421875" style="3" customWidth="1"/>
  </cols>
  <sheetData>
    <row r="1" spans="1:9" s="10" customFormat="1" ht="15">
      <c r="A1" s="19" t="s">
        <v>17</v>
      </c>
      <c r="B1" s="19"/>
      <c r="C1" s="19"/>
      <c r="D1" s="19"/>
      <c r="E1" s="19"/>
      <c r="F1" s="19"/>
      <c r="G1" s="19"/>
      <c r="H1" s="19"/>
      <c r="I1" s="19"/>
    </row>
    <row r="3" ht="13.5">
      <c r="A3" s="4" t="s">
        <v>25</v>
      </c>
    </row>
    <row r="4" ht="13.5">
      <c r="A4" s="3" t="s">
        <v>29</v>
      </c>
    </row>
    <row r="5" spans="1:12" ht="13.5">
      <c r="A5" s="3" t="s">
        <v>24</v>
      </c>
      <c r="K5" s="18" t="s">
        <v>0</v>
      </c>
      <c r="L5" s="18"/>
    </row>
    <row r="6" spans="11:12" ht="13.5">
      <c r="K6" s="18" t="s">
        <v>1</v>
      </c>
      <c r="L6" s="18"/>
    </row>
    <row r="7" spans="1:9" ht="13.5">
      <c r="A7" s="16" t="s">
        <v>2</v>
      </c>
      <c r="B7" s="12" t="s">
        <v>15</v>
      </c>
      <c r="C7" s="12" t="str">
        <f>Daten!B40</f>
        <v>b = 6,43 und β = 68,99°</v>
      </c>
      <c r="D7" s="12"/>
      <c r="E7" s="14"/>
      <c r="F7" s="14"/>
      <c r="G7" s="12"/>
      <c r="H7" s="12"/>
      <c r="I7" s="12"/>
    </row>
    <row r="9" spans="2:5" ht="13.5">
      <c r="B9" s="3" t="str">
        <f>Daten!E40</f>
        <v>Berechne α mit Winkelsummensatz</v>
      </c>
      <c r="E9" s="6" t="str">
        <f>Daten!F40</f>
        <v>α = 90° - β = 90° - 68,99°</v>
      </c>
    </row>
    <row r="10" ht="13.5">
      <c r="E10" s="4" t="str">
        <f>Daten!G40</f>
        <v>=&gt; α = 21,01°</v>
      </c>
    </row>
    <row r="11" spans="2:5" ht="13.5">
      <c r="B11" s="3" t="str">
        <f>Daten!H40</f>
        <v>Berechne c mit Sinus, Kosinus, ...</v>
      </c>
      <c r="E11" s="3" t="str">
        <f>Daten!I40</f>
        <v>c = b : sin(β) = 6,43 : sin(68,99°)  </v>
      </c>
    </row>
    <row r="12" ht="13.5">
      <c r="E12" s="4" t="str">
        <f>Daten!J40</f>
        <v>=&gt; c = 6,89</v>
      </c>
    </row>
    <row r="13" spans="2:5" ht="13.5">
      <c r="B13" s="3" t="str">
        <f>Daten!K40</f>
        <v>Berechne Seite a mit Pythagoras</v>
      </c>
      <c r="E13" s="3" t="str">
        <f>Daten!L40</f>
        <v>a² = c² - b² = 6,89² - 6,43² = 6,1009</v>
      </c>
    </row>
    <row r="14" spans="5:7" ht="13.5">
      <c r="E14" s="4" t="str">
        <f>Daten!M40</f>
        <v>=&gt; a = 2,47</v>
      </c>
      <c r="G14" s="4"/>
    </row>
    <row r="16" spans="1:9" ht="13.5">
      <c r="A16" s="16" t="s">
        <v>3</v>
      </c>
      <c r="B16" s="12" t="s">
        <v>16</v>
      </c>
      <c r="C16" s="12" t="str">
        <f>Daten!B41</f>
        <v>a = 2,86 und b = 5,21</v>
      </c>
      <c r="D16" s="12"/>
      <c r="E16" s="14"/>
      <c r="F16" s="14"/>
      <c r="G16" s="15"/>
      <c r="H16" s="12"/>
      <c r="I16" s="12"/>
    </row>
    <row r="18" spans="1:5" ht="13.5">
      <c r="A18" s="8"/>
      <c r="B18" s="3" t="str">
        <f>Daten!E41</f>
        <v>Berechne Seite c mit Pythagoras</v>
      </c>
      <c r="E18" s="3" t="str">
        <f>Daten!F41</f>
        <v>c² = a² + b² = 2,86² + 5,21² = 35,2836</v>
      </c>
    </row>
    <row r="19" ht="13.5">
      <c r="E19" s="4" t="str">
        <f>Daten!G41</f>
        <v>=&gt; c = 5,94</v>
      </c>
    </row>
    <row r="20" spans="2:5" ht="13.5">
      <c r="B20" s="3" t="str">
        <f>Daten!H41</f>
        <v>Berechne α mit Sinus, Kosinus, ...</v>
      </c>
      <c r="E20" s="3" t="str">
        <f>Daten!I41</f>
        <v>tan(α) = a:b  = 2,86 : 5,21 = 0,55</v>
      </c>
    </row>
    <row r="21" spans="1:5" ht="13.5">
      <c r="A21" s="4"/>
      <c r="E21" s="4" t="str">
        <f>Daten!J41</f>
        <v>=&gt; α = 28,78°</v>
      </c>
    </row>
    <row r="22" spans="1:5" ht="13.5">
      <c r="A22" s="4"/>
      <c r="B22" s="3" t="str">
        <f>Daten!K41</f>
        <v>Berechne β mit Winkelsummensatz</v>
      </c>
      <c r="E22" s="3" t="str">
        <f>Daten!L41</f>
        <v>β = 90° - α = 90° - 28,78°</v>
      </c>
    </row>
    <row r="23" spans="1:5" ht="13.5">
      <c r="A23" s="4"/>
      <c r="E23" s="4" t="str">
        <f>Daten!M41</f>
        <v>=&gt; β = 61,22°</v>
      </c>
    </row>
    <row r="24" ht="13.5">
      <c r="I24" s="7"/>
    </row>
    <row r="25" spans="1:9" ht="13.5">
      <c r="A25" s="11" t="s">
        <v>4</v>
      </c>
      <c r="B25" s="12" t="s">
        <v>16</v>
      </c>
      <c r="C25" s="13" t="str">
        <f>Daten!B42</f>
        <v>a = 5,3 und α = 49,89°</v>
      </c>
      <c r="D25" s="13"/>
      <c r="E25" s="14"/>
      <c r="F25" s="14"/>
      <c r="G25" s="15"/>
      <c r="H25" s="12"/>
      <c r="I25" s="12"/>
    </row>
    <row r="27" spans="2:5" ht="13.5">
      <c r="B27" s="3" t="str">
        <f>Daten!$E$42</f>
        <v>Berechne β mit Winkelsummensatz</v>
      </c>
      <c r="C27" s="9"/>
      <c r="D27" s="9"/>
      <c r="E27" s="3" t="str">
        <f>Daten!$F$42</f>
        <v>β = 90° - α = 90° - 49,89°</v>
      </c>
    </row>
    <row r="28" spans="1:8" ht="13.5">
      <c r="A28" s="9"/>
      <c r="B28" s="9"/>
      <c r="C28" s="9"/>
      <c r="D28" s="9"/>
      <c r="E28" s="4" t="str">
        <f>Daten!$G$42</f>
        <v>=&gt; β = 40,11°</v>
      </c>
      <c r="H28" s="4"/>
    </row>
    <row r="29" spans="2:5" ht="13.5">
      <c r="B29" s="3" t="str">
        <f>Daten!$H$42</f>
        <v>Berechne c mit Sinus, Kosinus, ...</v>
      </c>
      <c r="E29" s="3" t="str">
        <f>Daten!$I$42</f>
        <v>c = a : sin(α) = 5,3 : sin(49,89°)  </v>
      </c>
    </row>
    <row r="30" spans="2:8" ht="13.5">
      <c r="B30" s="9"/>
      <c r="E30" s="4" t="str">
        <f>Daten!$J$42</f>
        <v>=&gt; c = 6,93</v>
      </c>
      <c r="H30" s="4"/>
    </row>
    <row r="31" spans="2:8" ht="13.5">
      <c r="B31" s="3" t="str">
        <f>Daten!$K$42</f>
        <v>Berechne Seite b mit Pythagoras</v>
      </c>
      <c r="E31" s="3" t="str">
        <f>Daten!$L$42</f>
        <v>b² = c² - a² = 6,93² - 5,3² = 19,9809</v>
      </c>
      <c r="H31" s="4"/>
    </row>
    <row r="32" spans="2:8" ht="13.5">
      <c r="B32" s="9"/>
      <c r="E32" s="4" t="str">
        <f>Daten!$M$42</f>
        <v>=&gt; b = 4,47</v>
      </c>
      <c r="H32" s="4"/>
    </row>
    <row r="33" spans="2:8" ht="13.5">
      <c r="B33" s="9"/>
      <c r="E33" s="4"/>
      <c r="H33" s="4"/>
    </row>
    <row r="34" spans="1:9" ht="13.5">
      <c r="A34" s="11" t="s">
        <v>26</v>
      </c>
      <c r="B34" s="12" t="s">
        <v>16</v>
      </c>
      <c r="C34" s="13" t="str">
        <f>Daten!$B$43</f>
        <v>c = 6,9 und α = 60,92°</v>
      </c>
      <c r="D34" s="13"/>
      <c r="E34" s="14"/>
      <c r="F34" s="14"/>
      <c r="G34" s="15"/>
      <c r="H34" s="12"/>
      <c r="I34" s="12"/>
    </row>
    <row r="36" spans="2:5" ht="13.5">
      <c r="B36" s="3" t="str">
        <f>Daten!$E$43</f>
        <v>Berechne β mit Winkelsummensatz</v>
      </c>
      <c r="C36" s="9"/>
      <c r="D36" s="9"/>
      <c r="E36" s="3" t="str">
        <f>Daten!$F$43</f>
        <v>β = 90° - α = 90° - 60,92°</v>
      </c>
    </row>
    <row r="37" spans="1:8" ht="13.5">
      <c r="A37" s="9"/>
      <c r="B37" s="9"/>
      <c r="C37" s="9"/>
      <c r="D37" s="9"/>
      <c r="E37" s="4" t="str">
        <f>Daten!$G$43</f>
        <v>=&gt; β = 29,08°</v>
      </c>
      <c r="H37" s="4"/>
    </row>
    <row r="38" spans="2:5" ht="13.5">
      <c r="B38" s="3" t="str">
        <f>Daten!$H$43</f>
        <v>Berechne a mit Sinus, Kosinus, ...</v>
      </c>
      <c r="E38" s="3" t="str">
        <f>Daten!$I$43</f>
        <v>a = c · sin(α) = 6,9 · sin(60,92°)  </v>
      </c>
    </row>
    <row r="39" spans="2:8" ht="13.5">
      <c r="B39" s="9"/>
      <c r="E39" s="4" t="str">
        <f>Daten!$J$43</f>
        <v>=&gt; a = 6,03</v>
      </c>
      <c r="H39" s="4"/>
    </row>
    <row r="40" spans="2:8" ht="13.5">
      <c r="B40" s="3" t="str">
        <f>Daten!$K$43</f>
        <v>Berechne Seite b mit Pythagoras</v>
      </c>
      <c r="E40" s="3" t="str">
        <f>Daten!$L$43</f>
        <v>b² = c² - a² = 6,9² - 6,03² = 11,2225</v>
      </c>
      <c r="H40" s="4"/>
    </row>
    <row r="41" spans="2:8" ht="13.5">
      <c r="B41" s="9"/>
      <c r="E41" s="4" t="str">
        <f>Daten!$M$43</f>
        <v>=&gt; b = 3,35</v>
      </c>
      <c r="H41" s="4"/>
    </row>
    <row r="42" spans="2:8" ht="13.5">
      <c r="B42" s="9"/>
      <c r="E42" s="4"/>
      <c r="H42" s="4"/>
    </row>
    <row r="43" spans="1:9" ht="13.5">
      <c r="A43" s="11" t="s">
        <v>27</v>
      </c>
      <c r="B43" s="12" t="s">
        <v>16</v>
      </c>
      <c r="C43" s="13" t="str">
        <f>Daten!$B$44</f>
        <v>a = 2,52 und c = 4,88</v>
      </c>
      <c r="D43" s="13"/>
      <c r="E43" s="14"/>
      <c r="F43" s="14"/>
      <c r="G43" s="15"/>
      <c r="H43" s="12"/>
      <c r="I43" s="12"/>
    </row>
    <row r="45" spans="2:5" ht="13.5">
      <c r="B45" s="3" t="str">
        <f>Daten!$E$44</f>
        <v>Berechne Seite b mit Pythagoras</v>
      </c>
      <c r="C45" s="9"/>
      <c r="D45" s="9"/>
      <c r="E45" s="3" t="str">
        <f>Daten!$F$44</f>
        <v>b² = c² - a² = 4,88² - 2,52² = 17,4724</v>
      </c>
    </row>
    <row r="46" spans="1:8" ht="13.5">
      <c r="A46" s="9"/>
      <c r="B46" s="9"/>
      <c r="C46" s="9"/>
      <c r="D46" s="9"/>
      <c r="E46" s="4" t="str">
        <f>Daten!$G$44</f>
        <v>=&gt; b = 4,18</v>
      </c>
      <c r="H46" s="4"/>
    </row>
    <row r="47" spans="2:5" ht="13.5">
      <c r="B47" s="3" t="str">
        <f>Daten!$H$44</f>
        <v>Berechne α mit Sinus, Kosinus, ...</v>
      </c>
      <c r="E47" s="3" t="str">
        <f>Daten!$I$44</f>
        <v>sin(α) = a:c  = 2,52 : 4,88 = 0,52</v>
      </c>
    </row>
    <row r="48" spans="2:8" ht="13.5">
      <c r="B48" s="9"/>
      <c r="E48" s="4" t="str">
        <f>Daten!$J$44</f>
        <v>=&gt; α = 31,09°</v>
      </c>
      <c r="H48" s="4"/>
    </row>
    <row r="49" spans="2:8" ht="13.5">
      <c r="B49" s="3" t="str">
        <f>Daten!$K$44</f>
        <v>Berechne β mit Winkelsummensatz</v>
      </c>
      <c r="E49" s="3" t="str">
        <f>Daten!$L$44</f>
        <v>β = 90° - α = 90° - 31,09°</v>
      </c>
      <c r="H49" s="4"/>
    </row>
    <row r="50" spans="2:8" ht="13.5">
      <c r="B50" s="9"/>
      <c r="E50" s="4" t="str">
        <f>Daten!$M$44</f>
        <v>=&gt; β = 58,91°</v>
      </c>
      <c r="H50" s="4"/>
    </row>
    <row r="51" spans="2:8" ht="13.5">
      <c r="B51" s="9"/>
      <c r="E51" s="4"/>
      <c r="H51" s="4"/>
    </row>
    <row r="52" spans="1:9" ht="13.5">
      <c r="A52" s="11" t="s">
        <v>28</v>
      </c>
      <c r="B52" s="12" t="s">
        <v>16</v>
      </c>
      <c r="C52" s="13" t="str">
        <f>Daten!$B$45</f>
        <v>a = 5,59 und β = 30,53°</v>
      </c>
      <c r="D52" s="13"/>
      <c r="E52" s="14"/>
      <c r="F52" s="14"/>
      <c r="G52" s="15"/>
      <c r="H52" s="12"/>
      <c r="I52" s="12"/>
    </row>
    <row r="54" spans="2:5" ht="13.5">
      <c r="B54" s="3" t="str">
        <f>Daten!$E$45</f>
        <v>Berechne α mit Winkelsummensatz</v>
      </c>
      <c r="C54" s="9"/>
      <c r="D54" s="9"/>
      <c r="E54" s="3" t="str">
        <f>Daten!$F$45</f>
        <v>α = 90° - β = 90° - 30,53°</v>
      </c>
    </row>
    <row r="55" spans="1:8" ht="13.5">
      <c r="A55" s="9"/>
      <c r="B55" s="9"/>
      <c r="C55" s="9"/>
      <c r="D55" s="9"/>
      <c r="E55" s="4" t="str">
        <f>Daten!$G$45</f>
        <v>=&gt; α = 59,47°</v>
      </c>
      <c r="H55" s="4"/>
    </row>
    <row r="56" spans="2:5" ht="13.5">
      <c r="B56" s="3" t="str">
        <f>Daten!$H$45</f>
        <v>Berechne c mit Sinus, Kosinus, ...</v>
      </c>
      <c r="E56" s="3" t="str">
        <f>Daten!$I$45</f>
        <v>c = a : cos(β) = 5,59 : cos(30,53°)  </v>
      </c>
    </row>
    <row r="57" spans="2:8" ht="13.5">
      <c r="B57" s="9"/>
      <c r="E57" s="4" t="str">
        <f>Daten!$J$45</f>
        <v>=&gt; c = 6,49</v>
      </c>
      <c r="H57" s="4"/>
    </row>
    <row r="58" spans="2:8" ht="13.5">
      <c r="B58" s="3" t="str">
        <f>Daten!$K$45</f>
        <v>Berechne Seite b mit Pythagoras</v>
      </c>
      <c r="E58" s="3" t="str">
        <f>Daten!$L$45</f>
        <v>b² = c² - a² = 6,49² - 5,59² = 10,89</v>
      </c>
      <c r="H58" s="4"/>
    </row>
    <row r="59" spans="5:8" ht="13.5">
      <c r="E59" s="4" t="str">
        <f>Daten!$M$45</f>
        <v>=&gt; b = 3,3</v>
      </c>
      <c r="H59" s="4"/>
    </row>
    <row r="60" spans="1:8" ht="13.5">
      <c r="A60" s="17" t="s">
        <v>30</v>
      </c>
      <c r="B60" s="9"/>
      <c r="E60" s="3"/>
      <c r="H60" s="4"/>
    </row>
  </sheetData>
  <sheetProtection/>
  <mergeCells count="3">
    <mergeCell ref="K5:L5"/>
    <mergeCell ref="K6:L6"/>
    <mergeCell ref="A1:I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5"/>
  <sheetViews>
    <sheetView zoomScalePageLayoutView="0" workbookViewId="0" topLeftCell="A37">
      <selection activeCell="A46" sqref="A46"/>
    </sheetView>
  </sheetViews>
  <sheetFormatPr defaultColWidth="11.421875" defaultRowHeight="12.75"/>
  <cols>
    <col min="1" max="1" width="13.140625" style="0" customWidth="1"/>
    <col min="5" max="5" width="28.8515625" style="0" bestFit="1" customWidth="1"/>
    <col min="6" max="6" width="32.57421875" style="0" bestFit="1" customWidth="1"/>
    <col min="8" max="8" width="21.140625" style="0" customWidth="1"/>
    <col min="9" max="9" width="32.28125" style="0" bestFit="1" customWidth="1"/>
    <col min="10" max="10" width="16.28125" style="0" bestFit="1" customWidth="1"/>
    <col min="11" max="11" width="34.00390625" style="0" bestFit="1" customWidth="1"/>
    <col min="12" max="12" width="28.7109375" style="0" bestFit="1" customWidth="1"/>
    <col min="13" max="13" width="16.28125" style="0" bestFit="1" customWidth="1"/>
    <col min="14" max="14" width="27.421875" style="0" bestFit="1" customWidth="1"/>
  </cols>
  <sheetData>
    <row r="2" spans="2:9" ht="12.75">
      <c r="B2" t="s">
        <v>5</v>
      </c>
      <c r="C2" s="1">
        <f ca="1">ROUND(RAND()*6+1,2)</f>
        <v>2.86</v>
      </c>
      <c r="E2" t="s">
        <v>5</v>
      </c>
      <c r="F2" s="1">
        <f ca="1">ROUND(RAND()*6+1,2)</f>
        <v>5.3</v>
      </c>
      <c r="H2" t="s">
        <v>5</v>
      </c>
      <c r="I2" s="1">
        <f ca="1">ROUND(RAND()*6+1,2)</f>
        <v>2.47</v>
      </c>
    </row>
    <row r="3" spans="2:9" ht="12.75">
      <c r="B3" t="s">
        <v>6</v>
      </c>
      <c r="C3" s="1">
        <f ca="1">ROUND(RAND()*6+1,2)</f>
        <v>5.21</v>
      </c>
      <c r="E3" t="s">
        <v>6</v>
      </c>
      <c r="F3" s="1">
        <f ca="1">ROUND(RAND()*6+1,2)</f>
        <v>4.47</v>
      </c>
      <c r="H3" t="s">
        <v>6</v>
      </c>
      <c r="I3" s="1">
        <f ca="1">ROUND(RAND()*6+1,2)</f>
        <v>6.43</v>
      </c>
    </row>
    <row r="4" spans="2:9" ht="12.75">
      <c r="B4" t="s">
        <v>7</v>
      </c>
      <c r="C4">
        <f>ROUND(SQRT(C2^2+C3^2),2)</f>
        <v>5.94</v>
      </c>
      <c r="E4" t="s">
        <v>7</v>
      </c>
      <c r="F4">
        <f>ROUND(SQRT(F2^2+F3^2),2)</f>
        <v>6.93</v>
      </c>
      <c r="H4" t="s">
        <v>7</v>
      </c>
      <c r="I4">
        <f>ROUND(SQRT(I2^2+I3^2),2)</f>
        <v>6.89</v>
      </c>
    </row>
    <row r="5" spans="2:9" ht="12.75">
      <c r="B5" t="s">
        <v>19</v>
      </c>
      <c r="C5" s="1">
        <f>ROUND(ASIN(C2/C4)/2/PI()*360,2)</f>
        <v>28.78</v>
      </c>
      <c r="E5" t="s">
        <v>19</v>
      </c>
      <c r="F5" s="1">
        <f>ROUND(ASIN(F2/F4)/2/PI()*360,2)</f>
        <v>49.89</v>
      </c>
      <c r="H5" t="s">
        <v>19</v>
      </c>
      <c r="I5" s="1">
        <f>ROUND(ASIN(I2/I4)/2/PI()*360,2)</f>
        <v>21.01</v>
      </c>
    </row>
    <row r="6" spans="2:9" ht="12.75">
      <c r="B6" t="s">
        <v>20</v>
      </c>
      <c r="C6">
        <f>90-C5</f>
        <v>61.22</v>
      </c>
      <c r="E6" t="s">
        <v>20</v>
      </c>
      <c r="F6">
        <f>90-F5</f>
        <v>40.11</v>
      </c>
      <c r="H6" t="s">
        <v>20</v>
      </c>
      <c r="I6">
        <f>90-I5</f>
        <v>68.99</v>
      </c>
    </row>
    <row r="7" spans="2:9" ht="12.75">
      <c r="B7" t="s">
        <v>8</v>
      </c>
      <c r="C7">
        <f>ROUND(C2*C3/2,2)</f>
        <v>7.45</v>
      </c>
      <c r="E7" t="s">
        <v>8</v>
      </c>
      <c r="F7">
        <f>ROUND(F2*F3/2,2)</f>
        <v>11.85</v>
      </c>
      <c r="H7" t="s">
        <v>8</v>
      </c>
      <c r="I7">
        <f>ROUND(I2*I3/2,2)</f>
        <v>7.94</v>
      </c>
    </row>
    <row r="10" spans="2:9" ht="12.75">
      <c r="B10" t="s">
        <v>5</v>
      </c>
      <c r="C10" s="1">
        <f ca="1">ROUND(RAND()*6+1,2)</f>
        <v>2.52</v>
      </c>
      <c r="E10" t="s">
        <v>5</v>
      </c>
      <c r="F10" s="1">
        <f ca="1">ROUND(RAND()*6+1,2)</f>
        <v>5.59</v>
      </c>
      <c r="H10" t="s">
        <v>5</v>
      </c>
      <c r="I10" s="1">
        <f ca="1">ROUND(RAND()*6+1,2)</f>
        <v>6.03</v>
      </c>
    </row>
    <row r="11" spans="2:9" ht="12.75">
      <c r="B11" t="s">
        <v>6</v>
      </c>
      <c r="C11" s="1">
        <f ca="1">ROUND(RAND()*6+1,2)</f>
        <v>4.18</v>
      </c>
      <c r="E11" t="s">
        <v>6</v>
      </c>
      <c r="F11" s="1">
        <f ca="1">ROUND(RAND()*6+1,2)</f>
        <v>3.3</v>
      </c>
      <c r="H11" t="s">
        <v>6</v>
      </c>
      <c r="I11" s="1">
        <f ca="1">ROUND(RAND()*6+1,2)</f>
        <v>3.35</v>
      </c>
    </row>
    <row r="12" spans="2:9" ht="12.75">
      <c r="B12" t="s">
        <v>7</v>
      </c>
      <c r="C12">
        <f>ROUND(SQRT(C10^2+C11^2),2)</f>
        <v>4.88</v>
      </c>
      <c r="E12" t="s">
        <v>7</v>
      </c>
      <c r="F12">
        <f>ROUND(SQRT(F10^2+F11^2),2)</f>
        <v>6.49</v>
      </c>
      <c r="H12" t="s">
        <v>7</v>
      </c>
      <c r="I12">
        <f>ROUND(SQRT(I10^2+I11^2),2)</f>
        <v>6.9</v>
      </c>
    </row>
    <row r="13" spans="2:9" ht="12.75">
      <c r="B13" t="s">
        <v>19</v>
      </c>
      <c r="C13" s="1">
        <f>ROUND(ASIN(C10/C12)/2/PI()*360,2)</f>
        <v>31.09</v>
      </c>
      <c r="E13" t="s">
        <v>19</v>
      </c>
      <c r="F13" s="1">
        <f>ROUND(ASIN(F10/F12)/2/PI()*360,2)</f>
        <v>59.47</v>
      </c>
      <c r="H13" t="s">
        <v>19</v>
      </c>
      <c r="I13" s="1">
        <f>ROUND(ASIN(I10/I12)/2/PI()*360,2)</f>
        <v>60.92</v>
      </c>
    </row>
    <row r="14" spans="2:9" ht="12.75">
      <c r="B14" t="s">
        <v>20</v>
      </c>
      <c r="C14">
        <f>90-C13</f>
        <v>58.91</v>
      </c>
      <c r="E14" t="s">
        <v>20</v>
      </c>
      <c r="F14">
        <f>90-F13</f>
        <v>30.53</v>
      </c>
      <c r="H14" t="s">
        <v>20</v>
      </c>
      <c r="I14">
        <f>90-I13</f>
        <v>29.08</v>
      </c>
    </row>
    <row r="15" spans="2:9" ht="12.75">
      <c r="B15" t="s">
        <v>8</v>
      </c>
      <c r="C15">
        <f>ROUND(C10*C11/2,2)</f>
        <v>5.27</v>
      </c>
      <c r="E15" t="s">
        <v>8</v>
      </c>
      <c r="F15">
        <f>ROUND(F10*F11/2,2)</f>
        <v>9.22</v>
      </c>
      <c r="H15" t="s">
        <v>8</v>
      </c>
      <c r="I15">
        <f>ROUND(I10*I11/2,2)</f>
        <v>10.1</v>
      </c>
    </row>
    <row r="18" spans="2:9" ht="12.75">
      <c r="B18" t="s">
        <v>5</v>
      </c>
      <c r="C18" s="1">
        <f ca="1">ROUND(RAND()*6+1,2)</f>
        <v>6.52</v>
      </c>
      <c r="E18" t="s">
        <v>5</v>
      </c>
      <c r="F18" s="1">
        <f ca="1">ROUND(RAND()*6+1,2)</f>
        <v>1.87</v>
      </c>
      <c r="H18" t="s">
        <v>5</v>
      </c>
      <c r="I18" s="1">
        <f ca="1">ROUND(RAND()*6+1,2)</f>
        <v>5.66</v>
      </c>
    </row>
    <row r="19" spans="2:9" ht="12.75">
      <c r="B19" t="s">
        <v>6</v>
      </c>
      <c r="C19" s="1">
        <f ca="1">ROUND(RAND()*6+1,2)</f>
        <v>6.97</v>
      </c>
      <c r="E19" t="s">
        <v>6</v>
      </c>
      <c r="F19" s="1">
        <f ca="1">ROUND(RAND()*6+1,2)</f>
        <v>6.21</v>
      </c>
      <c r="H19" t="s">
        <v>6</v>
      </c>
      <c r="I19" s="1">
        <f ca="1">ROUND(RAND()*6+1,2)</f>
        <v>2.55</v>
      </c>
    </row>
    <row r="20" spans="2:9" ht="12.75">
      <c r="B20" t="s">
        <v>7</v>
      </c>
      <c r="C20">
        <f>ROUND(SQRT(C18^2+C19^2),2)</f>
        <v>9.54</v>
      </c>
      <c r="E20" t="s">
        <v>7</v>
      </c>
      <c r="F20">
        <f>ROUND(SQRT(F18^2+F19^2),2)</f>
        <v>6.49</v>
      </c>
      <c r="H20" t="s">
        <v>7</v>
      </c>
      <c r="I20">
        <f>ROUND(SQRT(I18^2+I19^2),2)</f>
        <v>6.21</v>
      </c>
    </row>
    <row r="21" spans="2:9" ht="12.75">
      <c r="B21" t="s">
        <v>19</v>
      </c>
      <c r="C21" s="1">
        <f>ROUND(ASIN(C18/C20)/2/PI()*360,2)</f>
        <v>43.11</v>
      </c>
      <c r="E21" t="s">
        <v>19</v>
      </c>
      <c r="F21" s="1">
        <f>ROUND(ASIN(F18/F20)/2/PI()*360,2)</f>
        <v>16.75</v>
      </c>
      <c r="H21" t="s">
        <v>19</v>
      </c>
      <c r="I21" s="1">
        <f>ROUND(ASIN(I18/I20)/2/PI()*360,2)</f>
        <v>65.7</v>
      </c>
    </row>
    <row r="22" spans="2:9" ht="12.75">
      <c r="B22" t="s">
        <v>20</v>
      </c>
      <c r="C22">
        <f>90-C21</f>
        <v>46.89</v>
      </c>
      <c r="E22" t="s">
        <v>20</v>
      </c>
      <c r="F22">
        <f>90-F21</f>
        <v>73.25</v>
      </c>
      <c r="H22" t="s">
        <v>20</v>
      </c>
      <c r="I22">
        <f>90-I21</f>
        <v>24.299999999999997</v>
      </c>
    </row>
    <row r="23" spans="2:9" ht="12.75">
      <c r="B23" t="s">
        <v>8</v>
      </c>
      <c r="C23">
        <f>ROUND(C18*C19/2,2)</f>
        <v>22.72</v>
      </c>
      <c r="E23" t="s">
        <v>8</v>
      </c>
      <c r="F23">
        <f>ROUND(F18*F19/2,2)</f>
        <v>5.81</v>
      </c>
      <c r="H23" t="s">
        <v>8</v>
      </c>
      <c r="I23">
        <f>ROUND(I18*I19/2,2)</f>
        <v>7.22</v>
      </c>
    </row>
    <row r="24" ht="12.75">
      <c r="C24" s="1"/>
    </row>
    <row r="25" spans="3:10" ht="12.75">
      <c r="C25" t="s">
        <v>18</v>
      </c>
      <c r="J25" s="2"/>
    </row>
    <row r="27" spans="1:16" ht="12.75">
      <c r="A27">
        <f ca="1">ROUND(RAND()*8-0.5,0)</f>
        <v>4</v>
      </c>
      <c r="B27" t="str">
        <f>"a = "&amp;C2&amp;" und b = "&amp;C3</f>
        <v>a = 2,86 und b = 5,21</v>
      </c>
      <c r="C27" s="1"/>
      <c r="E27" t="s">
        <v>9</v>
      </c>
      <c r="F27" t="str">
        <f>"c² = a² + b² = "&amp;C2&amp;"² + "&amp;C3&amp;"² = "&amp;C4^2</f>
        <v>c² = a² + b² = 2,86² + 5,21² = 35,2836</v>
      </c>
      <c r="G27" t="str">
        <f>"=&gt; c = "&amp;C4</f>
        <v>=&gt; c = 5,94</v>
      </c>
      <c r="H27" t="s">
        <v>22</v>
      </c>
      <c r="I27" t="str">
        <f>"tan(α) = a:b "&amp;" = "&amp;$C$2&amp;" : "&amp;C3&amp;" = "&amp;ROUND($C$2/C3,2)</f>
        <v>tan(α) = a:b  = 2,86 : 5,21 = 0,55</v>
      </c>
      <c r="J27" s="1" t="str">
        <f>"=&gt; α = "&amp;$C$5&amp;"°"</f>
        <v>=&gt; α = 28,78°</v>
      </c>
      <c r="K27" t="s">
        <v>23</v>
      </c>
      <c r="L27" t="str">
        <f>"β = 90° - α = 90° - "&amp;$C$5&amp;"°"</f>
        <v>β = 90° - α = 90° - 28,78°</v>
      </c>
      <c r="M27" t="str">
        <f>"=&gt; β = "&amp;$C$6&amp;"°"</f>
        <v>=&gt; β = 61,22°</v>
      </c>
      <c r="N27" t="s">
        <v>10</v>
      </c>
      <c r="O27" t="str">
        <f>"A = a · b : 2 = "&amp;$C$2&amp;" · "&amp;$C$3&amp;" : 2"</f>
        <v>A = a · b : 2 = 2,86 · 5,21 : 2</v>
      </c>
      <c r="P27" t="str">
        <f>"=&gt; A = "&amp;$C$7</f>
        <v>=&gt; A = 7,45</v>
      </c>
    </row>
    <row r="28" spans="1:16" ht="12.75">
      <c r="A28">
        <f>MOD(A27+1,9)</f>
        <v>5</v>
      </c>
      <c r="B28" t="str">
        <f>"a = "&amp;C10&amp;" und c = "&amp;C12</f>
        <v>a = 2,52 und c = 4,88</v>
      </c>
      <c r="C28" s="1"/>
      <c r="E28" t="s">
        <v>11</v>
      </c>
      <c r="F28" t="str">
        <f>"b² = c² - a² = "&amp;C12&amp;"² - "&amp;C10&amp;"² = "&amp;C11^2</f>
        <v>b² = c² - a² = 4,88² - 2,52² = 17,4724</v>
      </c>
      <c r="G28" t="str">
        <f>"=&gt; b = "&amp;C11</f>
        <v>=&gt; b = 4,18</v>
      </c>
      <c r="H28" t="s">
        <v>22</v>
      </c>
      <c r="I28" t="str">
        <f>"sin(α) = a:c "&amp;" = "&amp;C10&amp;" : "&amp;C12&amp;" = "&amp;ROUND(C10/C12,2)</f>
        <v>sin(α) = a:c  = 2,52 : 4,88 = 0,52</v>
      </c>
      <c r="J28" s="1" t="str">
        <f>"=&gt; α = "&amp;C13&amp;"°"</f>
        <v>=&gt; α = 31,09°</v>
      </c>
      <c r="K28" t="s">
        <v>23</v>
      </c>
      <c r="L28" t="str">
        <f>"β = 90° - α = 90° - "&amp;C13&amp;"°"</f>
        <v>β = 90° - α = 90° - 31,09°</v>
      </c>
      <c r="M28" t="str">
        <f>"=&gt; β = "&amp;C14&amp;"°"</f>
        <v>=&gt; β = 58,91°</v>
      </c>
      <c r="N28" t="s">
        <v>10</v>
      </c>
      <c r="O28" t="str">
        <f>"A = a · b : 2 = "&amp;C10&amp;" · "&amp;C11&amp;" : 2"</f>
        <v>A = a · b : 2 = 2,52 · 4,18 : 2</v>
      </c>
      <c r="P28" t="str">
        <f>"=&gt; A = "&amp;C15</f>
        <v>=&gt; A = 5,27</v>
      </c>
    </row>
    <row r="29" spans="1:16" ht="12.75">
      <c r="A29">
        <f aca="true" t="shared" si="0" ref="A29:A35">MOD(A28+1,9)</f>
        <v>6</v>
      </c>
      <c r="B29" t="str">
        <f>"b = "&amp;C19&amp;" und c = "&amp;C20</f>
        <v>b = 6,97 und c = 9,54</v>
      </c>
      <c r="E29" t="s">
        <v>12</v>
      </c>
      <c r="F29" t="str">
        <f>"a² = c² - b² = "&amp;C20&amp;"² - "&amp;C19&amp;"² = "&amp;C18^2</f>
        <v>a² = c² - b² = 9,54² - 6,97² = 42,5104</v>
      </c>
      <c r="G29" t="str">
        <f>"=&gt; a = "&amp;C18</f>
        <v>=&gt; a = 6,52</v>
      </c>
      <c r="H29" t="s">
        <v>22</v>
      </c>
      <c r="I29" t="str">
        <f>"cos(α) = b:c "&amp;" = "&amp;C19&amp;" : "&amp;C20&amp;" = "&amp;ROUND(C19/C20,2)</f>
        <v>cos(α) = b:c  = 6,97 : 9,54 = 0,73</v>
      </c>
      <c r="J29" s="1" t="str">
        <f>"=&gt; α = "&amp;C21&amp;"°"</f>
        <v>=&gt; α = 43,11°</v>
      </c>
      <c r="K29" t="s">
        <v>23</v>
      </c>
      <c r="L29" t="str">
        <f>"β = 90° - α = 90° - "&amp;C21&amp;"°"</f>
        <v>β = 90° - α = 90° - 43,11°</v>
      </c>
      <c r="M29" t="str">
        <f>"=&gt; β = "&amp;C22&amp;"°"</f>
        <v>=&gt; β = 46,89°</v>
      </c>
      <c r="N29" t="s">
        <v>10</v>
      </c>
      <c r="O29" t="str">
        <f>"A = a · b : 2 = "&amp;C18&amp;" · "&amp;C19&amp;" : 2"</f>
        <v>A = a · b : 2 = 6,52 · 6,97 : 2</v>
      </c>
      <c r="P29" t="str">
        <f>"=&gt; A = "&amp;C23</f>
        <v>=&gt; A = 22,72</v>
      </c>
    </row>
    <row r="30" spans="1:16" ht="12.75">
      <c r="A30">
        <f t="shared" si="0"/>
        <v>7</v>
      </c>
      <c r="B30" t="str">
        <f>"a = "&amp;F2&amp;" und α = "&amp;F5&amp;"°"</f>
        <v>a = 5,3 und α = 49,89°</v>
      </c>
      <c r="E30" t="s">
        <v>23</v>
      </c>
      <c r="F30" t="str">
        <f>"β = 90° - α = 90° - "&amp;F5&amp;"°"</f>
        <v>β = 90° - α = 90° - 49,89°</v>
      </c>
      <c r="G30" t="str">
        <f>"=&gt; β = "&amp;F6&amp;"°"</f>
        <v>=&gt; β = 40,11°</v>
      </c>
      <c r="H30" t="s">
        <v>13</v>
      </c>
      <c r="I30" t="str">
        <f>"c = a : sin(α)"&amp;" = "&amp;F2&amp;" : sin("&amp;F5&amp;"°)  "</f>
        <v>c = a : sin(α) = 5,3 : sin(49,89°)  </v>
      </c>
      <c r="J30" s="1" t="str">
        <f>"=&gt; c = "&amp;F4</f>
        <v>=&gt; c = 6,93</v>
      </c>
      <c r="K30" t="s">
        <v>11</v>
      </c>
      <c r="L30" t="str">
        <f>"b² = c² - a² = "&amp;F4&amp;"² - "&amp;F2&amp;"² = "&amp;F3^2</f>
        <v>b² = c² - a² = 6,93² - 5,3² = 19,9809</v>
      </c>
      <c r="M30" t="str">
        <f>"=&gt; b = "&amp;F3</f>
        <v>=&gt; b = 4,47</v>
      </c>
      <c r="N30" t="s">
        <v>10</v>
      </c>
      <c r="O30" t="str">
        <f>"A = a · b : 2 = "&amp;F2&amp;" · "&amp;F3&amp;" : 2"</f>
        <v>A = a · b : 2 = 5,3 · 4,47 : 2</v>
      </c>
      <c r="P30" t="str">
        <f>"=&gt; A = "&amp;F7</f>
        <v>=&gt; A = 11,85</v>
      </c>
    </row>
    <row r="31" spans="1:16" ht="12.75">
      <c r="A31">
        <f t="shared" si="0"/>
        <v>8</v>
      </c>
      <c r="B31" t="str">
        <f>"a = "&amp;F10&amp;" und β = "&amp;F14&amp;"°"</f>
        <v>a = 5,59 und β = 30,53°</v>
      </c>
      <c r="E31" t="s">
        <v>21</v>
      </c>
      <c r="F31" t="str">
        <f>"α = 90° - β = 90° - "&amp;F14&amp;"°"</f>
        <v>α = 90° - β = 90° - 30,53°</v>
      </c>
      <c r="G31" t="str">
        <f>"=&gt; α = "&amp;F13&amp;"°"</f>
        <v>=&gt; α = 59,47°</v>
      </c>
      <c r="H31" t="s">
        <v>13</v>
      </c>
      <c r="I31" t="str">
        <f>"c = a : cos(β)"&amp;" = "&amp;F10&amp;" : cos("&amp;F14&amp;"°)  "</f>
        <v>c = a : cos(β) = 5,59 : cos(30,53°)  </v>
      </c>
      <c r="J31" s="1" t="str">
        <f>"=&gt; c = "&amp;F12</f>
        <v>=&gt; c = 6,49</v>
      </c>
      <c r="K31" t="s">
        <v>11</v>
      </c>
      <c r="L31" t="str">
        <f>"b² = c² - a² = "&amp;F12&amp;"² - "&amp;F10&amp;"² = "&amp;F11^2</f>
        <v>b² = c² - a² = 6,49² - 5,59² = 10,89</v>
      </c>
      <c r="M31" t="str">
        <f>"=&gt; b = "&amp;F11</f>
        <v>=&gt; b = 3,3</v>
      </c>
      <c r="N31" t="s">
        <v>10</v>
      </c>
      <c r="O31" t="str">
        <f>"A = a · b : 2 = "&amp;F10&amp;" · "&amp;F11&amp;" : 2"</f>
        <v>A = a · b : 2 = 5,59 · 3,3 : 2</v>
      </c>
      <c r="P31" t="str">
        <f>"=&gt; A = "&amp;F15</f>
        <v>=&gt; A = 9,22</v>
      </c>
    </row>
    <row r="32" spans="1:16" ht="12.75">
      <c r="A32">
        <f t="shared" si="0"/>
        <v>0</v>
      </c>
      <c r="B32" t="str">
        <f>"b = "&amp;F19&amp;" und α = "&amp;F21&amp;"°"</f>
        <v>b = 6,21 und α = 16,75°</v>
      </c>
      <c r="E32" t="s">
        <v>23</v>
      </c>
      <c r="F32" t="str">
        <f>"β = 90° - α = 90° - "&amp;F21&amp;"°"</f>
        <v>β = 90° - α = 90° - 16,75°</v>
      </c>
      <c r="G32" t="str">
        <f>"=&gt; β = "&amp;F22&amp;"°"</f>
        <v>=&gt; β = 73,25°</v>
      </c>
      <c r="H32" t="s">
        <v>13</v>
      </c>
      <c r="I32" t="str">
        <f>"c = b : cos(α)"&amp;" = "&amp;F19&amp;" : cos("&amp;F21&amp;"°)  "</f>
        <v>c = b : cos(α) = 6,21 : cos(16,75°)  </v>
      </c>
      <c r="J32" s="1" t="str">
        <f>"=&gt; c = "&amp;F20</f>
        <v>=&gt; c = 6,49</v>
      </c>
      <c r="K32" t="s">
        <v>12</v>
      </c>
      <c r="L32" t="str">
        <f>"a² = c² - b² = "&amp;F20&amp;"² - "&amp;F19&amp;"² = "&amp;F18^2</f>
        <v>a² = c² - b² = 6,49² - 6,21² = 3,4969</v>
      </c>
      <c r="M32" t="str">
        <f>"=&gt; a = "&amp;F18</f>
        <v>=&gt; a = 1,87</v>
      </c>
      <c r="N32" t="s">
        <v>10</v>
      </c>
      <c r="O32" t="str">
        <f>"A = a · b : 2 = "&amp;F18&amp;" · "&amp;F19&amp;" : 2"</f>
        <v>A = a · b : 2 = 1,87 · 6,21 : 2</v>
      </c>
      <c r="P32" t="str">
        <f>"=&gt; A = "&amp;F23</f>
        <v>=&gt; A = 5,81</v>
      </c>
    </row>
    <row r="33" spans="1:16" ht="12.75">
      <c r="A33">
        <f t="shared" si="0"/>
        <v>1</v>
      </c>
      <c r="B33" t="str">
        <f>"b = "&amp;I3&amp;" und β = "&amp;I6&amp;"°"</f>
        <v>b = 6,43 und β = 68,99°</v>
      </c>
      <c r="E33" t="s">
        <v>21</v>
      </c>
      <c r="F33" t="str">
        <f>"α = 90° - β = 90° - "&amp;I6&amp;"°"</f>
        <v>α = 90° - β = 90° - 68,99°</v>
      </c>
      <c r="G33" t="str">
        <f>"=&gt; α = "&amp;I5&amp;"°"</f>
        <v>=&gt; α = 21,01°</v>
      </c>
      <c r="H33" t="s">
        <v>13</v>
      </c>
      <c r="I33" t="str">
        <f>"c = b : sin(β)"&amp;" = "&amp;I3&amp;" : sin("&amp;I6&amp;"°)  "</f>
        <v>c = b : sin(β) = 6,43 : sin(68,99°)  </v>
      </c>
      <c r="J33" s="1" t="str">
        <f>"=&gt; c = "&amp;I4</f>
        <v>=&gt; c = 6,89</v>
      </c>
      <c r="K33" t="s">
        <v>12</v>
      </c>
      <c r="L33" t="str">
        <f>"a² = c² - b² = "&amp;I4&amp;"² - "&amp;I3&amp;"² = "&amp;I2^2</f>
        <v>a² = c² - b² = 6,89² - 6,43² = 6,1009</v>
      </c>
      <c r="M33" t="str">
        <f>"=&gt; a = "&amp;I2</f>
        <v>=&gt; a = 2,47</v>
      </c>
      <c r="N33" t="s">
        <v>10</v>
      </c>
      <c r="O33" t="str">
        <f>"A = a · b : 2 = "&amp;I2&amp;" · "&amp;I3&amp;" : 2"</f>
        <v>A = a · b : 2 = 2,47 · 6,43 : 2</v>
      </c>
      <c r="P33" t="str">
        <f>"=&gt; A = "&amp;I7</f>
        <v>=&gt; A = 7,94</v>
      </c>
    </row>
    <row r="34" spans="1:16" ht="12.75">
      <c r="A34">
        <f t="shared" si="0"/>
        <v>2</v>
      </c>
      <c r="B34" t="str">
        <f>"c = "&amp;I12&amp;" und α = "&amp;I13&amp;"°"</f>
        <v>c = 6,9 und α = 60,92°</v>
      </c>
      <c r="E34" t="s">
        <v>23</v>
      </c>
      <c r="F34" t="str">
        <f>"β = 90° - α = 90° - "&amp;I13&amp;"°"</f>
        <v>β = 90° - α = 90° - 60,92°</v>
      </c>
      <c r="G34" t="str">
        <f>"=&gt; β = "&amp;I14&amp;"°"</f>
        <v>=&gt; β = 29,08°</v>
      </c>
      <c r="H34" t="s">
        <v>14</v>
      </c>
      <c r="I34" t="str">
        <f>"a = c · sin(α)"&amp;" = "&amp;I12&amp;" · sin("&amp;I13&amp;"°)  "</f>
        <v>a = c · sin(α) = 6,9 · sin(60,92°)  </v>
      </c>
      <c r="J34" s="1" t="str">
        <f>"=&gt; a = "&amp;I10</f>
        <v>=&gt; a = 6,03</v>
      </c>
      <c r="K34" t="s">
        <v>11</v>
      </c>
      <c r="L34" t="str">
        <f>"b² = c² - a² = "&amp;I12&amp;"² - "&amp;I10&amp;"² = "&amp;I11^2</f>
        <v>b² = c² - a² = 6,9² - 6,03² = 11,2225</v>
      </c>
      <c r="M34" t="str">
        <f>"=&gt; b = "&amp;I11</f>
        <v>=&gt; b = 3,35</v>
      </c>
      <c r="N34" t="s">
        <v>10</v>
      </c>
      <c r="O34" t="str">
        <f>"A = a · b : 2 = "&amp;I10&amp;" · "&amp;I11&amp;" : 2"</f>
        <v>A = a · b : 2 = 6,03 · 3,35 : 2</v>
      </c>
      <c r="P34" t="str">
        <f>"=&gt; A = "&amp;I15</f>
        <v>=&gt; A = 10,1</v>
      </c>
    </row>
    <row r="35" spans="1:16" ht="12.75">
      <c r="A35">
        <f t="shared" si="0"/>
        <v>3</v>
      </c>
      <c r="B35" t="str">
        <f>"c = "&amp;I20&amp;" und β = "&amp;I22&amp;"°"</f>
        <v>c = 6,21 und β = 24,3°</v>
      </c>
      <c r="E35" t="s">
        <v>21</v>
      </c>
      <c r="F35" t="str">
        <f>"α = 90° - β = 90° - "&amp;I22&amp;"°"</f>
        <v>α = 90° - β = 90° - 24,3°</v>
      </c>
      <c r="G35" t="str">
        <f>"=&gt; α = "&amp;I21&amp;"°"</f>
        <v>=&gt; α = 65,7°</v>
      </c>
      <c r="H35" t="s">
        <v>14</v>
      </c>
      <c r="I35" t="str">
        <f>"a = c · cos(β)"&amp;" = "&amp;I20&amp;" · cos("&amp;I22&amp;"°)  "</f>
        <v>a = c · cos(β) = 6,21 · cos(24,3°)  </v>
      </c>
      <c r="J35" s="1" t="str">
        <f>"=&gt; a = "&amp;I18</f>
        <v>=&gt; a = 5,66</v>
      </c>
      <c r="K35" t="s">
        <v>11</v>
      </c>
      <c r="L35" t="str">
        <f>"b² = c² - a² = "&amp;I20&amp;"² - "&amp;I18&amp;"² = "&amp;I19^2</f>
        <v>b² = c² - a² = 6,21² - 5,66² = 6,5025</v>
      </c>
      <c r="M35" t="str">
        <f>"=&gt; b = "&amp;I19</f>
        <v>=&gt; b = 2,55</v>
      </c>
      <c r="N35" t="s">
        <v>10</v>
      </c>
      <c r="O35" t="str">
        <f>"A = a · b : 2 = "&amp;I18&amp;" · "&amp;I19&amp;" : 2"</f>
        <v>A = a · b : 2 = 5,66 · 2,55 : 2</v>
      </c>
      <c r="P35" t="str">
        <f>"=&gt; A = "&amp;I23</f>
        <v>=&gt; A = 7,22</v>
      </c>
    </row>
    <row r="40" spans="1:16" ht="12.75">
      <c r="A40">
        <v>1</v>
      </c>
      <c r="B40" t="str">
        <f aca="true" t="shared" si="1" ref="B40:B45">VLOOKUP($A40,$A$27:$F$36,2,FALSE)</f>
        <v>b = 6,43 und β = 68,99°</v>
      </c>
      <c r="E40" t="str">
        <f aca="true" t="shared" si="2" ref="E40:E45">VLOOKUP($A40,$A$27:$F$36,5,FALSE)</f>
        <v>Berechne α mit Winkelsummensatz</v>
      </c>
      <c r="F40" t="str">
        <f aca="true" t="shared" si="3" ref="F40:F45">VLOOKUP($A40,$A$27:$F$36,6,FALSE)</f>
        <v>α = 90° - β = 90° - 68,99°</v>
      </c>
      <c r="G40" t="str">
        <f aca="true" t="shared" si="4" ref="G40:G45">VLOOKUP($A40,$A$27:$P$36,7,FALSE)</f>
        <v>=&gt; α = 21,01°</v>
      </c>
      <c r="H40" t="str">
        <f aca="true" t="shared" si="5" ref="H40:H45">VLOOKUP($A40,$A$27:$P$36,8,FALSE)</f>
        <v>Berechne c mit Sinus, Kosinus, ...</v>
      </c>
      <c r="I40" t="str">
        <f aca="true" t="shared" si="6" ref="I40:I45">VLOOKUP($A40,$A$27:$P$36,9,FALSE)</f>
        <v>c = b : sin(β) = 6,43 : sin(68,99°)  </v>
      </c>
      <c r="J40" t="str">
        <f aca="true" t="shared" si="7" ref="J40:J45">VLOOKUP($A40,$A$27:$P$36,10,FALSE)</f>
        <v>=&gt; c = 6,89</v>
      </c>
      <c r="K40" t="str">
        <f aca="true" t="shared" si="8" ref="K40:K45">VLOOKUP($A40,$A$27:$P$36,11,FALSE)</f>
        <v>Berechne Seite a mit Pythagoras</v>
      </c>
      <c r="L40" t="str">
        <f aca="true" t="shared" si="9" ref="L40:L45">VLOOKUP($A40,$A$27:$P$36,12,FALSE)</f>
        <v>a² = c² - b² = 6,89² - 6,43² = 6,1009</v>
      </c>
      <c r="M40" t="str">
        <f aca="true" t="shared" si="10" ref="M40:M45">VLOOKUP($A40,$A$27:$P$36,13,FALSE)</f>
        <v>=&gt; a = 2,47</v>
      </c>
      <c r="N40" t="str">
        <f aca="true" t="shared" si="11" ref="N40:N45">VLOOKUP($A40,$A$27:$P$36,14,FALSE)</f>
        <v>Berechne Flächeninhalt A = g · h : 2</v>
      </c>
      <c r="O40" t="str">
        <f aca="true" t="shared" si="12" ref="O40:O45">VLOOKUP($A40,$A$27:$P$36,15,FALSE)</f>
        <v>A = a · b : 2 = 2,47 · 6,43 : 2</v>
      </c>
      <c r="P40" t="str">
        <f aca="true" t="shared" si="13" ref="P40:P45">VLOOKUP($A40,$A$27:$P$36,16,FALSE)</f>
        <v>=&gt; A = 7,94</v>
      </c>
    </row>
    <row r="41" spans="1:16" ht="12.75">
      <c r="A41">
        <v>4</v>
      </c>
      <c r="B41" t="str">
        <f t="shared" si="1"/>
        <v>a = 2,86 und b = 5,21</v>
      </c>
      <c r="E41" t="str">
        <f t="shared" si="2"/>
        <v>Berechne Seite c mit Pythagoras</v>
      </c>
      <c r="F41" t="str">
        <f t="shared" si="3"/>
        <v>c² = a² + b² = 2,86² + 5,21² = 35,2836</v>
      </c>
      <c r="G41" t="str">
        <f t="shared" si="4"/>
        <v>=&gt; c = 5,94</v>
      </c>
      <c r="H41" t="str">
        <f t="shared" si="5"/>
        <v>Berechne α mit Sinus, Kosinus, ...</v>
      </c>
      <c r="I41" t="str">
        <f t="shared" si="6"/>
        <v>tan(α) = a:b  = 2,86 : 5,21 = 0,55</v>
      </c>
      <c r="J41" t="str">
        <f t="shared" si="7"/>
        <v>=&gt; α = 28,78°</v>
      </c>
      <c r="K41" t="str">
        <f t="shared" si="8"/>
        <v>Berechne β mit Winkelsummensatz</v>
      </c>
      <c r="L41" t="str">
        <f t="shared" si="9"/>
        <v>β = 90° - α = 90° - 28,78°</v>
      </c>
      <c r="M41" t="str">
        <f t="shared" si="10"/>
        <v>=&gt; β = 61,22°</v>
      </c>
      <c r="N41" t="str">
        <f t="shared" si="11"/>
        <v>Berechne Flächeninhalt A = g · h : 2</v>
      </c>
      <c r="O41" t="str">
        <f t="shared" si="12"/>
        <v>A = a · b : 2 = 2,86 · 5,21 : 2</v>
      </c>
      <c r="P41" t="str">
        <f t="shared" si="13"/>
        <v>=&gt; A = 7,45</v>
      </c>
    </row>
    <row r="42" spans="1:16" ht="12.75">
      <c r="A42">
        <v>7</v>
      </c>
      <c r="B42" t="str">
        <f t="shared" si="1"/>
        <v>a = 5,3 und α = 49,89°</v>
      </c>
      <c r="E42" t="str">
        <f t="shared" si="2"/>
        <v>Berechne β mit Winkelsummensatz</v>
      </c>
      <c r="F42" t="str">
        <f t="shared" si="3"/>
        <v>β = 90° - α = 90° - 49,89°</v>
      </c>
      <c r="G42" t="str">
        <f t="shared" si="4"/>
        <v>=&gt; β = 40,11°</v>
      </c>
      <c r="H42" t="str">
        <f t="shared" si="5"/>
        <v>Berechne c mit Sinus, Kosinus, ...</v>
      </c>
      <c r="I42" t="str">
        <f t="shared" si="6"/>
        <v>c = a : sin(α) = 5,3 : sin(49,89°)  </v>
      </c>
      <c r="J42" t="str">
        <f t="shared" si="7"/>
        <v>=&gt; c = 6,93</v>
      </c>
      <c r="K42" t="str">
        <f t="shared" si="8"/>
        <v>Berechne Seite b mit Pythagoras</v>
      </c>
      <c r="L42" t="str">
        <f t="shared" si="9"/>
        <v>b² = c² - a² = 6,93² - 5,3² = 19,9809</v>
      </c>
      <c r="M42" t="str">
        <f t="shared" si="10"/>
        <v>=&gt; b = 4,47</v>
      </c>
      <c r="N42" t="str">
        <f t="shared" si="11"/>
        <v>Berechne Flächeninhalt A = g · h : 2</v>
      </c>
      <c r="O42" t="str">
        <f t="shared" si="12"/>
        <v>A = a · b : 2 = 5,3 · 4,47 : 2</v>
      </c>
      <c r="P42" t="str">
        <f t="shared" si="13"/>
        <v>=&gt; A = 11,85</v>
      </c>
    </row>
    <row r="43" spans="1:16" ht="12.75">
      <c r="A43">
        <v>2</v>
      </c>
      <c r="B43" t="str">
        <f t="shared" si="1"/>
        <v>c = 6,9 und α = 60,92°</v>
      </c>
      <c r="E43" t="str">
        <f t="shared" si="2"/>
        <v>Berechne β mit Winkelsummensatz</v>
      </c>
      <c r="F43" t="str">
        <f t="shared" si="3"/>
        <v>β = 90° - α = 90° - 60,92°</v>
      </c>
      <c r="G43" t="str">
        <f t="shared" si="4"/>
        <v>=&gt; β = 29,08°</v>
      </c>
      <c r="H43" t="str">
        <f t="shared" si="5"/>
        <v>Berechne a mit Sinus, Kosinus, ...</v>
      </c>
      <c r="I43" t="str">
        <f t="shared" si="6"/>
        <v>a = c · sin(α) = 6,9 · sin(60,92°)  </v>
      </c>
      <c r="J43" t="str">
        <f t="shared" si="7"/>
        <v>=&gt; a = 6,03</v>
      </c>
      <c r="K43" t="str">
        <f t="shared" si="8"/>
        <v>Berechne Seite b mit Pythagoras</v>
      </c>
      <c r="L43" t="str">
        <f t="shared" si="9"/>
        <v>b² = c² - a² = 6,9² - 6,03² = 11,2225</v>
      </c>
      <c r="M43" t="str">
        <f t="shared" si="10"/>
        <v>=&gt; b = 3,35</v>
      </c>
      <c r="N43" t="str">
        <f t="shared" si="11"/>
        <v>Berechne Flächeninhalt A = g · h : 2</v>
      </c>
      <c r="O43" t="str">
        <f t="shared" si="12"/>
        <v>A = a · b : 2 = 6,03 · 3,35 : 2</v>
      </c>
      <c r="P43" t="str">
        <f t="shared" si="13"/>
        <v>=&gt; A = 10,1</v>
      </c>
    </row>
    <row r="44" spans="1:16" ht="12.75">
      <c r="A44">
        <v>5</v>
      </c>
      <c r="B44" t="str">
        <f t="shared" si="1"/>
        <v>a = 2,52 und c = 4,88</v>
      </c>
      <c r="E44" t="str">
        <f t="shared" si="2"/>
        <v>Berechne Seite b mit Pythagoras</v>
      </c>
      <c r="F44" t="str">
        <f t="shared" si="3"/>
        <v>b² = c² - a² = 4,88² - 2,52² = 17,4724</v>
      </c>
      <c r="G44" t="str">
        <f t="shared" si="4"/>
        <v>=&gt; b = 4,18</v>
      </c>
      <c r="H44" t="str">
        <f t="shared" si="5"/>
        <v>Berechne α mit Sinus, Kosinus, ...</v>
      </c>
      <c r="I44" t="str">
        <f t="shared" si="6"/>
        <v>sin(α) = a:c  = 2,52 : 4,88 = 0,52</v>
      </c>
      <c r="J44" t="str">
        <f t="shared" si="7"/>
        <v>=&gt; α = 31,09°</v>
      </c>
      <c r="K44" t="str">
        <f t="shared" si="8"/>
        <v>Berechne β mit Winkelsummensatz</v>
      </c>
      <c r="L44" t="str">
        <f t="shared" si="9"/>
        <v>β = 90° - α = 90° - 31,09°</v>
      </c>
      <c r="M44" t="str">
        <f t="shared" si="10"/>
        <v>=&gt; β = 58,91°</v>
      </c>
      <c r="N44" t="str">
        <f t="shared" si="11"/>
        <v>Berechne Flächeninhalt A = g · h : 2</v>
      </c>
      <c r="O44" t="str">
        <f t="shared" si="12"/>
        <v>A = a · b : 2 = 2,52 · 4,18 : 2</v>
      </c>
      <c r="P44" t="str">
        <f t="shared" si="13"/>
        <v>=&gt; A = 5,27</v>
      </c>
    </row>
    <row r="45" spans="1:16" ht="12.75">
      <c r="A45">
        <v>8</v>
      </c>
      <c r="B45" t="str">
        <f t="shared" si="1"/>
        <v>a = 5,59 und β = 30,53°</v>
      </c>
      <c r="E45" t="str">
        <f t="shared" si="2"/>
        <v>Berechne α mit Winkelsummensatz</v>
      </c>
      <c r="F45" t="str">
        <f t="shared" si="3"/>
        <v>α = 90° - β = 90° - 30,53°</v>
      </c>
      <c r="G45" t="str">
        <f t="shared" si="4"/>
        <v>=&gt; α = 59,47°</v>
      </c>
      <c r="H45" t="str">
        <f t="shared" si="5"/>
        <v>Berechne c mit Sinus, Kosinus, ...</v>
      </c>
      <c r="I45" t="str">
        <f t="shared" si="6"/>
        <v>c = a : cos(β) = 5,59 : cos(30,53°)  </v>
      </c>
      <c r="J45" t="str">
        <f t="shared" si="7"/>
        <v>=&gt; c = 6,49</v>
      </c>
      <c r="K45" t="str">
        <f t="shared" si="8"/>
        <v>Berechne Seite b mit Pythagoras</v>
      </c>
      <c r="L45" t="str">
        <f t="shared" si="9"/>
        <v>b² = c² - a² = 6,49² - 5,59² = 10,89</v>
      </c>
      <c r="M45" t="str">
        <f t="shared" si="10"/>
        <v>=&gt; b = 3,3</v>
      </c>
      <c r="N45" t="str">
        <f t="shared" si="11"/>
        <v>Berechne Flächeninhalt A = g · h : 2</v>
      </c>
      <c r="O45" t="str">
        <f t="shared" si="12"/>
        <v>A = a · b : 2 = 5,59 · 3,3 : 2</v>
      </c>
      <c r="P45" t="str">
        <f t="shared" si="13"/>
        <v>=&gt; A = 9,22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Gandalf</dc:creator>
  <cp:keywords/>
  <dc:description/>
  <cp:lastModifiedBy>Stefan Müller</cp:lastModifiedBy>
  <cp:lastPrinted>2020-09-06T20:32:08Z</cp:lastPrinted>
  <dcterms:created xsi:type="dcterms:W3CDTF">2009-10-08T17:52:09Z</dcterms:created>
  <dcterms:modified xsi:type="dcterms:W3CDTF">2020-09-06T20:32:50Z</dcterms:modified>
  <cp:category/>
  <cp:version/>
  <cp:contentType/>
  <cp:contentStatus/>
</cp:coreProperties>
</file>